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work folder\publicaties vanaf 2021\Horeman\veress_EAES_survey\"/>
    </mc:Choice>
  </mc:AlternateContent>
  <bookViews>
    <workbookView xWindow="0" yWindow="0" windowWidth="19200" windowHeight="6470" activeTab="1"/>
  </bookViews>
  <sheets>
    <sheet name="Form Responses 1" sheetId="1" r:id="rId1"/>
    <sheet name="Data With graphs" sheetId="2" r:id="rId2"/>
  </sheets>
  <definedNames>
    <definedName name="_xlnm._FilterDatabase" localSheetId="0" hidden="1">'Form Responses 1'!$A$1:$AM$352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C99" i="2" l="1"/>
  <c r="AB99" i="2"/>
  <c r="AB110" i="2"/>
  <c r="AB109" i="2"/>
  <c r="AB103" i="2"/>
  <c r="AB104" i="2"/>
  <c r="AB107" i="2"/>
  <c r="AB108" i="2"/>
  <c r="AC110" i="2"/>
  <c r="AC111" i="2"/>
  <c r="AC109" i="2"/>
  <c r="AC108" i="2"/>
  <c r="AC106" i="2"/>
  <c r="AC103" i="2"/>
  <c r="AB106" i="2"/>
  <c r="AB105" i="2"/>
  <c r="AC107" i="2"/>
  <c r="AC105" i="2"/>
  <c r="AC104" i="2"/>
  <c r="AC102" i="2"/>
  <c r="AB102" i="2"/>
  <c r="AC101" i="2"/>
  <c r="AB101" i="2"/>
  <c r="P112" i="2"/>
  <c r="P111" i="2"/>
  <c r="P110" i="2" l="1"/>
  <c r="P109" i="2"/>
  <c r="P108" i="2"/>
  <c r="P107" i="2"/>
  <c r="P106" i="2"/>
  <c r="P105" i="2"/>
  <c r="P104" i="2"/>
  <c r="P103" i="2"/>
  <c r="P102" i="2"/>
  <c r="P101" i="2"/>
  <c r="S99" i="2"/>
  <c r="T99" i="2"/>
  <c r="U99" i="2"/>
  <c r="V99" i="2"/>
  <c r="W99" i="2"/>
  <c r="X99" i="2"/>
  <c r="Y99" i="2"/>
  <c r="Z99" i="2"/>
  <c r="AA99" i="2"/>
  <c r="R99" i="2"/>
  <c r="AA109" i="2"/>
  <c r="AA108" i="2"/>
  <c r="Z108" i="2"/>
  <c r="Z107" i="2"/>
  <c r="AA107" i="2"/>
  <c r="Y107" i="2"/>
  <c r="Y106" i="2"/>
  <c r="Z106" i="2"/>
  <c r="AA106" i="2"/>
  <c r="X106" i="2"/>
  <c r="X105" i="2"/>
  <c r="Y105" i="2"/>
  <c r="Z105" i="2"/>
  <c r="AA105" i="2"/>
  <c r="W105" i="2"/>
  <c r="W104" i="2"/>
  <c r="X104" i="2"/>
  <c r="Y104" i="2"/>
  <c r="Z104" i="2"/>
  <c r="AA104" i="2"/>
  <c r="V104" i="2"/>
  <c r="V103" i="2"/>
  <c r="W103" i="2"/>
  <c r="X103" i="2"/>
  <c r="Y103" i="2"/>
  <c r="Z103" i="2"/>
  <c r="AA103" i="2"/>
  <c r="U103" i="2"/>
  <c r="U102" i="2"/>
  <c r="V102" i="2"/>
  <c r="W102" i="2"/>
  <c r="X102" i="2"/>
  <c r="Y102" i="2"/>
  <c r="Z102" i="2"/>
  <c r="AA102" i="2"/>
  <c r="T102" i="2"/>
  <c r="U101" i="2"/>
  <c r="V101" i="2"/>
  <c r="W101" i="2"/>
  <c r="X101" i="2"/>
  <c r="Y101" i="2"/>
  <c r="Z101" i="2"/>
  <c r="AA101" i="2"/>
  <c r="T101" i="2"/>
  <c r="S101" i="2"/>
  <c r="E353" i="2"/>
  <c r="F353" i="2"/>
  <c r="G353" i="2"/>
  <c r="H353" i="2"/>
  <c r="I353" i="2"/>
  <c r="J353" i="2"/>
  <c r="E354" i="2"/>
  <c r="F354" i="2"/>
  <c r="G354" i="2"/>
  <c r="H354" i="2"/>
  <c r="I354" i="2"/>
  <c r="J354" i="2"/>
  <c r="E356" i="2"/>
  <c r="F356" i="2"/>
  <c r="H356" i="2"/>
  <c r="J356" i="2"/>
  <c r="L356" i="2"/>
  <c r="P356" i="2"/>
  <c r="E357" i="2"/>
  <c r="F357" i="2"/>
  <c r="H357" i="2"/>
  <c r="J357" i="2"/>
  <c r="L357" i="2"/>
  <c r="P357" i="2"/>
  <c r="E358" i="2"/>
  <c r="F358" i="2"/>
  <c r="H358" i="2"/>
  <c r="J358" i="2"/>
  <c r="L358" i="2"/>
  <c r="P358" i="2"/>
  <c r="E359" i="2"/>
  <c r="F359" i="2"/>
  <c r="H359" i="2"/>
  <c r="J359" i="2"/>
  <c r="L359" i="2"/>
  <c r="P359" i="2"/>
  <c r="E360" i="2"/>
  <c r="F360" i="2"/>
  <c r="H360" i="2"/>
  <c r="J360" i="2"/>
  <c r="L360" i="2"/>
  <c r="P360" i="2"/>
  <c r="E361" i="2"/>
  <c r="F361" i="2"/>
  <c r="H361" i="2"/>
  <c r="J361" i="2"/>
  <c r="L361" i="2"/>
  <c r="P361" i="2"/>
  <c r="E362" i="2"/>
  <c r="F362" i="2"/>
  <c r="H362" i="2"/>
  <c r="L362" i="2"/>
  <c r="P362" i="2"/>
  <c r="E363" i="2"/>
  <c r="F363" i="2"/>
  <c r="L363" i="2"/>
  <c r="P363" i="2"/>
  <c r="E364" i="2"/>
  <c r="F364" i="2"/>
  <c r="L364" i="2"/>
  <c r="P364" i="2"/>
  <c r="L365" i="2"/>
  <c r="P365" i="2"/>
  <c r="P366" i="2"/>
  <c r="T103" i="2"/>
  <c r="U104" i="2"/>
  <c r="S102" i="2"/>
  <c r="AF353" i="1" l="1"/>
  <c r="AF354" i="1"/>
  <c r="Z109" i="2" l="1"/>
  <c r="X107" i="2"/>
  <c r="V105" i="2"/>
  <c r="P2" i="2" a="1"/>
  <c r="P2" i="2" s="1"/>
  <c r="Q2" i="2" s="1"/>
  <c r="W106" i="2" l="1"/>
  <c r="AA110" i="2"/>
  <c r="Y108" i="2"/>
  <c r="P3" i="2" a="1"/>
  <c r="P3" i="2" s="1"/>
  <c r="Q3" i="2" s="1"/>
  <c r="P4" i="2" l="1" a="1"/>
  <c r="P4" i="2" s="1"/>
  <c r="P5" i="2" l="1" a="1"/>
  <c r="P5" i="2" s="1"/>
  <c r="Q5" i="2" s="1"/>
  <c r="Q4" i="2"/>
  <c r="P6" i="2" l="1" a="1"/>
  <c r="P6" i="2" s="1"/>
  <c r="Q6" i="2" s="1"/>
  <c r="P7" i="2" l="1" a="1"/>
  <c r="P7" i="2" s="1"/>
  <c r="Q7" i="2" s="1"/>
  <c r="P8" i="2" l="1" a="1"/>
  <c r="P8" i="2" s="1"/>
  <c r="P9" i="2" l="1" a="1"/>
  <c r="P9" i="2" s="1"/>
  <c r="Q8" i="2"/>
  <c r="P10" i="2" l="1" a="1"/>
  <c r="P10" i="2" s="1"/>
  <c r="Q9" i="2"/>
  <c r="P11" i="2" l="1" a="1"/>
  <c r="P11" i="2" s="1"/>
  <c r="Q10" i="2"/>
  <c r="P12" i="2" l="1" a="1"/>
  <c r="P12" i="2" s="1"/>
  <c r="Q11" i="2"/>
  <c r="P13" i="2" l="1" a="1"/>
  <c r="P13" i="2" s="1"/>
  <c r="Q12" i="2"/>
  <c r="P14" i="2" l="1" a="1"/>
  <c r="P14" i="2" s="1"/>
  <c r="Q13" i="2"/>
  <c r="P15" i="2" l="1" a="1"/>
  <c r="P15" i="2" s="1"/>
  <c r="Q14" i="2"/>
  <c r="P16" i="2" l="1" a="1"/>
  <c r="P16" i="2" s="1"/>
  <c r="Q15" i="2"/>
  <c r="P17" i="2" l="1" a="1"/>
  <c r="P17" i="2" s="1"/>
  <c r="Q16" i="2"/>
  <c r="P18" i="2" l="1" a="1"/>
  <c r="P18" i="2" s="1"/>
  <c r="Q17" i="2"/>
  <c r="P19" i="2" l="1" a="1"/>
  <c r="P19" i="2" s="1"/>
  <c r="Q18" i="2"/>
  <c r="P20" i="2" l="1" a="1"/>
  <c r="P20" i="2" s="1"/>
  <c r="Q19" i="2"/>
  <c r="P21" i="2" l="1" a="1"/>
  <c r="P21" i="2" s="1"/>
  <c r="Q20" i="2"/>
  <c r="P22" i="2" l="1" a="1"/>
  <c r="P22" i="2" s="1"/>
  <c r="Q21" i="2"/>
  <c r="P23" i="2" l="1" a="1"/>
  <c r="P23" i="2" s="1"/>
  <c r="Q22" i="2"/>
  <c r="P24" i="2" l="1" a="1"/>
  <c r="P24" i="2" s="1"/>
  <c r="Q23" i="2"/>
  <c r="Q24" i="2" l="1"/>
  <c r="P25" i="2" a="1"/>
  <c r="P25" i="2" s="1"/>
  <c r="P26" i="2" l="1" a="1"/>
  <c r="P26" i="2" s="1"/>
  <c r="Q25" i="2"/>
  <c r="Q26" i="2" l="1"/>
  <c r="P27" i="2" a="1"/>
  <c r="P27" i="2" s="1"/>
  <c r="Q27" i="2" l="1"/>
  <c r="P28" i="2" a="1"/>
  <c r="P28" i="2" s="1"/>
  <c r="Q28" i="2" l="1"/>
  <c r="P29" i="2" a="1"/>
  <c r="P29" i="2" s="1"/>
  <c r="P30" i="2" l="1" a="1"/>
  <c r="P30" i="2" s="1"/>
  <c r="Q29" i="2"/>
  <c r="P31" i="2" l="1" a="1"/>
  <c r="P31" i="2" s="1"/>
  <c r="Q30" i="2"/>
  <c r="P32" i="2" l="1" a="1"/>
  <c r="P32" i="2" s="1"/>
  <c r="Q31" i="2"/>
  <c r="P33" i="2" l="1" a="1"/>
  <c r="P33" i="2" s="1"/>
  <c r="Q32" i="2"/>
  <c r="P34" i="2" l="1" a="1"/>
  <c r="P34" i="2" s="1"/>
  <c r="Q33" i="2"/>
  <c r="P35" i="2" l="1" a="1"/>
  <c r="P35" i="2" s="1"/>
  <c r="Q34" i="2"/>
  <c r="P36" i="2" l="1" a="1"/>
  <c r="P36" i="2" s="1"/>
  <c r="Q35" i="2"/>
  <c r="P37" i="2" l="1" a="1"/>
  <c r="P37" i="2" s="1"/>
  <c r="Q36" i="2"/>
  <c r="P38" i="2" l="1" a="1"/>
  <c r="P38" i="2" s="1"/>
  <c r="Q37" i="2"/>
  <c r="P39" i="2" l="1" a="1"/>
  <c r="P39" i="2" s="1"/>
  <c r="Q38" i="2"/>
  <c r="P40" i="2" l="1" a="1"/>
  <c r="P40" i="2" s="1"/>
  <c r="Q39" i="2"/>
  <c r="P41" i="2" l="1" a="1"/>
  <c r="P41" i="2" s="1"/>
  <c r="Q40" i="2"/>
  <c r="P42" i="2" l="1" a="1"/>
  <c r="P42" i="2" s="1"/>
  <c r="Q41" i="2"/>
  <c r="P43" i="2" l="1" a="1"/>
  <c r="P43" i="2" s="1"/>
  <c r="Q42" i="2"/>
  <c r="Q43" i="2" l="1"/>
  <c r="P44" i="2" a="1"/>
  <c r="P44" i="2" s="1"/>
  <c r="P45" i="2" l="1" a="1"/>
  <c r="P45" i="2" s="1"/>
  <c r="Q44" i="2"/>
  <c r="P46" i="2" l="1" a="1"/>
  <c r="P46" i="2" s="1"/>
  <c r="Q45" i="2"/>
  <c r="P47" i="2" l="1" a="1"/>
  <c r="P47" i="2" s="1"/>
  <c r="Q46" i="2"/>
  <c r="P48" i="2" l="1" a="1"/>
  <c r="P48" i="2" s="1"/>
  <c r="Q47" i="2"/>
  <c r="P49" i="2" l="1" a="1"/>
  <c r="P49" i="2" s="1"/>
  <c r="Q48" i="2"/>
  <c r="P50" i="2" l="1" a="1"/>
  <c r="P50" i="2" s="1"/>
  <c r="Q49" i="2"/>
  <c r="P51" i="2" l="1" a="1"/>
  <c r="P51" i="2" s="1"/>
  <c r="Q50" i="2"/>
  <c r="P52" i="2" l="1" a="1"/>
  <c r="P52" i="2" s="1"/>
  <c r="Q51" i="2"/>
  <c r="P53" i="2" l="1" a="1"/>
  <c r="P53" i="2" s="1"/>
  <c r="Q52" i="2"/>
  <c r="P54" i="2" l="1" a="1"/>
  <c r="P54" i="2" s="1"/>
  <c r="Q53" i="2"/>
  <c r="P55" i="2" l="1" a="1"/>
  <c r="P55" i="2" s="1"/>
  <c r="Q54" i="2"/>
  <c r="P56" i="2" l="1" a="1"/>
  <c r="P56" i="2" s="1"/>
  <c r="Q55" i="2"/>
  <c r="P57" i="2" l="1" a="1"/>
  <c r="P57" i="2" s="1"/>
  <c r="Q56" i="2"/>
  <c r="P58" i="2" l="1" a="1"/>
  <c r="P58" i="2" s="1"/>
  <c r="Q57" i="2"/>
  <c r="P59" i="2" l="1" a="1"/>
  <c r="P59" i="2" s="1"/>
  <c r="Q58" i="2"/>
  <c r="P60" i="2" l="1" a="1"/>
  <c r="P60" i="2" s="1"/>
  <c r="Q59" i="2"/>
  <c r="P61" i="2" l="1" a="1"/>
  <c r="P61" i="2" s="1"/>
  <c r="P62" i="2" l="1" a="1"/>
  <c r="P62" i="2" s="1"/>
  <c r="P63" i="2" l="1" a="1"/>
  <c r="P63" i="2" s="1"/>
  <c r="P64" i="2" l="1" a="1"/>
  <c r="P64" i="2" s="1"/>
  <c r="P65" i="2" l="1" a="1"/>
  <c r="P65" i="2" s="1"/>
  <c r="P66" i="2" l="1" a="1"/>
  <c r="P66" i="2" s="1"/>
  <c r="P67" i="2" l="1" a="1"/>
  <c r="P67" i="2" s="1"/>
  <c r="P68" i="2" l="1" a="1"/>
  <c r="P68" i="2" s="1"/>
  <c r="P69" i="2" l="1" a="1"/>
  <c r="P69" i="2" s="1"/>
  <c r="P70" i="2" l="1" a="1"/>
  <c r="P70" i="2" s="1"/>
  <c r="P71" i="2" l="1" a="1"/>
  <c r="P71" i="2" s="1"/>
  <c r="P72" i="2" l="1" a="1"/>
  <c r="P72" i="2" s="1"/>
  <c r="P73" i="2" l="1" a="1"/>
  <c r="P73" i="2" s="1"/>
  <c r="P74" i="2" s="1" a="1"/>
  <c r="P74" i="2" s="1"/>
  <c r="P75" i="2" s="1" a="1"/>
  <c r="P75" i="2" s="1"/>
  <c r="P76" i="2" s="1" a="1"/>
  <c r="P76" i="2" s="1"/>
  <c r="P77" i="2" s="1" a="1"/>
  <c r="P77" i="2" s="1"/>
  <c r="P78" i="2" s="1" a="1"/>
  <c r="P78" i="2" s="1"/>
  <c r="P79" i="2" s="1" a="1"/>
  <c r="P79" i="2" s="1"/>
  <c r="P80" i="2" s="1" a="1"/>
  <c r="P80" i="2" s="1"/>
  <c r="P81" i="2" s="1" a="1"/>
  <c r="P81" i="2" s="1"/>
  <c r="P82" i="2" s="1" a="1"/>
  <c r="P82" i="2" s="1"/>
  <c r="P83" i="2" s="1" a="1"/>
  <c r="P83" i="2" s="1"/>
  <c r="P84" i="2" s="1" a="1"/>
  <c r="P84" i="2" s="1"/>
  <c r="P85" i="2" s="1" a="1"/>
  <c r="P85" i="2" s="1"/>
  <c r="P86" i="2" s="1" a="1"/>
  <c r="P86" i="2" s="1"/>
  <c r="P87" i="2" s="1" a="1"/>
  <c r="P87" i="2" s="1"/>
  <c r="P88" i="2" s="1" a="1"/>
  <c r="P88" i="2" s="1"/>
  <c r="P89" i="2" s="1" a="1"/>
  <c r="P89" i="2" s="1"/>
  <c r="P90" i="2" s="1" a="1"/>
  <c r="P90" i="2" s="1"/>
  <c r="P91" i="2" s="1" a="1"/>
  <c r="P91" i="2" s="1"/>
  <c r="P92" i="2" s="1" a="1"/>
  <c r="P92" i="2" s="1"/>
  <c r="P93" i="2" s="1" a="1"/>
  <c r="P93" i="2" s="1"/>
  <c r="P94" i="2" s="1" a="1"/>
  <c r="P94" i="2" s="1"/>
  <c r="P96" i="2"/>
  <c r="P96" i="2" a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<sst xmlns="http://schemas.openxmlformats.org/spreadsheetml/2006/main" count="7656" uniqueCount="1227">
  <si>
    <t>Timestamp</t>
  </si>
  <si>
    <t>What is your preferred method for establishing a pneumoperitoneum in patients with a normal Body Mass Index (BMI)?</t>
  </si>
  <si>
    <t>What is your preferred method for establishing a pneumoperitoneum in patients with a High BMI?</t>
  </si>
  <si>
    <t>Roughly, after how many procedures were you comfortable enough in using the Veress needle?</t>
  </si>
  <si>
    <t>Roughly, after how many procedures were you comfortable enough in using the Hasson method?</t>
  </si>
  <si>
    <t>When did you pick your preferred method?</t>
  </si>
  <si>
    <t>Where did you learn how to perform a pneumoperitoneum? *</t>
  </si>
  <si>
    <t>What is your preferred (primary) entry location in Normal BMI patients? *</t>
  </si>
  <si>
    <t>What is your preferred (primary) entry location in High BMI patients? *</t>
  </si>
  <si>
    <t>How do you hold the Veress needle (see images below)? *</t>
  </si>
  <si>
    <t>Do you have a preferred type of Veress needle?</t>
  </si>
  <si>
    <t>If yes, which one and why do you prefer it?</t>
  </si>
  <si>
    <t>Decreasing overshooting increases the overall safety of the Closed technique</t>
  </si>
  <si>
    <t>Decreasing the learning curve of the Veress Needle use increases the overall safety of the Closed technique</t>
  </si>
  <si>
    <t>Increase in Body Mass Index is directly related to an increased risk of complications during first entry</t>
  </si>
  <si>
    <t>Improving the sustainability of hospital processes and operations is important to me</t>
  </si>
  <si>
    <t>In your opinion, how far beyond the peritoneum (Ideal Insertion Depth) does the Veress needle tip need to be for safe insufflation (in mm) *</t>
  </si>
  <si>
    <t>In adopting new surgical technology/products do you consider yourself an: *</t>
  </si>
  <si>
    <t>What are your main concerns about using NEW medtech devices during surgery? *</t>
  </si>
  <si>
    <t>If the above claims are true would you consider using the new Veress PLUS in patients with a normal BMI? *</t>
  </si>
  <si>
    <t>Please explain your answer</t>
  </si>
  <si>
    <t>If the above claims are true would you consider using the new Veress PLUS in patients with a HIGH BMI? *</t>
  </si>
  <si>
    <t>Age</t>
  </si>
  <si>
    <t>Gender</t>
  </si>
  <si>
    <t>Nationality</t>
  </si>
  <si>
    <t>Years of experience (as a surgeon)</t>
  </si>
  <si>
    <t>Estimated number of Veress needle use</t>
  </si>
  <si>
    <t>Place of work</t>
  </si>
  <si>
    <t>Surgical specialty</t>
  </si>
  <si>
    <t>Dominant hand</t>
  </si>
  <si>
    <t xml:space="preserve">Would you be interested in joining the Veress PLUS R&amp;D project as an innovator/early adopter? </t>
  </si>
  <si>
    <t>Open technique (Hasson method)</t>
  </si>
  <si>
    <t>Following personal experience during surgery</t>
  </si>
  <si>
    <t>On the job training</t>
  </si>
  <si>
    <t>Umbilical point</t>
  </si>
  <si>
    <t>At the shaft</t>
  </si>
  <si>
    <t>Yes</t>
  </si>
  <si>
    <t>Disposable</t>
  </si>
  <si>
    <t>Early adopter</t>
  </si>
  <si>
    <t>MDR, AVG</t>
  </si>
  <si>
    <t>Safety first</t>
  </si>
  <si>
    <t>Male</t>
  </si>
  <si>
    <t>Dutch</t>
  </si>
  <si>
    <t>Training hospital</t>
  </si>
  <si>
    <t>Trauma</t>
  </si>
  <si>
    <t>Left</t>
  </si>
  <si>
    <t>Maybe</t>
  </si>
  <si>
    <t>Closed Technique (Veress Needle)</t>
  </si>
  <si>
    <t>Palmer’s point</t>
  </si>
  <si>
    <t>At the base</t>
  </si>
  <si>
    <t>No</t>
  </si>
  <si>
    <t>Unknown risks</t>
  </si>
  <si>
    <t>In any BMI a veress needle is a blind method so all extra safety is welcome</t>
  </si>
  <si>
    <t>Same as above for the normal BMi</t>
  </si>
  <si>
    <t xml:space="preserve">Dutch </t>
  </si>
  <si>
    <t xml:space="preserve">Colorectal and hernia </t>
  </si>
  <si>
    <t>Right</t>
  </si>
  <si>
    <t>Safety</t>
  </si>
  <si>
    <t>Normal BMI patients have less spacer intraabdominally</t>
  </si>
  <si>
    <t>Limiting overshooting increases safety</t>
  </si>
  <si>
    <t>Polish</t>
  </si>
  <si>
    <t>Bariatric and endocrine</t>
  </si>
  <si>
    <t>Both</t>
  </si>
  <si>
    <t>Innovator</t>
  </si>
  <si>
    <t xml:space="preserve">Evaluate and validate new technologies </t>
  </si>
  <si>
    <t>It requires no changes in insertion technique</t>
  </si>
  <si>
    <t xml:space="preserve">It seems that reduces overshooting </t>
  </si>
  <si>
    <t>Spanish</t>
  </si>
  <si>
    <t>Other</t>
  </si>
  <si>
    <t xml:space="preserve">Laparoendoscopic surgery </t>
  </si>
  <si>
    <t>During training</t>
  </si>
  <si>
    <t>Late majority</t>
  </si>
  <si>
    <t>Learning curve</t>
  </si>
  <si>
    <t xml:space="preserve">It seems to increase security </t>
  </si>
  <si>
    <t>Female</t>
  </si>
  <si>
    <t>Italian</t>
  </si>
  <si>
    <t xml:space="preserve">Surgical oncology </t>
  </si>
  <si>
    <t>nvt</t>
  </si>
  <si>
    <t>Insufficient validation</t>
  </si>
  <si>
    <t>I don't think there is 100 % safe closed technigue.</t>
  </si>
  <si>
    <t>Same answer</t>
  </si>
  <si>
    <t>Korean</t>
  </si>
  <si>
    <t>Academia</t>
  </si>
  <si>
    <t>Upper GI</t>
  </si>
  <si>
    <t>In a clinical skills lab</t>
  </si>
  <si>
    <t xml:space="preserve">Motivation for new technology </t>
  </si>
  <si>
    <t>Eager to use</t>
  </si>
  <si>
    <t xml:space="preserve">Japanese </t>
  </si>
  <si>
    <t>GI surgery</t>
  </si>
  <si>
    <t>Safety and cost</t>
  </si>
  <si>
    <t>Looks better than what we have</t>
  </si>
  <si>
    <t>Same</t>
  </si>
  <si>
    <t>Colorectal</t>
  </si>
  <si>
    <t xml:space="preserve">Complexity </t>
  </si>
  <si>
    <t>N/a</t>
  </si>
  <si>
    <t>British</t>
  </si>
  <si>
    <t>GI</t>
  </si>
  <si>
    <t>that it is an industry push instead of a real improvement</t>
  </si>
  <si>
    <t>current needle is fine. Plus, our center prefers open access</t>
  </si>
  <si>
    <t xml:space="preserve"> current needle is fine. Plus, our center prefers open access</t>
  </si>
  <si>
    <t>upper GI</t>
  </si>
  <si>
    <t>Early majority</t>
  </si>
  <si>
    <t>Safety, efficacy</t>
  </si>
  <si>
    <t>Verres needle always used as standar technique</t>
  </si>
  <si>
    <t>General Surgery</t>
  </si>
  <si>
    <t>ethical, safety</t>
  </si>
  <si>
    <t>i believe acces is easier in high bmi</t>
  </si>
  <si>
    <t>see above</t>
  </si>
  <si>
    <t>german</t>
  </si>
  <si>
    <t>surgery</t>
  </si>
  <si>
    <t xml:space="preserve">User friendliness </t>
  </si>
  <si>
    <t xml:space="preserve">Less overshooting </t>
  </si>
  <si>
    <t>I always use Varess needle</t>
  </si>
  <si>
    <t>Maltese</t>
  </si>
  <si>
    <t>General surgery</t>
  </si>
  <si>
    <t>Ambidextrous</t>
  </si>
  <si>
    <t>Lee-Huang point</t>
  </si>
  <si>
    <t xml:space="preserve">Patient safety may be compromised </t>
  </si>
  <si>
    <t xml:space="preserve">If the needle is safe then I have no issues using it. </t>
  </si>
  <si>
    <t xml:space="preserve">High bmi patients are at risk of overshooting and hence it would be ideal to use a safe needle. </t>
  </si>
  <si>
    <t>Indian</t>
  </si>
  <si>
    <t>It does not work</t>
  </si>
  <si>
    <t>..</t>
  </si>
  <si>
    <t>Kuwaiti</t>
  </si>
  <si>
    <t>Non-training hospital</t>
  </si>
  <si>
    <t>Metallic</t>
  </si>
  <si>
    <t>Safety plus</t>
  </si>
  <si>
    <t>Abdominal surgery</t>
  </si>
  <si>
    <t>Risk</t>
  </si>
  <si>
    <t>Safer</t>
  </si>
  <si>
    <t>Single-use</t>
  </si>
  <si>
    <t>Laggard</t>
  </si>
  <si>
    <t>Reduces oveshooting</t>
  </si>
  <si>
    <t>Reduces overshooting</t>
  </si>
  <si>
    <t>General surgeon</t>
  </si>
  <si>
    <t>Agree</t>
  </si>
  <si>
    <t>Général surgeon</t>
  </si>
  <si>
    <t>costs, direction support</t>
  </si>
  <si>
    <t>I don't think this technology improved the previous one</t>
  </si>
  <si>
    <t xml:space="preserve">I lack in training but I think that this type of entry it is recommendable almost of all in obese patients </t>
  </si>
  <si>
    <t xml:space="preserve">General Surgery </t>
  </si>
  <si>
    <t>Safety profile and litigation if things go wrong.</t>
  </si>
  <si>
    <t>I need to see before I can decide. I don't fancy new things unless I am satisfied with safety fro patient and staff.</t>
  </si>
  <si>
    <t>Need to see first.</t>
  </si>
  <si>
    <t>slim, sleek design, reusable Storz/Wolf</t>
  </si>
  <si>
    <t>a decent comparison with a golden standard, which is sometimes product of local habits rather than evidence</t>
  </si>
  <si>
    <t>safety is always a plus, as we are working in a teaching hospital as well</t>
  </si>
  <si>
    <t>safety is a plus</t>
  </si>
  <si>
    <t>Belgian</t>
  </si>
  <si>
    <t>Thoracic and upper GI surgery</t>
  </si>
  <si>
    <t>Ethicon Veress needle  code: PN 120-150</t>
  </si>
  <si>
    <t xml:space="preserve">Intuitive use and facilitate surgery </t>
  </si>
  <si>
    <t>No really need of a new device for Veress insufflation</t>
  </si>
  <si>
    <t>General Surgery, Upper GI Surgery</t>
  </si>
  <si>
    <t xml:space="preserve">No preference </t>
  </si>
  <si>
    <t xml:space="preserve">It future bup the pioneers make a lot of mistakes </t>
  </si>
  <si>
    <t xml:space="preserve">Interesting </t>
  </si>
  <si>
    <t xml:space="preserve">It's need to try </t>
  </si>
  <si>
    <t xml:space="preserve">Ukrainian </t>
  </si>
  <si>
    <t xml:space="preserve">Bariatric surgery </t>
  </si>
  <si>
    <t>risk</t>
  </si>
  <si>
    <t>Veress is easier than open technique</t>
  </si>
  <si>
    <t>always did use Veress</t>
  </si>
  <si>
    <t>general surgery</t>
  </si>
  <si>
    <t>I am both hands for this</t>
  </si>
  <si>
    <t>My main concerns are about the real safety of such a devices until I learn to use them properly</t>
  </si>
  <si>
    <t>I think advantages can real improve patient’s outcomes</t>
  </si>
  <si>
    <t>I still use Verres so I could use the new Verres plus</t>
  </si>
  <si>
    <t xml:space="preserve">Damage </t>
  </si>
  <si>
    <t xml:space="preserve">Because it says that is similar to the traditional veress niddle </t>
  </si>
  <si>
    <t xml:space="preserve">Safety </t>
  </si>
  <si>
    <t xml:space="preserve">General surgery </t>
  </si>
  <si>
    <t>increasing costs</t>
  </si>
  <si>
    <t>no added value, overshooting is not a problem, undershooting is (preperitoneal placement)</t>
  </si>
  <si>
    <t>added value in my opinion in underweight women</t>
  </si>
  <si>
    <t>Gynaecology</t>
  </si>
  <si>
    <t xml:space="preserve">It should be safe for patients, and easy to use for surgeons </t>
  </si>
  <si>
    <t xml:space="preserve">It’s safe I think </t>
  </si>
  <si>
    <t>Same reason</t>
  </si>
  <si>
    <t xml:space="preserve">Russian </t>
  </si>
  <si>
    <t xml:space="preserve">Hernia surgery, colon cancer surgery, hepatobiliary </t>
  </si>
  <si>
    <t>Patient's safety</t>
  </si>
  <si>
    <t>Increased scurity</t>
  </si>
  <si>
    <t>same</t>
  </si>
  <si>
    <t>disposable, with ball float indicator</t>
  </si>
  <si>
    <t>interesting</t>
  </si>
  <si>
    <t>I prefer open access</t>
  </si>
  <si>
    <t>in obese I prefer Veress</t>
  </si>
  <si>
    <t>italian</t>
  </si>
  <si>
    <t>Private clinic</t>
  </si>
  <si>
    <t>I agree</t>
  </si>
  <si>
    <t>The safety is all</t>
  </si>
  <si>
    <t>same answer</t>
  </si>
  <si>
    <t>Give more safety to all the patients</t>
  </si>
  <si>
    <t>Give more safety to complex patients</t>
  </si>
  <si>
    <t xml:space="preserve">If it is better, we could add to standar procedures </t>
  </si>
  <si>
    <t>If it proves to be better and safer</t>
  </si>
  <si>
    <t>The risk of complicaciones during training in the new method</t>
  </si>
  <si>
    <t xml:space="preserve">Open technique has less probabilities of a vascular injury </t>
  </si>
  <si>
    <t xml:space="preserve">I would only use it in a bariatric patient and using palmers </t>
  </si>
  <si>
    <t>Mexican</t>
  </si>
  <si>
    <t>General surgery- MIS</t>
  </si>
  <si>
    <t>Animal lab</t>
  </si>
  <si>
    <t>Safety time saving</t>
  </si>
  <si>
    <t>Bariatric</t>
  </si>
  <si>
    <t xml:space="preserve">Learning curve </t>
  </si>
  <si>
    <t>Greater risk of damage to vital structures</t>
  </si>
  <si>
    <t xml:space="preserve">Lower risk of damage to vital structures </t>
  </si>
  <si>
    <t>Adaptability</t>
  </si>
  <si>
    <t>I usually prefer Open technique</t>
  </si>
  <si>
    <t>General, Endoscopic thyroid, Hernia, Colorectal</t>
  </si>
  <si>
    <t>Covidien (Medtronic)</t>
  </si>
  <si>
    <t xml:space="preserve">Patient safety </t>
  </si>
  <si>
    <t>I would like to try it first</t>
  </si>
  <si>
    <t xml:space="preserve">I would like to try it first </t>
  </si>
  <si>
    <t>Egyptian</t>
  </si>
  <si>
    <t>Colorectal + Bariatric</t>
  </si>
  <si>
    <t>safety, cost</t>
  </si>
  <si>
    <t>Unless I use it I would not be able to say</t>
  </si>
  <si>
    <t>Need to personalise</t>
  </si>
  <si>
    <t>Asian</t>
  </si>
  <si>
    <t>Gen Surgery</t>
  </si>
  <si>
    <t>If the above claims  are true... then it is likely to be safe</t>
  </si>
  <si>
    <t>Yes ... if so.</t>
  </si>
  <si>
    <t>Efficiency and safety</t>
  </si>
  <si>
    <t>Why not?</t>
  </si>
  <si>
    <t>Open to new devices that add to safety</t>
  </si>
  <si>
    <t>Greek</t>
  </si>
  <si>
    <t>in first line mortality is high</t>
  </si>
  <si>
    <t>it is not the needle it is the surgeon who make a difference</t>
  </si>
  <si>
    <t>Slovenian</t>
  </si>
  <si>
    <t>general and abdominal surgery</t>
  </si>
  <si>
    <t xml:space="preserve">Increase in cost. Difficult service. </t>
  </si>
  <si>
    <t>Am open to any method new and old that can improve patient safety and surgeon ease of use</t>
  </si>
  <si>
    <t>Same answer as before</t>
  </si>
  <si>
    <t>Romanian</t>
  </si>
  <si>
    <t>General</t>
  </si>
  <si>
    <t>Safety,easy to use</t>
  </si>
  <si>
    <t>It is safer</t>
  </si>
  <si>
    <t>General/abdominal</t>
  </si>
  <si>
    <t>Unkown and unmanageable complications</t>
  </si>
  <si>
    <t>I prefer open technique in normal BMI</t>
  </si>
  <si>
    <t>I would consider the new Verres PLUS in High BMI</t>
  </si>
  <si>
    <t>Prefer not to say</t>
  </si>
  <si>
    <t xml:space="preserve">General Surgeon </t>
  </si>
  <si>
    <t xml:space="preserve">Not sufficiently tested before or no information on to which extent it has been tested; no personal experience with new devices. </t>
  </si>
  <si>
    <t>I feel comfortable using the open entry method</t>
  </si>
  <si>
    <t xml:space="preserve">Hellenic </t>
  </si>
  <si>
    <t>after a while it is not so safe</t>
  </si>
  <si>
    <t>depends on the price. i am very satisfied with the normal verres needle</t>
  </si>
  <si>
    <t>no i can do it with the normal verres</t>
  </si>
  <si>
    <t>gynecology</t>
  </si>
  <si>
    <t>Safety matters</t>
  </si>
  <si>
    <t>For safety</t>
  </si>
  <si>
    <t>General and laparoscopy</t>
  </si>
  <si>
    <t>patient safety</t>
  </si>
  <si>
    <t>it is safe</t>
  </si>
  <si>
    <t xml:space="preserve">again safety </t>
  </si>
  <si>
    <t>Pakistani</t>
  </si>
  <si>
    <t>genral surgeon</t>
  </si>
  <si>
    <t xml:space="preserve">Sometimes new medtech is a solution, in search for a problem  </t>
  </si>
  <si>
    <t xml:space="preserve">I use open Hasson  technique </t>
  </si>
  <si>
    <t xml:space="preserve">Because I use open technique </t>
  </si>
  <si>
    <t xml:space="preserve">laparoscopy </t>
  </si>
  <si>
    <t>safety</t>
  </si>
  <si>
    <t>Easy to learn</t>
  </si>
  <si>
    <t>More safe</t>
  </si>
  <si>
    <t>Chinese</t>
  </si>
  <si>
    <t>previous evaluation and safety</t>
  </si>
  <si>
    <t xml:space="preserve">why not if it is considered that have advantages </t>
  </si>
  <si>
    <t>Happy with the optic entry without neumo</t>
  </si>
  <si>
    <t>coloercatl &amp; upper GI &amp; bariatric</t>
  </si>
  <si>
    <t xml:space="preserve">Be sure of the proper and technically correct utilization, to prevent damages but also to evaluate effective disadvantages and contraindications </t>
  </si>
  <si>
    <t>If it is not a complex abdomen there aren't too much difficulties</t>
  </si>
  <si>
    <t>It decrease the difficultes linked to the firt access in obese patients</t>
  </si>
  <si>
    <t>General and Emergency surgery</t>
  </si>
  <si>
    <t>Storz</t>
  </si>
  <si>
    <t xml:space="preserve">Same as Veress plus safety </t>
  </si>
  <si>
    <t>Same as Veress plus safety</t>
  </si>
  <si>
    <t>reliability, solid contruction</t>
  </si>
  <si>
    <t>Safety is important, but costs must be regarded</t>
  </si>
  <si>
    <t>Higher BMI can make pucture more difficult</t>
  </si>
  <si>
    <t>Hungarian</t>
  </si>
  <si>
    <t>Adrenal, gallbladder, colorectal,</t>
  </si>
  <si>
    <t>Karl Storz, full metal, reusable</t>
  </si>
  <si>
    <t>relevant studies</t>
  </si>
  <si>
    <t>Because of the mentioned features.</t>
  </si>
  <si>
    <t>Because of the mentioned features</t>
  </si>
  <si>
    <t>German</t>
  </si>
  <si>
    <t>General and visceral surgery</t>
  </si>
  <si>
    <t xml:space="preserve">Lack of adaptability and ergonomic design of such devices  </t>
  </si>
  <si>
    <t>Yes I have observed overshooting concerns especially in young patients with tougher sheath and those with previous abdominal surgeries, so anything which prevents it is most welcome.</t>
  </si>
  <si>
    <t xml:space="preserve">Obviously there is more difficulty in higher BMI patients and a long length veress PLUS needle might solve the problem. </t>
  </si>
  <si>
    <t xml:space="preserve">Indian </t>
  </si>
  <si>
    <t xml:space="preserve">Minimal Access and General Surgery </t>
  </si>
  <si>
    <t xml:space="preserve">Timing </t>
  </si>
  <si>
    <t xml:space="preserve">I’m in </t>
  </si>
  <si>
    <t xml:space="preserve">It works </t>
  </si>
  <si>
    <t>Dominican</t>
  </si>
  <si>
    <t>Surgeon</t>
  </si>
  <si>
    <t>.</t>
  </si>
  <si>
    <t>It is interesting</t>
  </si>
  <si>
    <t>Lithuanian</t>
  </si>
  <si>
    <t>NA</t>
  </si>
  <si>
    <t>Only use Veress for obese</t>
  </si>
  <si>
    <t>Never had a problem with current veress!</t>
  </si>
  <si>
    <t>Irish</t>
  </si>
  <si>
    <t>Bariatric &amp; Upper GI</t>
  </si>
  <si>
    <t>Use them safely</t>
  </si>
  <si>
    <t>However, it is important to familiarize yourself with the new Veress</t>
  </si>
  <si>
    <t>Veress plus may provide additional benefits in obese patients as this approach was already used</t>
  </si>
  <si>
    <t>Efficacy</t>
  </si>
  <si>
    <t xml:space="preserve">UGI&amp;Bariatric </t>
  </si>
  <si>
    <t>i do not use veress for entry but retriving needle/suture, but if safety is increased, i will use it.</t>
  </si>
  <si>
    <t>I may use it for entry in high BMI patient</t>
  </si>
  <si>
    <t>Japanese</t>
  </si>
  <si>
    <t>gastroenterology</t>
  </si>
  <si>
    <t xml:space="preserve">Safety and efficacy </t>
  </si>
  <si>
    <t xml:space="preserve">I’m very comfortable with open technique in normal BMI, Veress would lead to additional costs </t>
  </si>
  <si>
    <t>If it’s safer, I would use it</t>
  </si>
  <si>
    <t>Bariatrics</t>
  </si>
  <si>
    <t>improved safety</t>
  </si>
  <si>
    <t>no difference in slim and obese patients regarding this point</t>
  </si>
  <si>
    <t>Safety, efficacy, real innovation making a procedure simple and reproducible</t>
  </si>
  <si>
    <t>If costs are similar to the traditional Veres</t>
  </si>
  <si>
    <t>If it gives a real advantage</t>
  </si>
  <si>
    <t xml:space="preserve">Cavaliers </t>
  </si>
  <si>
    <t>Would need to see it and try it</t>
  </si>
  <si>
    <t>Need to see it and try it</t>
  </si>
  <si>
    <t>American</t>
  </si>
  <si>
    <t>Laparoscopic surgeon</t>
  </si>
  <si>
    <t>The usually perform worst than the old ones</t>
  </si>
  <si>
    <t>All devices can be considered. The prize is a mallor concern</t>
  </si>
  <si>
    <t>Again. Is it is worth why not using it?</t>
  </si>
  <si>
    <t xml:space="preserve">Efficacy </t>
  </si>
  <si>
    <t xml:space="preserve">It is safer </t>
  </si>
  <si>
    <t xml:space="preserve">Because it is safe </t>
  </si>
  <si>
    <t>General surgery - colorectal</t>
  </si>
  <si>
    <t xml:space="preserve">ethical principles </t>
  </si>
  <si>
    <t>-</t>
  </si>
  <si>
    <t>French</t>
  </si>
  <si>
    <t xml:space="preserve">Hepatobiliary </t>
  </si>
  <si>
    <t>safety and comfort for patients and surgeon</t>
  </si>
  <si>
    <t>When the first trocar should be located out of the midline</t>
  </si>
  <si>
    <t xml:space="preserve"> less risks of iatrogenic injuries</t>
  </si>
  <si>
    <t>general surgery (bariatric)</t>
  </si>
  <si>
    <t>Reusabel metallic ones, better feeling, but they Can Break over time and have to be checked before Every procedure</t>
  </si>
  <si>
    <t xml:space="preserve">Errors of a new device, errors associated with new manipulation </t>
  </si>
  <si>
    <t xml:space="preserve">I would still perform an open technique if I think the use of Verses needle is not risk free (very thin patients or young patients) </t>
  </si>
  <si>
    <t xml:space="preserve">If the handling is easier and safety higher, then I would </t>
  </si>
  <si>
    <t>General and digestive surgery</t>
  </si>
  <si>
    <t xml:space="preserve">Seems safer than traditional </t>
  </si>
  <si>
    <t>Same as above</t>
  </si>
  <si>
    <t>Colorectal - abdominal wall</t>
  </si>
  <si>
    <t>Complications</t>
  </si>
  <si>
    <t xml:space="preserve">Sustainability </t>
  </si>
  <si>
    <t>Prevents overshooting</t>
  </si>
  <si>
    <t>General surgery (abdominal)</t>
  </si>
  <si>
    <t>learning about the drawbacks during surgery</t>
  </si>
  <si>
    <t>a good alternative if cost i s comparable</t>
  </si>
  <si>
    <t>same as above</t>
  </si>
  <si>
    <t>Swedish</t>
  </si>
  <si>
    <t>general, bariatric, MIS</t>
  </si>
  <si>
    <t>—</t>
  </si>
  <si>
    <t xml:space="preserve">Polish </t>
  </si>
  <si>
    <t xml:space="preserve">Visceral </t>
  </si>
  <si>
    <t>It would represent an improvement without additional costs</t>
  </si>
  <si>
    <t>General and colorectal surgery</t>
  </si>
  <si>
    <t>lack of sufficient practical training to gain initial experience in order to safely apply new techniques / devices</t>
  </si>
  <si>
    <t xml:space="preserve">more safety definitely </t>
  </si>
  <si>
    <t>more safety for sure</t>
  </si>
  <si>
    <t>Bulgarian</t>
  </si>
  <si>
    <t>Multiple steps to manipulate a device that I rarely use.</t>
  </si>
  <si>
    <t>I suppose that there is minimal or no additional cost.</t>
  </si>
  <si>
    <t>I feel more  unsafe with patients with high BMI</t>
  </si>
  <si>
    <t>new technical characteristics</t>
  </si>
  <si>
    <t xml:space="preserve">I do not know these devices  </t>
  </si>
  <si>
    <t xml:space="preserve">   safety</t>
  </si>
  <si>
    <t xml:space="preserve">  I prefer open technique</t>
  </si>
  <si>
    <t>Applied Medical</t>
  </si>
  <si>
    <t>Insufficient clinical studies</t>
  </si>
  <si>
    <t>Sounds interesting</t>
  </si>
  <si>
    <t>See above</t>
  </si>
  <si>
    <t>Ob/gyn</t>
  </si>
  <si>
    <t>Shaft protection</t>
  </si>
  <si>
    <t>Depends on the device</t>
  </si>
  <si>
    <t>The veress is safety and rapid</t>
  </si>
  <si>
    <t>Safety and without difficulty</t>
  </si>
  <si>
    <t>Ethicon UV120,  for the spindle feed-back</t>
  </si>
  <si>
    <t>safety for patient, real utility to the procedure</t>
  </si>
  <si>
    <t>for the features described</t>
  </si>
  <si>
    <t xml:space="preserve">Safer </t>
  </si>
  <si>
    <t xml:space="preserve">Colorectal </t>
  </si>
  <si>
    <t>Safety, easy handling</t>
  </si>
  <si>
    <t>It could help for patient safety</t>
  </si>
  <si>
    <t>It could help for efficacy</t>
  </si>
  <si>
    <t>reusable one, simply  I have it</t>
  </si>
  <si>
    <t>why not</t>
  </si>
  <si>
    <t>Czech</t>
  </si>
  <si>
    <t>general surgery, bariatric surgery</t>
  </si>
  <si>
    <t>safety for the patient</t>
  </si>
  <si>
    <t>if the data are correct, cautiously I would use it</t>
  </si>
  <si>
    <t>depending on the costs</t>
  </si>
  <si>
    <t>More likely somewhat independent of the costs</t>
  </si>
  <si>
    <t>HPB surgery</t>
  </si>
  <si>
    <t>endopath J&amp;J</t>
  </si>
  <si>
    <t>reliability and safeness</t>
  </si>
  <si>
    <t>it's dangerous due to vascular injuries especially in young thinness femal patients with an increased lumbar lordosis</t>
  </si>
  <si>
    <t>it's safer instead</t>
  </si>
  <si>
    <t>general</t>
  </si>
  <si>
    <t>No concerns</t>
  </si>
  <si>
    <t>More safety</t>
  </si>
  <si>
    <t xml:space="preserve">General surgeon </t>
  </si>
  <si>
    <t>The safer the most used</t>
  </si>
  <si>
    <t>General and digestive</t>
  </si>
  <si>
    <t>safety. effectiveness. easy to use. ergonomics. cost.</t>
  </si>
  <si>
    <t xml:space="preserve">Utilize them in a small group oh patients rather than to most of them </t>
  </si>
  <si>
    <t xml:space="preserve">The shortage of the learning curve is very important </t>
  </si>
  <si>
    <t>I would rather train it in the normal BMI patients before using it in High BMI patients</t>
  </si>
  <si>
    <t xml:space="preserve">Italian </t>
  </si>
  <si>
    <t xml:space="preserve">Lack of expirience with the new device </t>
  </si>
  <si>
    <t>If the patient have not previous surgeries performed and there aren’t any doubts about  incidence of adhesions, the normal Verres needle aproach would be sure enough</t>
  </si>
  <si>
    <t xml:space="preserve">Variable depth of the fat tissue in the different typesof obesity makes every  more precise way of insertion appropriate </t>
  </si>
  <si>
    <t xml:space="preserve">Not enough training; i think there should be courses and having a trainer in the or on the first few surgeries using new tech </t>
  </si>
  <si>
    <t xml:space="preserve">I believe that new tech that proves to be better shoul be used </t>
  </si>
  <si>
    <t>Same as before</t>
  </si>
  <si>
    <t>it is good and safe device</t>
  </si>
  <si>
    <t>in adipose patients sometimes it could be difficult</t>
  </si>
  <si>
    <t>Latvian</t>
  </si>
  <si>
    <t>Colorectal surgeon</t>
  </si>
  <si>
    <t>safety issues</t>
  </si>
  <si>
    <t>the only issues is safety - i have to be sure it is safe</t>
  </si>
  <si>
    <t>nothing in particular</t>
  </si>
  <si>
    <t>seems to tick all the boxes</t>
  </si>
  <si>
    <t>safe features present</t>
  </si>
  <si>
    <t>surgical oncology</t>
  </si>
  <si>
    <t>nothing</t>
  </si>
  <si>
    <t>poor confidence</t>
  </si>
  <si>
    <t>HPB</t>
  </si>
  <si>
    <t>How it will fit in my work flow and provide reliability and patient safety</t>
  </si>
  <si>
    <t>Because it will mainly reduce over shooting</t>
  </si>
  <si>
    <t>If it holds true for normal BMI</t>
  </si>
  <si>
    <t>Colorectal surgery</t>
  </si>
  <si>
    <t>Acceptible</t>
  </si>
  <si>
    <t>Vish to test</t>
  </si>
  <si>
    <t>To test</t>
  </si>
  <si>
    <t>Azerbaijan</t>
  </si>
  <si>
    <t>Surgery</t>
  </si>
  <si>
    <t>they have been beneficial</t>
  </si>
  <si>
    <t>if the price is the same</t>
  </si>
  <si>
    <t xml:space="preserve">the price has to be the same. </t>
  </si>
  <si>
    <t>Swiss</t>
  </si>
  <si>
    <t>Visceral Surgeon</t>
  </si>
  <si>
    <t>positive</t>
  </si>
  <si>
    <t>it' s safe</t>
  </si>
  <si>
    <t>it's safe</t>
  </si>
  <si>
    <t>Safety and Effectiveness</t>
  </si>
  <si>
    <t>Why not? It is always good to have an alternative to my standard technique</t>
  </si>
  <si>
    <t>Russian</t>
  </si>
  <si>
    <t>General, digestive, colorectal, bariatric</t>
  </si>
  <si>
    <t>Price and disponibility</t>
  </si>
  <si>
    <t>Should be safer</t>
  </si>
  <si>
    <t>The same</t>
  </si>
  <si>
    <t>Brazilian</t>
  </si>
  <si>
    <t>Bariatric and General  Surgery</t>
  </si>
  <si>
    <t>reusable metal</t>
  </si>
  <si>
    <t>iatrogenic damage worse long term outcome</t>
  </si>
  <si>
    <t>only if it is reusable (green or)</t>
  </si>
  <si>
    <t>bout should be reusable</t>
  </si>
  <si>
    <t>colorectal</t>
  </si>
  <si>
    <t>Metal</t>
  </si>
  <si>
    <t>Safety prior</t>
  </si>
  <si>
    <t>Safety and easy of aplicattion</t>
  </si>
  <si>
    <t>Experience of use</t>
  </si>
  <si>
    <t>Accesos dificulties</t>
  </si>
  <si>
    <t>General surgery/ Bariatric surgery</t>
  </si>
  <si>
    <t>none</t>
  </si>
  <si>
    <t>general, bariatric</t>
  </si>
  <si>
    <t>Can't describe precisely.</t>
  </si>
  <si>
    <t>No major concerns. I usualy try new deviced after some pre-op screening to convince that it is logical, potentially beneficial and rather safe.</t>
  </si>
  <si>
    <t>Decreases overshooting.</t>
  </si>
  <si>
    <t>In case, if I don't have a Hasson troacar.</t>
  </si>
  <si>
    <t>Abdominal Surgery</t>
  </si>
  <si>
    <t>I'm afraid of a negative side results</t>
  </si>
  <si>
    <t>Maybe Veress Pluss is really better than routine needle</t>
  </si>
  <si>
    <t>At first I use Veresh Plus in pts with a normal BMI</t>
  </si>
  <si>
    <t>Ukrainian</t>
  </si>
  <si>
    <t>Security</t>
  </si>
  <si>
    <t>Look like safety</t>
  </si>
  <si>
    <t>Peruvian</t>
  </si>
  <si>
    <t>NEW medtech devices must be safe and tested before using.</t>
  </si>
  <si>
    <t>Because the new Veress Plus looks and feels like the traditional veress needle.</t>
  </si>
  <si>
    <t>Visceral surgery.</t>
  </si>
  <si>
    <t>Do not use Veress</t>
  </si>
  <si>
    <t>Too much optimism at the introduction</t>
  </si>
  <si>
    <t>Don’t like technique with needle</t>
  </si>
  <si>
    <t>Gastrointestinal / oncological</t>
  </si>
  <si>
    <t>no</t>
  </si>
  <si>
    <t>its easy to do that new titel</t>
  </si>
  <si>
    <t>its so difficult</t>
  </si>
  <si>
    <t>Iraqi</t>
  </si>
  <si>
    <t>Beryl (single-use, disposable)</t>
  </si>
  <si>
    <t>n/a</t>
  </si>
  <si>
    <t>for safety reasons</t>
  </si>
  <si>
    <t>General, Colorectal, MIS, Hernia</t>
  </si>
  <si>
    <t>Need of learning curve; initial discomfort in changing habits (less effective)</t>
  </si>
  <si>
    <t xml:space="preserve"> Even if I often use Veress needle and I am quite confident,this new device might increase safety and surgeon comfort,especially in overweight/extremely skinny patients</t>
  </si>
  <si>
    <t>It would increase safety</t>
  </si>
  <si>
    <t>Colorectal and adrenal</t>
  </si>
  <si>
    <t>Not used any yet</t>
  </si>
  <si>
    <t>It reduces overshooting</t>
  </si>
  <si>
    <t>I don’t now</t>
  </si>
  <si>
    <t>I don’t know the veress plus</t>
  </si>
  <si>
    <t xml:space="preserve">I don’t know the veress plus </t>
  </si>
  <si>
    <t>Oncological laparoscopic surgery</t>
  </si>
  <si>
    <t xml:space="preserve">Deviation from routine </t>
  </si>
  <si>
    <t>Self-explainef</t>
  </si>
  <si>
    <t xml:space="preserve">Self-explained </t>
  </si>
  <si>
    <t>Minimal Invasive</t>
  </si>
  <si>
    <t>Not preferred entry method</t>
  </si>
  <si>
    <t>Would still go open</t>
  </si>
  <si>
    <t xml:space="preserve">seems safer </t>
  </si>
  <si>
    <t>seems safer</t>
  </si>
  <si>
    <t>bariatric</t>
  </si>
  <si>
    <t>Safety of the new devices.</t>
  </si>
  <si>
    <t>I prefer an open access in different procedures with the first 10mm-trocar located in the belly button. I use the Veres needle only in procedures with only 5mm-trocars and all trocars located outside the belly button.</t>
  </si>
  <si>
    <t>See above.</t>
  </si>
  <si>
    <t>Colorectal.</t>
  </si>
  <si>
    <t>Unsure</t>
  </si>
  <si>
    <t xml:space="preserve">British </t>
  </si>
  <si>
    <t>Strong indication for usage, correct usage</t>
  </si>
  <si>
    <t>Greater risc with umbilical entry point for tradițional Veress needle</t>
  </si>
  <si>
    <t>High BMI require greater depth with poor control</t>
  </si>
  <si>
    <t>Have they sufficiently been tested, how often do they missfire/block</t>
  </si>
  <si>
    <t>I ALWAYS check the needle on my hand before using it. If the tests are promising and it feels right in my hand I would use it</t>
  </si>
  <si>
    <t>Answer above plus I have experience in using it with obese patients</t>
  </si>
  <si>
    <t xml:space="preserve">Very positive </t>
  </si>
  <si>
    <t xml:space="preserve">Non cofidend </t>
  </si>
  <si>
    <t xml:space="preserve">Safety always first </t>
  </si>
  <si>
    <t>Not necessary</t>
  </si>
  <si>
    <t>Major safety</t>
  </si>
  <si>
    <t>I will not use anything that is even slightly dangerous.</t>
  </si>
  <si>
    <t>Pediatric surgery</t>
  </si>
  <si>
    <t>Ignoring the potential damages I’m creating with a technology I’m not confident with</t>
  </si>
  <si>
    <t xml:space="preserve">     </t>
  </si>
  <si>
    <t xml:space="preserve">    </t>
  </si>
  <si>
    <t>Do not coment</t>
  </si>
  <si>
    <t>I didn't use this type</t>
  </si>
  <si>
    <t>General surgery &amp; oncology surgery</t>
  </si>
  <si>
    <t>Disposable, because it is always sharp</t>
  </si>
  <si>
    <t>Yes, for Palmer point</t>
  </si>
  <si>
    <t>General durgery</t>
  </si>
  <si>
    <t>Ethicon</t>
  </si>
  <si>
    <t>Safety proof</t>
  </si>
  <si>
    <t>Adhesions are impossible to assess</t>
  </si>
  <si>
    <t>In high BMI pts is easier and safer to use closed access</t>
  </si>
  <si>
    <t>efficacy, real utility, costs</t>
  </si>
  <si>
    <t>less risky maneuvers</t>
  </si>
  <si>
    <t>lower risk of damage</t>
  </si>
  <si>
    <t>Governance</t>
  </si>
  <si>
    <t>No need. Hasson and visual ports make Veress obsolete</t>
  </si>
  <si>
    <t>Scottish</t>
  </si>
  <si>
    <t>General and bariatrics</t>
  </si>
  <si>
    <t>Safety concerb</t>
  </si>
  <si>
    <t>Increase safety</t>
  </si>
  <si>
    <t>Danish</t>
  </si>
  <si>
    <t>Gi</t>
  </si>
  <si>
    <t>In reality most medtech devices are gimmicks that that are designed to cut corners and serve as a vehicle for conference funding through sponsorship. Ultimately they distract from the art of high quality surgery</t>
  </si>
  <si>
    <t>Please refer back the the previous question on medtech. This is a great example of a marketing gimmick.</t>
  </si>
  <si>
    <t>British / Australian</t>
  </si>
  <si>
    <t>UGI</t>
  </si>
  <si>
    <t>I don't see the point of changing my not use of Veress Needles</t>
  </si>
  <si>
    <t>Luxembourgish</t>
  </si>
  <si>
    <t>Reducing overshooting is most important.</t>
  </si>
  <si>
    <t>Whenever we have available!</t>
  </si>
  <si>
    <t>The advantages are described in detail and the new needle must be put into practice.</t>
  </si>
  <si>
    <t>The advantages described by the manufacturer are obvious, we must try it!</t>
  </si>
  <si>
    <t>No main concerns</t>
  </si>
  <si>
    <t>It could be interesting</t>
  </si>
  <si>
    <t>It could give more safety</t>
  </si>
  <si>
    <t xml:space="preserve">Oncological, colorectal, bariatric. </t>
  </si>
  <si>
    <t>SUSTEINABILITY</t>
  </si>
  <si>
    <t xml:space="preserve">Classic autoclavable Veress needle is sufficient for access in normal BMI patients </t>
  </si>
  <si>
    <t>Probably it will bring a plus in safety in high BMI patients but that we can establish after evaluation(personal and through multicenter/multisurgeon studies)</t>
  </si>
  <si>
    <t>open to try new things, as long safe</t>
  </si>
  <si>
    <t>Australian</t>
  </si>
  <si>
    <t>ability to cope with operative variation (patient factors)</t>
  </si>
  <si>
    <t>I'd consider it but these are not the only considerations</t>
  </si>
  <si>
    <t>asa bove</t>
  </si>
  <si>
    <t>Safety reduce of learning curve</t>
  </si>
  <si>
    <t xml:space="preserve">Tunisian </t>
  </si>
  <si>
    <t>Upper GI cancer</t>
  </si>
  <si>
    <t>energy devices, suction devices</t>
  </si>
  <si>
    <t xml:space="preserve">I use open method </t>
  </si>
  <si>
    <t>some times</t>
  </si>
  <si>
    <t>Disposable Ethicon</t>
  </si>
  <si>
    <t>No need as open technique is safer</t>
  </si>
  <si>
    <t>Currently happy with Verress needle technique inserted at Palmer's point</t>
  </si>
  <si>
    <t xml:space="preserve">Advanced laparoscopic </t>
  </si>
  <si>
    <t>Access to new technologies</t>
  </si>
  <si>
    <t>Easier and safer</t>
  </si>
  <si>
    <t>Portuguese</t>
  </si>
  <si>
    <t>for safety access</t>
  </si>
  <si>
    <t xml:space="preserve">Safty efficacy </t>
  </si>
  <si>
    <t>Increase safty</t>
  </si>
  <si>
    <t xml:space="preserve">Egyptian </t>
  </si>
  <si>
    <t xml:space="preserve">safety using </t>
  </si>
  <si>
    <t>maybe saty for low BMI pts.</t>
  </si>
  <si>
    <t xml:space="preserve">decreasing overshooting rate </t>
  </si>
  <si>
    <t>hepatobiliary</t>
  </si>
  <si>
    <t xml:space="preserve">safety and efficacy  </t>
  </si>
  <si>
    <t>Above mentioned features are the reasons for safe use of needle, especially for young ones.</t>
  </si>
  <si>
    <t>In selected cases it is better to use Hasson method</t>
  </si>
  <si>
    <t>Georgian</t>
  </si>
  <si>
    <t>General Surgeon/Surgical Oncology</t>
  </si>
  <si>
    <t>Safe</t>
  </si>
  <si>
    <t>complications</t>
  </si>
  <si>
    <t>lack of experience for overall usage</t>
  </si>
  <si>
    <t>The thickness of the wall in patients with increased BMI is very variable and as such a standard set depth to which the needle can enter I think it can give a high rate of pneumoperitoneum failure.</t>
  </si>
  <si>
    <t>Applied</t>
  </si>
  <si>
    <t>New material, new complications</t>
  </si>
  <si>
    <t>If its better why not try?</t>
  </si>
  <si>
    <t>Digestive surgery</t>
  </si>
  <si>
    <t>Safer access</t>
  </si>
  <si>
    <t>GIT Surgery</t>
  </si>
  <si>
    <t>it's progress ;-)</t>
  </si>
  <si>
    <t>I want to try</t>
  </si>
  <si>
    <t>bariatric, colorectal, upper GI</t>
  </si>
  <si>
    <t>would prefer to test in cadaver lab</t>
  </si>
  <si>
    <t>i already use the veress needle in normal bmi now</t>
  </si>
  <si>
    <t xml:space="preserve"> already use the veress needle in normal bmi now</t>
  </si>
  <si>
    <t>More safe device would be a good option to try</t>
  </si>
  <si>
    <t>Using new device in patients with high BMI would be an option in selected cases</t>
  </si>
  <si>
    <t xml:space="preserve">Not comfortable </t>
  </si>
  <si>
    <t>safery</t>
  </si>
  <si>
    <t>I think the current Veres is safe, but any improvement is welcome.</t>
  </si>
  <si>
    <t>Same. (Not including MO!)</t>
  </si>
  <si>
    <t>Training. Acceptance by peers</t>
  </si>
  <si>
    <t>I am happy with open technique</t>
  </si>
  <si>
    <t>Increased safety net</t>
  </si>
  <si>
    <t>Laparoscopic upar GI</t>
  </si>
  <si>
    <t>try it out</t>
  </si>
  <si>
    <t>General Surgery &amp; Thoracic Surgery</t>
  </si>
  <si>
    <t>I will like</t>
  </si>
  <si>
    <t>I prefer open technique, but i can adapt</t>
  </si>
  <si>
    <t>I consider it safer</t>
  </si>
  <si>
    <t>Visceral Surgery</t>
  </si>
  <si>
    <t>costs</t>
  </si>
  <si>
    <t>curiosity</t>
  </si>
  <si>
    <t>if safety is the new advantage - wy not use it</t>
  </si>
  <si>
    <t>credibility</t>
  </si>
  <si>
    <t>no need</t>
  </si>
  <si>
    <t>we use veress plus in obese patients</t>
  </si>
  <si>
    <t>Albanian</t>
  </si>
  <si>
    <t>If there are complications after the operation, are they related to the new medtech devices</t>
  </si>
  <si>
    <t>Features of the Veress PLUS- 1.; 2.;3.;4.</t>
  </si>
  <si>
    <t xml:space="preserve">Less chanse to do mistake </t>
  </si>
  <si>
    <t>Visceral</t>
  </si>
  <si>
    <t>you need the extra safety</t>
  </si>
  <si>
    <t>no concerns</t>
  </si>
  <si>
    <t>reduces the learning curve among residents</t>
  </si>
  <si>
    <t>General Surgery + HPB Surgery</t>
  </si>
  <si>
    <t>very seldom use veress needel</t>
  </si>
  <si>
    <t>I do not have any concerns as long you can try it first.</t>
  </si>
  <si>
    <t>Always interested in new techniques</t>
  </si>
  <si>
    <t>Norwegian</t>
  </si>
  <si>
    <t>Gastrointestinal and HPB surgery</t>
  </si>
  <si>
    <t>we do not have VERRES Needles with good reasons, we NEVER use them</t>
  </si>
  <si>
    <t>we will NEVER use VERRES needles of whatever type</t>
  </si>
  <si>
    <t>Visceral Surgery, Minimally Invasive Surgery</t>
  </si>
  <si>
    <t xml:space="preserve">covidien </t>
  </si>
  <si>
    <t>ok to try new matérial</t>
  </si>
  <si>
    <t>ok to try new material</t>
  </si>
  <si>
    <t>digestive surgery</t>
  </si>
  <si>
    <t>Unexperience</t>
  </si>
  <si>
    <t>Safety and simple use</t>
  </si>
  <si>
    <t>It depends on experience.</t>
  </si>
  <si>
    <t>It depend on experience.</t>
  </si>
  <si>
    <t>Endoscopy and surgery</t>
  </si>
  <si>
    <t>Bariatric surgery</t>
  </si>
  <si>
    <t xml:space="preserve">I prefer choose the tecnique on demand </t>
  </si>
  <si>
    <t>In a obese patient i prefer always veress so i can use easely a new veress</t>
  </si>
  <si>
    <t xml:space="preserve">Seems safe and effective </t>
  </si>
  <si>
    <t xml:space="preserve">Good option </t>
  </si>
  <si>
    <t>Insecurity</t>
  </si>
  <si>
    <t>Easy and safe</t>
  </si>
  <si>
    <t>efficacy</t>
  </si>
  <si>
    <t>it's depends on the procedure</t>
  </si>
  <si>
    <t>less time to induce pneumoperitoneum</t>
  </si>
  <si>
    <t>Safety, efficacy, good cost-quality/improvement balance</t>
  </si>
  <si>
    <t>At the moment I am very confident using the current model, no complications. So no need for improvement (yet)</t>
  </si>
  <si>
    <t xml:space="preserve">See previous explanation. High bmi results in thicker omentum, thus less chance of vascular injury </t>
  </si>
  <si>
    <t xml:space="preserve">Abdominal: colorectal, bariatric </t>
  </si>
  <si>
    <t>proof of clinical advantage often lacking</t>
  </si>
  <si>
    <t>Open approach is still best. I have seen (during residency) a patient bleed to death after Verres needle puncture of the CAVA. No death after one approach. I do not want to see this happen again.</t>
  </si>
  <si>
    <t>increases safety</t>
  </si>
  <si>
    <t>insufficient safety and insufficient training in the use of the procedure.</t>
  </si>
  <si>
    <t>Any reduction in complications makes sense</t>
  </si>
  <si>
    <t>Slovak</t>
  </si>
  <si>
    <t>Colorectal and general</t>
  </si>
  <si>
    <t>patient saftey</t>
  </si>
  <si>
    <t>i would love to try any new davice who improve saftey</t>
  </si>
  <si>
    <t>same reason</t>
  </si>
  <si>
    <t>Israeli</t>
  </si>
  <si>
    <t>Pediatric Surgery</t>
  </si>
  <si>
    <t xml:space="preserve">Safety and confidence </t>
  </si>
  <si>
    <t xml:space="preserve">Looks Safe and controlled device for handling </t>
  </si>
  <si>
    <t>Add safety margin and decrease overshooting during pneumoperitoneum</t>
  </si>
  <si>
    <t xml:space="preserve">Israeli </t>
  </si>
  <si>
    <t>Poor experience of correct use</t>
  </si>
  <si>
    <t>yes, because this could make the actions of a young surgeon safer, and make his tutor more relaxed in training.</t>
  </si>
  <si>
    <t>yes, because this could make the actions of a young surgeon safer, and make his tutor more relaxed in training.  and also because it could be useful if you need to apply more pressure with your hand</t>
  </si>
  <si>
    <t>Reduces overshooting by 60-80%</t>
  </si>
  <si>
    <t>Upper GI and colorectal</t>
  </si>
  <si>
    <t>safety pf the patient</t>
  </si>
  <si>
    <t>it seems very safe</t>
  </si>
  <si>
    <t>same of above</t>
  </si>
  <si>
    <t xml:space="preserve">gastrointestinal </t>
  </si>
  <si>
    <t>Easily and safety.</t>
  </si>
  <si>
    <t>Serbian</t>
  </si>
  <si>
    <t>general surgeon</t>
  </si>
  <si>
    <t xml:space="preserve"> patient safety</t>
  </si>
  <si>
    <t>if it's safer, it's worth a try</t>
  </si>
  <si>
    <t>I strongly agree</t>
  </si>
  <si>
    <t xml:space="preserve">It depends on the type of surgery I am going to perform but probably I am not gong to change my technique  for the pnx establishment </t>
  </si>
  <si>
    <t>yes, even in case if, according to my preferred technique, I would probably not used the Veress pnx</t>
  </si>
  <si>
    <t xml:space="preserve">Straight </t>
  </si>
  <si>
    <t xml:space="preserve">Unexpected complications </t>
  </si>
  <si>
    <t>Need more trail</t>
  </si>
  <si>
    <t>Need extra care</t>
  </si>
  <si>
    <t>Yemeni</t>
  </si>
  <si>
    <t>Obstetrics and gynaecology</t>
  </si>
  <si>
    <t>Seems good and safe</t>
  </si>
  <si>
    <t>Must prove it</t>
  </si>
  <si>
    <t>safety and convenience</t>
  </si>
  <si>
    <t>It's interesting to try the development of such respected medical organisations.</t>
  </si>
  <si>
    <t>Belarusian</t>
  </si>
  <si>
    <t>not understand something important</t>
  </si>
  <si>
    <t>more safety will be reason</t>
  </si>
  <si>
    <t>bassoon first entry remains safer</t>
  </si>
  <si>
    <t>Maybe useful</t>
  </si>
  <si>
    <t>Laparoscopic</t>
  </si>
  <si>
    <t>no difference in my current surgical practice</t>
  </si>
  <si>
    <t>storz</t>
  </si>
  <si>
    <t>fulfils basic rqirements regardin safety</t>
  </si>
  <si>
    <t>improuved</t>
  </si>
  <si>
    <t>general an GE surgery</t>
  </si>
  <si>
    <t xml:space="preserve">harm to the patient </t>
  </si>
  <si>
    <t xml:space="preserve">general and colorectal surgery </t>
  </si>
  <si>
    <t>Safety and price</t>
  </si>
  <si>
    <t>Better results in all possible issues associated with closed method and is sustainable</t>
  </si>
  <si>
    <t>Better results in all possible issues associated with closed method and is also sustainable</t>
  </si>
  <si>
    <t>General surgery/HBP surgery</t>
  </si>
  <si>
    <t>the combination between safety, innovation and ergonomic use</t>
  </si>
  <si>
    <t>combination between safety, innovation and ergonomic use</t>
  </si>
  <si>
    <t>general surgey, urology</t>
  </si>
  <si>
    <t>Safety and availability</t>
  </si>
  <si>
    <t>If same price but increased safety</t>
  </si>
  <si>
    <t>Upper GI and bariatrics</t>
  </si>
  <si>
    <t xml:space="preserve">Could decrease operative time </t>
  </si>
  <si>
    <t>Igła Veressa o średnicy 2,5 mm i długości 120 mm</t>
  </si>
  <si>
    <t>Podobne jak i innych firm</t>
  </si>
  <si>
    <t xml:space="preserve">  Nie używałem igły Veress PLUS </t>
  </si>
  <si>
    <t xml:space="preserve"> Nie używałem igły Veress PLUS </t>
  </si>
  <si>
    <t>Chirurgia Ogólna</t>
  </si>
  <si>
    <t>because it appears safely</t>
  </si>
  <si>
    <t xml:space="preserve">i like classic surgery </t>
  </si>
  <si>
    <t xml:space="preserve">safety come first  </t>
  </si>
  <si>
    <t xml:space="preserve">specialist general surgeon </t>
  </si>
  <si>
    <t>efficiency and safety</t>
  </si>
  <si>
    <t>Using Veress Plus needle requires no change in technique among experienced surgeons</t>
  </si>
  <si>
    <t>becose using Veress Plus needle reduces overshooting by 60-80%</t>
  </si>
  <si>
    <t>laparoscopy</t>
  </si>
  <si>
    <t>None</t>
  </si>
  <si>
    <t>Looks like miracle</t>
  </si>
  <si>
    <t>Lithuainian</t>
  </si>
  <si>
    <t>Abdominal surgery, hernia surgery</t>
  </si>
  <si>
    <t>Safety and Cost</t>
  </si>
  <si>
    <t>Data-driven</t>
  </si>
  <si>
    <t xml:space="preserve"> Data-driven</t>
  </si>
  <si>
    <t>I do not use the Veress needle</t>
  </si>
  <si>
    <t>possibly</t>
  </si>
  <si>
    <t>q</t>
  </si>
  <si>
    <t>la seguretat del pacient</t>
  </si>
  <si>
    <t>Experiencia de més de 20 anys usant l'agulla de Veress, però si en cirurgians en aprenentatge</t>
  </si>
  <si>
    <t>Sempre es més dificil en aquests pacients, si es més segur, millor</t>
  </si>
  <si>
    <t>Coloproctology, laparoscopic surgery</t>
  </si>
  <si>
    <t xml:space="preserve">       </t>
  </si>
  <si>
    <t xml:space="preserve">                              </t>
  </si>
  <si>
    <t xml:space="preserve">                    </t>
  </si>
  <si>
    <t>Do I have enough knowledge about new devices to use them safetely</t>
  </si>
  <si>
    <t>Reliability and reproducability</t>
  </si>
  <si>
    <t>Always open to new methods</t>
  </si>
  <si>
    <t>If safe in normal bmi, then should in high bmi</t>
  </si>
  <si>
    <t>Obs and gynae</t>
  </si>
  <si>
    <t>Backup by hospital administration</t>
  </si>
  <si>
    <t>A number of advantages</t>
  </si>
  <si>
    <t xml:space="preserve">should reduce risks of insufflation into the fat </t>
  </si>
  <si>
    <t>Nil</t>
  </si>
  <si>
    <t>Improves safety and reduces risk for failure</t>
  </si>
  <si>
    <t xml:space="preserve">Gynaecology </t>
  </si>
  <si>
    <t>lack of experience using them</t>
  </si>
  <si>
    <t>provides easy and safe insuflation</t>
  </si>
  <si>
    <t>I would be more reassured regarding decreased risks secondary to overshooting</t>
  </si>
  <si>
    <t>Obs &amp; Gyn</t>
  </si>
  <si>
    <t>Training and education about their use and precautions</t>
  </si>
  <si>
    <t>Even if BMI of patient is low, there are always chances of iatrogenic injury so its always better to play safe.</t>
  </si>
  <si>
    <t>In high BMI patients we need to be extra cautious so using some thing better is good</t>
  </si>
  <si>
    <t>General and laparoscopic surgeon</t>
  </si>
  <si>
    <t>I don't know how to handle them</t>
  </si>
  <si>
    <t xml:space="preserve">price ? </t>
  </si>
  <si>
    <t>price ?</t>
  </si>
  <si>
    <t>upper-GI</t>
  </si>
  <si>
    <t>safety and scientific validity</t>
  </si>
  <si>
    <t>I believe it is important to promote the use of safe and standardized procedures</t>
  </si>
  <si>
    <t>reliability and ease of use</t>
  </si>
  <si>
    <t>Reduces overshooting by 60-80%  is sufficient condition</t>
  </si>
  <si>
    <t>medico-legal</t>
  </si>
  <si>
    <t>depends on training</t>
  </si>
  <si>
    <t>gynaecology</t>
  </si>
  <si>
    <t>Patient Safety</t>
  </si>
  <si>
    <t>I prefer Hasson or direct vision</t>
  </si>
  <si>
    <t xml:space="preserve">I prefer optical trocar </t>
  </si>
  <si>
    <t>General Surgery and Digestive Surgery</t>
  </si>
  <si>
    <t>re-usable</t>
  </si>
  <si>
    <t>rare complications</t>
  </si>
  <si>
    <t>shorter learning curve</t>
  </si>
  <si>
    <t>Not sure</t>
  </si>
  <si>
    <t>Bariatric and General Surgery</t>
  </si>
  <si>
    <t>Training before surgery</t>
  </si>
  <si>
    <t xml:space="preserve">I would use it because it reduces overshooting. </t>
  </si>
  <si>
    <t>I would use it because it reduces the learning curve.</t>
  </si>
  <si>
    <t>Universality, safety, ergonomics</t>
  </si>
  <si>
    <t>Always better to check new safer device and contribute to improvement of it</t>
  </si>
  <si>
    <t>General and HPB Surgery</t>
  </si>
  <si>
    <t>why not?</t>
  </si>
  <si>
    <t>In obesity I use a blunt tecnique with optic trocar</t>
  </si>
  <si>
    <t>BARIATRIC SURGERY</t>
  </si>
  <si>
    <t>Patient safety</t>
  </si>
  <si>
    <t>I feel very comfortable and safe with the open technique, it requires a very short time</t>
  </si>
  <si>
    <t>I would prefer the Visiport</t>
  </si>
  <si>
    <t>Safety reproductability</t>
  </si>
  <si>
    <t xml:space="preserve">It seems offering more safety </t>
  </si>
  <si>
    <t>More safety less complication</t>
  </si>
  <si>
    <t>Tunisian</t>
  </si>
  <si>
    <t>Safety and reproductability of outcomes</t>
  </si>
  <si>
    <t>I would be positive in trying this if the above claims are true</t>
  </si>
  <si>
    <t>Greek / German</t>
  </si>
  <si>
    <t>General and Visceral Surgery</t>
  </si>
  <si>
    <t>Nothing</t>
  </si>
  <si>
    <t>Need to check it first to have an opinion. Our verressneedel costs nothing, so what is the price?</t>
  </si>
  <si>
    <t>Need to vheck</t>
  </si>
  <si>
    <t>Upper gi oncology</t>
  </si>
  <si>
    <t xml:space="preserve">Storz </t>
  </si>
  <si>
    <t>Industrie driven</t>
  </si>
  <si>
    <t>Gastrointestinal</t>
  </si>
  <si>
    <t>Safety , efficacy and ergonomics</t>
  </si>
  <si>
    <t>Sure</t>
  </si>
  <si>
    <t>Minimally Invasive Surgery and Upper GI Surgery</t>
  </si>
  <si>
    <t>In laparoscopy safety Is the leading choice</t>
  </si>
  <si>
    <t>Idem</t>
  </si>
  <si>
    <t>General Surgeon</t>
  </si>
  <si>
    <t>medico-legal reasons</t>
  </si>
  <si>
    <t>Eaes access and reduce incisions</t>
  </si>
  <si>
    <t>lack of ergonomy</t>
  </si>
  <si>
    <t>give a try</t>
  </si>
  <si>
    <t>when cofortable with regular BMI</t>
  </si>
  <si>
    <t>general surgary</t>
  </si>
  <si>
    <t>no access</t>
  </si>
  <si>
    <t>never heard of it</t>
  </si>
  <si>
    <t>it is probably harder to estimate the exact depth</t>
  </si>
  <si>
    <t>coloproctology</t>
  </si>
  <si>
    <t>Too much promotion by industry, adaption of a device with too little evidence</t>
  </si>
  <si>
    <t>That’s clear</t>
  </si>
  <si>
    <t>Even so</t>
  </si>
  <si>
    <t>Try to avoid using them</t>
  </si>
  <si>
    <t>Safety and do they pass sniff test?</t>
  </si>
  <si>
    <t>As above - don't like them</t>
  </si>
  <si>
    <t>As above</t>
  </si>
  <si>
    <t>Lesser risk of enterotomy</t>
  </si>
  <si>
    <t>Sudanese</t>
  </si>
  <si>
    <t>Why not, is it expensive?</t>
  </si>
  <si>
    <t>I prefer the direkt insertien technique in obese Patients</t>
  </si>
  <si>
    <t>Colorectal, Hernia</t>
  </si>
  <si>
    <t>Missing Studies</t>
  </si>
  <si>
    <t>I use Optical Port Technique</t>
  </si>
  <si>
    <t>Austrian</t>
  </si>
  <si>
    <t>Bariatric Surgery</t>
  </si>
  <si>
    <t xml:space="preserve">What colegues think. </t>
  </si>
  <si>
    <t xml:space="preserve">I will try. </t>
  </si>
  <si>
    <t xml:space="preserve">Like to be inovativ! </t>
  </si>
  <si>
    <t>Low number educated surgeons</t>
  </si>
  <si>
    <t>Only if it is safe</t>
  </si>
  <si>
    <t>After trying device</t>
  </si>
  <si>
    <t>Bosnian</t>
  </si>
  <si>
    <t>General, abdominal and cardiac surgeon</t>
  </si>
  <si>
    <t>I have to try it</t>
  </si>
  <si>
    <t xml:space="preserve">I have to try it </t>
  </si>
  <si>
    <t xml:space="preserve">American </t>
  </si>
  <si>
    <t xml:space="preserve">Surgery </t>
  </si>
  <si>
    <t>Efficient and safe</t>
  </si>
  <si>
    <t>Serms ssfe ana efficent</t>
  </si>
  <si>
    <t>Safe and efficent</t>
  </si>
  <si>
    <t xml:space="preserve">Lack of evidence for efficacy </t>
  </si>
  <si>
    <t>Open Hasson still would be my preferred technique in normal BMI</t>
  </si>
  <si>
    <t>Verres is safer and easier than OH in high BMI but being even safer still would be desirable</t>
  </si>
  <si>
    <t xml:space="preserve">Upper GI and Bariatric </t>
  </si>
  <si>
    <t>Safety and efficacy</t>
  </si>
  <si>
    <t>Hasson safer</t>
  </si>
  <si>
    <t>Open safer</t>
  </si>
  <si>
    <t>I like to try better devices</t>
  </si>
  <si>
    <t>Procedures easier and more safe</t>
  </si>
  <si>
    <t>The classic needle is safe enough</t>
  </si>
  <si>
    <t>Can reduce complications</t>
  </si>
  <si>
    <t>Slovakian</t>
  </si>
  <si>
    <t>GENERAL SURGERY ,  MIS</t>
  </si>
  <si>
    <t>medtronic or j&amp;j</t>
  </si>
  <si>
    <t>better product</t>
  </si>
  <si>
    <t>hpb</t>
  </si>
  <si>
    <t>increase safety</t>
  </si>
  <si>
    <t>helpfull</t>
  </si>
  <si>
    <t>bariatric upperGI</t>
  </si>
  <si>
    <t>Y</t>
  </si>
  <si>
    <t>I am Ok with the idea</t>
  </si>
  <si>
    <t>I don t see Why not</t>
  </si>
  <si>
    <t>I am careful in using them.</t>
  </si>
  <si>
    <t>If I had a possibility</t>
  </si>
  <si>
    <t>I wold like to</t>
  </si>
  <si>
    <t>surgeon</t>
  </si>
  <si>
    <t>safer equals to better</t>
  </si>
  <si>
    <t>securty</t>
  </si>
  <si>
    <t>i use regular lVeress</t>
  </si>
  <si>
    <t>I use regular Veress</t>
  </si>
  <si>
    <t>Seems safe</t>
  </si>
  <si>
    <t>Colorectal Surgery</t>
  </si>
  <si>
    <t>Poliusable</t>
  </si>
  <si>
    <t>I'm too young</t>
  </si>
  <si>
    <t>Because of it reduces the risk of overshooting</t>
  </si>
  <si>
    <t>Because seems to be safer than the older type that i alrady use in this case</t>
  </si>
  <si>
    <t>effectiveness</t>
  </si>
  <si>
    <t>Why not??</t>
  </si>
  <si>
    <t xml:space="preserve">  </t>
  </si>
  <si>
    <t>Bariatric surgeon</t>
  </si>
  <si>
    <t>patients safety</t>
  </si>
  <si>
    <t>Standard veress needle is safe enough</t>
  </si>
  <si>
    <t>might increase safety</t>
  </si>
  <si>
    <t xml:space="preserve">German </t>
  </si>
  <si>
    <t xml:space="preserve">esophageal surgery </t>
  </si>
  <si>
    <t>The safety and the overqualification than the previous devices</t>
  </si>
  <si>
    <t>I prefer open technique</t>
  </si>
  <si>
    <t>Because of the safety. Promising</t>
  </si>
  <si>
    <t>Covidein. Versa Step Needle</t>
  </si>
  <si>
    <t>Support</t>
  </si>
  <si>
    <t>I will be very happy to try</t>
  </si>
  <si>
    <t>The additional safety is worth it.</t>
  </si>
  <si>
    <t>Nigerian</t>
  </si>
  <si>
    <t>GIT surgery</t>
  </si>
  <si>
    <t>Safety and short learning curve</t>
  </si>
  <si>
    <t>I don’t really base my use of a veress needle on BMI. Usually it is based on the procedure.</t>
  </si>
  <si>
    <t>it seems safer</t>
  </si>
  <si>
    <t>/</t>
  </si>
  <si>
    <t xml:space="preserve">Moldavian </t>
  </si>
  <si>
    <t xml:space="preserve">General </t>
  </si>
  <si>
    <t>Interest</t>
  </si>
  <si>
    <t xml:space="preserve">It looks interesting </t>
  </si>
  <si>
    <t xml:space="preserve">Overshooting </t>
  </si>
  <si>
    <t>GI surgen</t>
  </si>
  <si>
    <t>No cons</t>
  </si>
  <si>
    <t xml:space="preserve">I prefer under vision approach </t>
  </si>
  <si>
    <t>UpperGI</t>
  </si>
  <si>
    <t xml:space="preserve">In normal BMI patients I use the open techniqueif I am placing a port in the umbilicus. In all other instances I use the Veress iwith an </t>
  </si>
  <si>
    <t xml:space="preserve">In case of overshooting I use an optical port, but I’m open to a system that may reduce overshooting </t>
  </si>
  <si>
    <t>very intersting</t>
  </si>
  <si>
    <t>i want to try</t>
  </si>
  <si>
    <t>Heneral surgery</t>
  </si>
  <si>
    <t>Reproducibility of the surgical gesture and performance consistency</t>
  </si>
  <si>
    <t>Worth trying the device improvement</t>
  </si>
  <si>
    <t>An improvement of a product that already works can be only better</t>
  </si>
  <si>
    <t>General / colorectal</t>
  </si>
  <si>
    <t>In terms of time savings, I could be convinced</t>
  </si>
  <si>
    <t>I´m prefering the Open technique with an optical Trocar</t>
  </si>
  <si>
    <t xml:space="preserve">Medtronic </t>
  </si>
  <si>
    <t xml:space="preserve">Excitation </t>
  </si>
  <si>
    <t xml:space="preserve">Trying </t>
  </si>
  <si>
    <t xml:space="preserve">Security first never changes a winning team </t>
  </si>
  <si>
    <t>May improve safety</t>
  </si>
  <si>
    <t>for safety</t>
  </si>
  <si>
    <t>Lack of training/experience</t>
  </si>
  <si>
    <t xml:space="preserve">Swiss </t>
  </si>
  <si>
    <t>Ethicon - less force to apply</t>
  </si>
  <si>
    <t>product failure</t>
  </si>
  <si>
    <t>Innovator attitude</t>
  </si>
  <si>
    <t>Mauritian</t>
  </si>
  <si>
    <t xml:space="preserve">Ergonomic, safe and reliable. </t>
  </si>
  <si>
    <t xml:space="preserve">Wenn the Veress insertion technique  is understood, it is not important which needle we use. </t>
  </si>
  <si>
    <t>Not needed, always disposable. Lot of waist</t>
  </si>
  <si>
    <t xml:space="preserve">Veress needle should be abandoned </t>
  </si>
  <si>
    <t>Safety of the device</t>
  </si>
  <si>
    <t>I hesitate a little</t>
  </si>
  <si>
    <t>I hesitate</t>
  </si>
  <si>
    <t>Risk of complications</t>
  </si>
  <si>
    <t>Reduced overshooting is most important</t>
  </si>
  <si>
    <t>Safety of the needle insertion in obese ones is of utmost importance</t>
  </si>
  <si>
    <t>Oncological surgery</t>
  </si>
  <si>
    <t>With click</t>
  </si>
  <si>
    <t>Training</t>
  </si>
  <si>
    <t>Sustainable</t>
  </si>
  <si>
    <t>New method for obese</t>
  </si>
  <si>
    <t>Gyn</t>
  </si>
  <si>
    <t>I need to know their action and risks</t>
  </si>
  <si>
    <t xml:space="preserve">Reduced risks </t>
  </si>
  <si>
    <t>Reduced risks</t>
  </si>
  <si>
    <t>TILLNOWNO.METHODE</t>
  </si>
  <si>
    <t>YES</t>
  </si>
  <si>
    <t>FORHIGH BMI</t>
  </si>
  <si>
    <t>COLORECTAL</t>
  </si>
  <si>
    <t>Safety for the patient</t>
  </si>
  <si>
    <t>The improvement for the patient safety is a top priority and I work in a clinical enviroment</t>
  </si>
  <si>
    <t>Very carefully</t>
  </si>
  <si>
    <t>gastric</t>
  </si>
  <si>
    <t>Not interested I consider it a dangerous device</t>
  </si>
  <si>
    <t xml:space="preserve">Need to be convinced on the basis of evidence </t>
  </si>
  <si>
    <t>No need to change technique</t>
  </si>
  <si>
    <t>Deserve a test</t>
  </si>
  <si>
    <t>new devices must be an improvement. If the standard technique is good, the new devices must be better</t>
  </si>
  <si>
    <t>it seem to be worth a try</t>
  </si>
  <si>
    <t>yes, I would try the device</t>
  </si>
  <si>
    <t>colorectal and upper GI</t>
  </si>
  <si>
    <t>safety, effectiveness, price</t>
  </si>
  <si>
    <t>safety is the most important</t>
  </si>
  <si>
    <t>generał, oncologic, bariatric</t>
  </si>
  <si>
    <t xml:space="preserve">Iatrogenic lesions </t>
  </si>
  <si>
    <t>Sometimes the Hasson acces leaves a too big scar for a young patients</t>
  </si>
  <si>
    <t xml:space="preserve">I think that is easier by Veres , but sometimes is also a problematic acces </t>
  </si>
  <si>
    <t xml:space="preserve">I Sant Be sure thai are innovation and not only pubblicity </t>
  </si>
  <si>
    <t>I didn t try but i think it can usefull</t>
  </si>
  <si>
    <t>producing same result each time= quality; and amelioration of technique= smarter device</t>
  </si>
  <si>
    <t>I use each time additional stomach tube for deflation , even in skinner person, it is even easier to perforate structures, so Yes , I advise the new Verss PLUS</t>
  </si>
  <si>
    <t>For me it is easy, because my experience. But for the yonger colleagues, it is sometimes difficult.</t>
  </si>
  <si>
    <t>GE and Bariatric</t>
  </si>
  <si>
    <t>Not been tested enough</t>
  </si>
  <si>
    <t>Sounds safer</t>
  </si>
  <si>
    <t>Improvement of surgery and patient's benefit</t>
  </si>
  <si>
    <t>General and visceral</t>
  </si>
  <si>
    <t>dont know</t>
  </si>
  <si>
    <t>upper gi</t>
  </si>
  <si>
    <t xml:space="preserve">I need to try it to agree with this statement </t>
  </si>
  <si>
    <t xml:space="preserve">Need to try to confirm </t>
  </si>
  <si>
    <t>Develloped by engeniers , not by surgeons.</t>
  </si>
  <si>
    <t>…</t>
  </si>
  <si>
    <t xml:space="preserve">Abdominaal </t>
  </si>
  <si>
    <t>attention to detail</t>
  </si>
  <si>
    <t>I think verses needles should be resigned to museums</t>
  </si>
  <si>
    <t>as above</t>
  </si>
  <si>
    <t>Upper GI / laparoscopic</t>
  </si>
  <si>
    <t>Poor experience</t>
  </si>
  <si>
    <t>New device needs training</t>
  </si>
  <si>
    <t>Upper GI, lower GI</t>
  </si>
  <si>
    <t>avoiding excessive enthusiasm</t>
  </si>
  <si>
    <t>as we use less and less verses needle, it could be useful to have a device that reduces the learning curve</t>
  </si>
  <si>
    <t>it is the main field of application</t>
  </si>
  <si>
    <t>closed technique is not my preferred choice</t>
  </si>
  <si>
    <t>closed technique is ever worse in high BMI</t>
  </si>
  <si>
    <t xml:space="preserve">Very concerned </t>
  </si>
  <si>
    <t>Laparoscopy</t>
  </si>
  <si>
    <t>I would try out the new Veress PLUS needle</t>
  </si>
  <si>
    <t>I would like like to try new Veress needle in a case of patient with high BMI</t>
  </si>
  <si>
    <t>Price.</t>
  </si>
  <si>
    <t xml:space="preserve">Safety of the patient </t>
  </si>
  <si>
    <t>Lesser complications the better</t>
  </si>
  <si>
    <t xml:space="preserve">Blind procedure need to be done in a controlled manner </t>
  </si>
  <si>
    <t xml:space="preserve">usefulness </t>
  </si>
  <si>
    <t>Veress needle is a blind insertion technique that should not be used. Open technique much safer, and is the standard</t>
  </si>
  <si>
    <t>Commercial promotion and early adoption of new medtech devices without the appropriate clinical trials. Most medtech devices are introduced to clinical practice with only a few animal and patient safety studies but no randomized clinical trials.</t>
  </si>
  <si>
    <t>Overshooting the Veress  needle in normal BMI is a source of stress, as the absence of significant intraperitoneal fat, increases the risk of organ perforation.</t>
  </si>
  <si>
    <t>In high BMI patients, it is always difficult to foresee the thickness of their abdominal wall.</t>
  </si>
  <si>
    <t>The danger in low bmi patients is in the first port placement (optiview)</t>
  </si>
  <si>
    <t>Need to see it first</t>
  </si>
  <si>
    <t>Abdominal and oncology</t>
  </si>
  <si>
    <t xml:space="preserve">Training </t>
  </si>
  <si>
    <t xml:space="preserve">Less complications </t>
  </si>
  <si>
    <t xml:space="preserve">Maltese </t>
  </si>
  <si>
    <t xml:space="preserve">IVF </t>
  </si>
  <si>
    <t>The one that isn't there</t>
  </si>
  <si>
    <t>The paperwork involved</t>
  </si>
  <si>
    <t>A happy with open introduction</t>
  </si>
  <si>
    <t>Am happy with open introduction</t>
  </si>
  <si>
    <t>Abdominal, open and laparoscopic, robot</t>
  </si>
  <si>
    <t xml:space="preserve">Ensure convenience and safety </t>
  </si>
  <si>
    <t xml:space="preserve">It adds on the safety and convenience especially to the beginners </t>
  </si>
  <si>
    <t>To add on safety</t>
  </si>
  <si>
    <t xml:space="preserve">Abdominal surgery </t>
  </si>
  <si>
    <t>Price, safety</t>
  </si>
  <si>
    <t>I don't use veress for patients with normal BMI - either direct trocar or Husson technique</t>
  </si>
  <si>
    <t>I can try</t>
  </si>
  <si>
    <t>General surgery, oncology</t>
  </si>
  <si>
    <t>The « optimistic » presentation made by industry representatives</t>
  </si>
  <si>
    <t>Less concerned letting my younger collegues doing the insertion</t>
  </si>
  <si>
    <t>Reducing overshooting- less risk</t>
  </si>
  <si>
    <t>I usually use optic trocar for peritoneal entry</t>
  </si>
  <si>
    <t>Not  completly tested products</t>
  </si>
  <si>
    <t>Good for young surgeons</t>
  </si>
  <si>
    <t>I use optical trocar</t>
  </si>
  <si>
    <t>Laparoscopic, bariatric</t>
  </si>
  <si>
    <t>lack of sufficient training</t>
  </si>
  <si>
    <t>I have no objections for using anything better than current equipment</t>
  </si>
  <si>
    <t>I use Veress with patients with high BMI already</t>
  </si>
  <si>
    <t>Insufficient practice</t>
  </si>
  <si>
    <t>It would make me feel safer while insufflation</t>
  </si>
  <si>
    <t>It may make insufflatoon easier</t>
  </si>
  <si>
    <t>false hope</t>
  </si>
  <si>
    <t>obvious</t>
  </si>
  <si>
    <t>the same</t>
  </si>
  <si>
    <t>Few mine experience</t>
  </si>
  <si>
    <t>---</t>
  </si>
  <si>
    <t>during training and obstruction or surgical history  only open technique allowed in our hospital</t>
  </si>
  <si>
    <t>only if same price. omental fat some extra protection</t>
  </si>
  <si>
    <t>bariatric and upper GI surgery</t>
  </si>
  <si>
    <t>Sustainability</t>
  </si>
  <si>
    <t>Safer and easier to learn for the surgeon and safer for the surgeon</t>
  </si>
  <si>
    <t>Anything safer and easier it's an improvement</t>
  </si>
  <si>
    <t>everything what can improve safety of my surgery should be consider</t>
  </si>
  <si>
    <t>general and oncological surgeon</t>
  </si>
  <si>
    <t>You wrote the features of the Veress plus</t>
  </si>
  <si>
    <t>Security and cost</t>
  </si>
  <si>
    <t>General and Digestive Tract Surgery</t>
  </si>
  <si>
    <t>promissin to improve safety of access</t>
  </si>
  <si>
    <t>foulfiles expectations of safe access</t>
  </si>
  <si>
    <t>general surgery ,GE surgery</t>
  </si>
  <si>
    <t>disposible</t>
  </si>
  <si>
    <t>sustainable safe less expensive</t>
  </si>
  <si>
    <t>disposible and still less safe and insufflation less fast especially if you have to extract somethink slower</t>
  </si>
  <si>
    <t>less risks</t>
  </si>
  <si>
    <t>MIS</t>
  </si>
  <si>
    <t>Hospital support</t>
  </si>
  <si>
    <t>Learning curve is reduced</t>
  </si>
  <si>
    <t>Filipino</t>
  </si>
  <si>
    <t>General/Laparoscopy</t>
  </si>
  <si>
    <t>Clear knowledge of the mechanical and engineering nature of the device to be used...</t>
  </si>
  <si>
    <t>I only need to know how the tool works to be able to use it</t>
  </si>
  <si>
    <t>Kazakh</t>
  </si>
  <si>
    <t>Ehicon</t>
  </si>
  <si>
    <t xml:space="preserve">Safety and ease of use </t>
  </si>
  <si>
    <t xml:space="preserve">I would like to try.and adopt if find suitable </t>
  </si>
  <si>
    <t xml:space="preserve">General Surgery( Minimal invasive Surgery) </t>
  </si>
  <si>
    <t>necessary</t>
  </si>
  <si>
    <t>security</t>
  </si>
  <si>
    <t xml:space="preserve">validity </t>
  </si>
  <si>
    <t>Still prefer open technique</t>
  </si>
  <si>
    <t>Better than normal Veress</t>
  </si>
  <si>
    <t xml:space="preserve"> Nil</t>
  </si>
  <si>
    <t xml:space="preserve">getting used to the intricacies of the new gadget </t>
  </si>
  <si>
    <t>reduction of main risk of overshooting is a plus</t>
  </si>
  <si>
    <t>extra care is needed in high BMI patients to avoid overshooting because the tendency is to assume that you need to go much deeper in these patients</t>
  </si>
  <si>
    <t>Cost and change in practice to something that does not add much benefit</t>
  </si>
  <si>
    <t>If the device is safer, I would use that to any patient</t>
  </si>
  <si>
    <t>Upper GI Surgery</t>
  </si>
  <si>
    <t>saаety</t>
  </si>
  <si>
    <t>Im consider that this techniqe is safer and faster compared to open techniqe</t>
  </si>
  <si>
    <t>thanks to this techniqe  we can decrease an amount of complication</t>
  </si>
  <si>
    <t>laparoscopic and endoscopic surgeon</t>
  </si>
  <si>
    <t>The devices should increase the safety and make surgery have better results</t>
  </si>
  <si>
    <t>&gt;1000</t>
  </si>
  <si>
    <t>Column1</t>
  </si>
  <si>
    <t>Safe insuflation depth (mm)</t>
  </si>
  <si>
    <t xml:space="preserve">Verres needle </t>
  </si>
  <si>
    <t>Hasson Method</t>
  </si>
  <si>
    <t>Safe insuflation</t>
  </si>
  <si>
    <t>Years of experience</t>
  </si>
  <si>
    <t>age</t>
  </si>
  <si>
    <t>Operations performed</t>
  </si>
  <si>
    <t>Age 31-40</t>
  </si>
  <si>
    <t>Age 25-30</t>
  </si>
  <si>
    <t>Age 41-50</t>
  </si>
  <si>
    <t>Age 51-60</t>
  </si>
  <si>
    <t>Age 61-70</t>
  </si>
  <si>
    <t>Age 71-80</t>
  </si>
  <si>
    <t>Advice in range 0-5</t>
  </si>
  <si>
    <t>Advice in range 6-10</t>
  </si>
  <si>
    <t>Advice in range 11-15</t>
  </si>
  <si>
    <t>Advice in range 16-20</t>
  </si>
  <si>
    <t>Advice in range 21-25</t>
  </si>
  <si>
    <t>Advice in range 26-30</t>
  </si>
  <si>
    <t>Advice in range 31-35</t>
  </si>
  <si>
    <t>years of experience</t>
  </si>
  <si>
    <t>Intervals</t>
  </si>
  <si>
    <t>1-5 Years</t>
  </si>
  <si>
    <t>6-10 Years</t>
  </si>
  <si>
    <t>11-15 Years</t>
  </si>
  <si>
    <t>16-20 Years</t>
  </si>
  <si>
    <t>21-25 Years</t>
  </si>
  <si>
    <t>26-30 Years</t>
  </si>
  <si>
    <t>31-35 Years</t>
  </si>
  <si>
    <t>36-40 Years</t>
  </si>
  <si>
    <t>41-45 Years</t>
  </si>
  <si>
    <t>46-50 Years</t>
  </si>
  <si>
    <t>Verres needle</t>
  </si>
  <si>
    <t xml:space="preserve"> Hasson method</t>
  </si>
  <si>
    <t>0-100</t>
  </si>
  <si>
    <t>101-200</t>
  </si>
  <si>
    <t>201-300</t>
  </si>
  <si>
    <t>301-400</t>
  </si>
  <si>
    <t>401-500</t>
  </si>
  <si>
    <t>501-600</t>
  </si>
  <si>
    <t>601-700</t>
  </si>
  <si>
    <t>701-800</t>
  </si>
  <si>
    <t>901-1000</t>
  </si>
  <si>
    <t>801-900</t>
  </si>
  <si>
    <t>Number of verress needle uses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</si>
  <si>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</si>
  <si>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</si>
  <si>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</si>
  <si>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</si>
  <si>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</si>
  <si>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</si>
  <si>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</si>
  <si>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</si>
  <si>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</si>
  <si>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</si>
  <si>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Corrolation Matrix</t>
  </si>
  <si>
    <t>Kolomn supplemental 2</t>
  </si>
  <si>
    <t>N</t>
  </si>
  <si>
    <t>O</t>
  </si>
  <si>
    <t>blinded</t>
  </si>
  <si>
    <t>number of cells</t>
  </si>
  <si>
    <t>% interested</t>
  </si>
  <si>
    <t>corrolation matrix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</si>
</sst>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\ h:mm:ss"/>
    <numFmt numFmtId="165" formatCode="0.0"/>
  </numFmts>
  <fonts count="14" x14ac:knownFonts="1">
    <font>
      <sz val="10"/>
      <color rgb="FF000000"/>
      <name val="Arial"/>
    </font>
    <font>
      <sz val="10"/>
      <color theme="1"/>
      <name val="Arial"/>
    </font>
    <font>
      <sz val="10"/>
      <name val="Arial"/>
    </font>
    <font>
      <i/>
      <sz val="10"/>
      <color rgb="FF000000"/>
      <name val="Arial"/>
      <family val="2"/>
    </font>
    <font>
      <sz val="10"/>
      <color theme="1"/>
      <name val="Arial"/>
      <family val="2"/>
    </font>
    <font>
      <sz val="11"/>
      <color rgb="FF454545"/>
      <name val="Courier New"/>
      <family val="3"/>
    </font>
    <font>
      <sz val="8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b/>
      <sz val="8"/>
      <color rgb="FF202124"/>
      <name val="Arial"/>
      <family val="2"/>
    </font>
    <font>
      <sz val="10"/>
      <color rgb="FF000000"/>
      <name val="Arial"/>
      <family val="2"/>
    </font>
    <font>
      <sz val="12"/>
      <color theme="1"/>
      <name val="Arial"/>
      <family val="2"/>
      <scheme val="major"/>
    </font>
    <font>
      <sz val="12"/>
      <color theme="1"/>
      <name val="Arial"/>
      <family val="2"/>
    </font>
    <font>
      <b/>
      <sz val="7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1" fillId="0" borderId="0" xfId="0" applyFont="1"/>
    <xf numFmtId="164" fontId="1" fillId="0" borderId="0" xfId="0" applyNumberFormat="1" applyFont="1" applyAlignment="1"/>
    <xf numFmtId="0" fontId="1" fillId="0" borderId="0" xfId="0" applyFont="1" applyAlignment="1"/>
    <xf numFmtId="0" fontId="2" fillId="0" borderId="0" xfId="0" applyFont="1" applyAlignment="1"/>
    <xf numFmtId="9" fontId="1" fillId="0" borderId="0" xfId="0" applyNumberFormat="1" applyFont="1" applyAlignment="1"/>
    <xf numFmtId="0" fontId="0" fillId="0" borderId="0" xfId="0" applyFill="1" applyBorder="1" applyAlignment="1"/>
    <xf numFmtId="0" fontId="0" fillId="0" borderId="1" xfId="0" applyFill="1" applyBorder="1" applyAlignment="1"/>
    <xf numFmtId="0" fontId="3" fillId="0" borderId="2" xfId="0" applyFont="1" applyFill="1" applyBorder="1" applyAlignment="1">
      <alignment horizontal="centerContinuous"/>
    </xf>
    <xf numFmtId="0" fontId="5" fillId="0" borderId="0" xfId="0" applyFont="1" applyAlignment="1"/>
    <xf numFmtId="0" fontId="4" fillId="0" borderId="0" xfId="0" applyFont="1"/>
    <xf numFmtId="0" fontId="4" fillId="0" borderId="0" xfId="0" applyFont="1" applyAlignment="1"/>
    <xf numFmtId="49" fontId="4" fillId="0" borderId="0" xfId="0" applyNumberFormat="1" applyFont="1" applyAlignment="1"/>
    <xf numFmtId="165" fontId="7" fillId="0" borderId="0" xfId="0" applyNumberFormat="1" applyFont="1" applyAlignment="1"/>
    <xf numFmtId="165" fontId="8" fillId="0" borderId="0" xfId="0" applyNumberFormat="1" applyFont="1" applyAlignment="1"/>
    <xf numFmtId="0" fontId="9" fillId="0" borderId="0" xfId="0" applyFont="1" applyAlignment="1"/>
    <xf numFmtId="0" fontId="1" fillId="2" borderId="0" xfId="0" applyFont="1" applyFill="1" applyAlignment="1"/>
    <xf numFmtId="2" fontId="1" fillId="0" borderId="3" xfId="0" applyNumberFormat="1" applyFont="1" applyBorder="1" applyAlignment="1"/>
    <xf numFmtId="2" fontId="0" fillId="0" borderId="3" xfId="0" applyNumberFormat="1" applyFont="1" applyBorder="1" applyAlignment="1"/>
    <xf numFmtId="2" fontId="1" fillId="3" borderId="3" xfId="0" applyNumberFormat="1" applyFont="1" applyFill="1" applyBorder="1" applyAlignment="1"/>
    <xf numFmtId="2" fontId="0" fillId="3" borderId="3" xfId="0" applyNumberFormat="1" applyFont="1" applyFill="1" applyBorder="1" applyAlignment="1"/>
    <xf numFmtId="2" fontId="1" fillId="0" borderId="3" xfId="0" applyNumberFormat="1" applyFont="1" applyFill="1" applyBorder="1" applyAlignment="1"/>
    <xf numFmtId="0" fontId="0" fillId="0" borderId="3" xfId="0" applyFont="1" applyBorder="1" applyAlignment="1"/>
    <xf numFmtId="2" fontId="1" fillId="4" borderId="3" xfId="0" applyNumberFormat="1" applyFont="1" applyFill="1" applyBorder="1" applyAlignment="1"/>
    <xf numFmtId="2" fontId="1" fillId="2" borderId="3" xfId="0" applyNumberFormat="1" applyFont="1" applyFill="1" applyBorder="1" applyAlignment="1"/>
    <xf numFmtId="0" fontId="1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10" fillId="0" borderId="0" xfId="0" applyFont="1" applyAlignment="1">
      <alignment wrapText="1"/>
    </xf>
    <xf numFmtId="2" fontId="4" fillId="0" borderId="3" xfId="0" applyNumberFormat="1" applyFont="1" applyBorder="1" applyAlignment="1">
      <alignment horizontal="center" wrapText="1"/>
    </xf>
    <xf numFmtId="2" fontId="7" fillId="0" borderId="3" xfId="0" applyNumberFormat="1" applyFont="1" applyBorder="1" applyAlignment="1">
      <alignment horizontal="center"/>
    </xf>
    <xf numFmtId="2" fontId="8" fillId="0" borderId="3" xfId="0" applyNumberFormat="1" applyFont="1" applyBorder="1" applyAlignment="1">
      <alignment horizontal="center"/>
    </xf>
    <xf numFmtId="0" fontId="11" fillId="0" borderId="0" xfId="0" applyFont="1" applyAlignment="1">
      <alignment horizontal="right" wrapText="1"/>
    </xf>
    <xf numFmtId="49" fontId="12" fillId="0" borderId="0" xfId="0" applyNumberFormat="1" applyFont="1" applyAlignment="1">
      <alignment horizontal="center" textRotation="90" wrapText="1"/>
    </xf>
    <xf numFmtId="0" fontId="12" fillId="0" borderId="0" xfId="0" applyFont="1" applyAlignment="1">
      <alignment horizontal="right"/>
    </xf>
    <xf numFmtId="2" fontId="7" fillId="0" borderId="0" xfId="0" applyNumberFormat="1" applyFont="1" applyAlignment="1"/>
    <xf numFmtId="2" fontId="8" fillId="0" borderId="0" xfId="0" applyNumberFormat="1" applyFont="1" applyAlignment="1"/>
    <xf numFmtId="0" fontId="13" fillId="0" borderId="0" xfId="0" applyFont="1" applyAlignment="1"/>
    <xf numFmtId="2" fontId="0" fillId="4" borderId="3" xfId="0" applyNumberFormat="1" applyFont="1" applyFill="1" applyBorder="1" applyAlignment="1"/>
  </cellXfs>
  <cellStyles count="1">
    <cellStyle name="Normal" xfId="0" builtinId="0"/>
  </cellStyles>
  <dxfs count="19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0.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horizontal="general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0.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horizontal="general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0.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horizontal="general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0.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general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0.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horizontal="general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0.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horizontal="general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0.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horizontal="general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0.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horizontal="general" vertical="bottom" textRotation="0" wrapText="0" indent="0" justifyLastLine="0" shrinkToFit="0" readingOrder="0"/>
    </dxf>
    <dxf>
      <font>
        <b/>
      </font>
      <numFmt numFmtId="165" formatCode="0.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Safe insuflation depth (mm)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'Data With graphs'!$G$356:$G$362</c:f>
              <c:strCache>
                <c:ptCount val="7"/>
                <c:pt idx="0">
                  <c:v>Advice in range 0-5</c:v>
                </c:pt>
                <c:pt idx="1">
                  <c:v>Advice in range 6-10</c:v>
                </c:pt>
                <c:pt idx="2">
                  <c:v>Advice in range 11-15</c:v>
                </c:pt>
                <c:pt idx="3">
                  <c:v>Advice in range 16-20</c:v>
                </c:pt>
                <c:pt idx="4">
                  <c:v>Advice in range 21-25</c:v>
                </c:pt>
                <c:pt idx="5">
                  <c:v>Advice in range 26-30</c:v>
                </c:pt>
                <c:pt idx="6">
                  <c:v>Advice in range 31-35</c:v>
                </c:pt>
              </c:strCache>
            </c:strRef>
          </c:cat>
          <c:val>
            <c:numRef>
              <c:f>'Data With graphs'!$H$356:$H$362</c:f>
              <c:numCache>
                <c:formatCode>General</c:formatCode>
                <c:ptCount val="7"/>
                <c:pt idx="0">
                  <c:v>110</c:v>
                </c:pt>
                <c:pt idx="1">
                  <c:v>152</c:v>
                </c:pt>
                <c:pt idx="2">
                  <c:v>41</c:v>
                </c:pt>
                <c:pt idx="3">
                  <c:v>24</c:v>
                </c:pt>
                <c:pt idx="4">
                  <c:v>1</c:v>
                </c:pt>
                <c:pt idx="5">
                  <c:v>4</c:v>
                </c:pt>
                <c:pt idx="6">
                  <c:v>2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'Data With graphs'!#REF!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9CE4-40F8-9E94-D0146BAE61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2484088"/>
        <c:axId val="622486712"/>
      </c:barChart>
      <c:catAx>
        <c:axId val="6224840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2486712"/>
        <c:crosses val="autoZero"/>
        <c:auto val="1"/>
        <c:lblAlgn val="ctr"/>
        <c:lblOffset val="100"/>
        <c:noMultiLvlLbl val="0"/>
      </c:catAx>
      <c:valAx>
        <c:axId val="6224867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24840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'Data With graphs'!$J$355</c:f>
              <c:strCache>
                <c:ptCount val="1"/>
                <c:pt idx="0">
                  <c:v>Age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'Data With graphs'!$I$356:$I$361</c:f>
              <c:strCache>
                <c:ptCount val="6"/>
                <c:pt idx="0">
                  <c:v>Age 25-30</c:v>
                </c:pt>
                <c:pt idx="1">
                  <c:v>Age 31-40</c:v>
                </c:pt>
                <c:pt idx="2">
                  <c:v>Age 41-50</c:v>
                </c:pt>
                <c:pt idx="3">
                  <c:v>Age 51-60</c:v>
                </c:pt>
                <c:pt idx="4">
                  <c:v>Age 61-70</c:v>
                </c:pt>
                <c:pt idx="5">
                  <c:v>Age 71-80</c:v>
                </c:pt>
              </c:strCache>
            </c:strRef>
          </c:cat>
          <c:val>
            <c:numRef>
              <c:f>'Data With graphs'!$J$356:$J$361</c:f>
              <c:numCache>
                <c:formatCode>General</c:formatCode>
                <c:ptCount val="6"/>
                <c:pt idx="0">
                  <c:v>17</c:v>
                </c:pt>
                <c:pt idx="1">
                  <c:v>124</c:v>
                </c:pt>
                <c:pt idx="2">
                  <c:v>86</c:v>
                </c:pt>
                <c:pt idx="3">
                  <c:v>86</c:v>
                </c:pt>
                <c:pt idx="4">
                  <c:v>34</c:v>
                </c:pt>
                <c:pt idx="5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50-409A-8C00-DC40831E19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20175352"/>
        <c:axId val="620173056"/>
      </c:barChart>
      <c:catAx>
        <c:axId val="620175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0173056"/>
        <c:crosses val="autoZero"/>
        <c:auto val="1"/>
        <c:lblAlgn val="ctr"/>
        <c:lblOffset val="100"/>
        <c:noMultiLvlLbl val="0"/>
      </c:catAx>
      <c:valAx>
        <c:axId val="620173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01753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'Data With graphs'!$Q$1</c:f>
              <c:strCache>
                <c:ptCount val="1"/>
                <c:pt idx="0">
                  <c:v>Nationality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'Data With graphs'!$P$2:$P$59</c:f>
              <c:strCache>
                <c:ptCount val="58"/>
                <c:pt idx="0">
                  <c:v>Albanian</c:v>
                </c:pt>
                <c:pt idx="1">
                  <c:v>American</c:v>
                </c:pt>
                <c:pt idx="2">
                  <c:v>Asian</c:v>
                </c:pt>
                <c:pt idx="3">
                  <c:v>Australian</c:v>
                </c:pt>
                <c:pt idx="4">
                  <c:v>Austrian</c:v>
                </c:pt>
                <c:pt idx="5">
                  <c:v>Azerbaijan</c:v>
                </c:pt>
                <c:pt idx="6">
                  <c:v>Belarusian</c:v>
                </c:pt>
                <c:pt idx="7">
                  <c:v>Belgian</c:v>
                </c:pt>
                <c:pt idx="8">
                  <c:v>Bosnian</c:v>
                </c:pt>
                <c:pt idx="9">
                  <c:v>Brazilian</c:v>
                </c:pt>
                <c:pt idx="10">
                  <c:v>British</c:v>
                </c:pt>
                <c:pt idx="11">
                  <c:v>British / Australian</c:v>
                </c:pt>
                <c:pt idx="12">
                  <c:v>Bulgarian</c:v>
                </c:pt>
                <c:pt idx="13">
                  <c:v>Chinese</c:v>
                </c:pt>
                <c:pt idx="14">
                  <c:v>Czech</c:v>
                </c:pt>
                <c:pt idx="15">
                  <c:v>Danish</c:v>
                </c:pt>
                <c:pt idx="16">
                  <c:v>Dominican</c:v>
                </c:pt>
                <c:pt idx="17">
                  <c:v>Dutch</c:v>
                </c:pt>
                <c:pt idx="18">
                  <c:v>Egyptian</c:v>
                </c:pt>
                <c:pt idx="19">
                  <c:v>Filipino</c:v>
                </c:pt>
                <c:pt idx="20">
                  <c:v>French</c:v>
                </c:pt>
                <c:pt idx="21">
                  <c:v>Georgian</c:v>
                </c:pt>
                <c:pt idx="22">
                  <c:v>German</c:v>
                </c:pt>
                <c:pt idx="23">
                  <c:v>Greek</c:v>
                </c:pt>
                <c:pt idx="24">
                  <c:v>Greek / German</c:v>
                </c:pt>
                <c:pt idx="25">
                  <c:v>Hellenic </c:v>
                </c:pt>
                <c:pt idx="26">
                  <c:v>Hungarian</c:v>
                </c:pt>
                <c:pt idx="27">
                  <c:v>Indian</c:v>
                </c:pt>
                <c:pt idx="28">
                  <c:v>Iraqi</c:v>
                </c:pt>
                <c:pt idx="29">
                  <c:v>Irish</c:v>
                </c:pt>
                <c:pt idx="30">
                  <c:v>Israeli</c:v>
                </c:pt>
                <c:pt idx="31">
                  <c:v>Italian</c:v>
                </c:pt>
                <c:pt idx="32">
                  <c:v>Japanese</c:v>
                </c:pt>
                <c:pt idx="33">
                  <c:v>Kazakh</c:v>
                </c:pt>
                <c:pt idx="34">
                  <c:v>Korean</c:v>
                </c:pt>
                <c:pt idx="35">
                  <c:v>Kuwaiti</c:v>
                </c:pt>
                <c:pt idx="36">
                  <c:v>Latvian</c:v>
                </c:pt>
                <c:pt idx="37">
                  <c:v>Lithuanian</c:v>
                </c:pt>
                <c:pt idx="38">
                  <c:v>Luxembourgish</c:v>
                </c:pt>
                <c:pt idx="39">
                  <c:v>Maltese</c:v>
                </c:pt>
                <c:pt idx="40">
                  <c:v>Mauritian</c:v>
                </c:pt>
                <c:pt idx="41">
                  <c:v>Mexican</c:v>
                </c:pt>
                <c:pt idx="42">
                  <c:v>Moldavian </c:v>
                </c:pt>
                <c:pt idx="43">
                  <c:v>Nigerian</c:v>
                </c:pt>
                <c:pt idx="44">
                  <c:v>Norwegian</c:v>
                </c:pt>
                <c:pt idx="45">
                  <c:v>nvt</c:v>
                </c:pt>
                <c:pt idx="46">
                  <c:v>Pakistani</c:v>
                </c:pt>
                <c:pt idx="47">
                  <c:v>Peruvian</c:v>
                </c:pt>
                <c:pt idx="48">
                  <c:v>Polish</c:v>
                </c:pt>
                <c:pt idx="49">
                  <c:v>Portuguese</c:v>
                </c:pt>
                <c:pt idx="50">
                  <c:v>Romanian</c:v>
                </c:pt>
                <c:pt idx="51">
                  <c:v>Russian</c:v>
                </c:pt>
                <c:pt idx="52">
                  <c:v>Scottish</c:v>
                </c:pt>
                <c:pt idx="53">
                  <c:v>Serbian</c:v>
                </c:pt>
                <c:pt idx="54">
                  <c:v>Slovak</c:v>
                </c:pt>
                <c:pt idx="55">
                  <c:v>Slovakian</c:v>
                </c:pt>
                <c:pt idx="56">
                  <c:v>Slovenian</c:v>
                </c:pt>
                <c:pt idx="57">
                  <c:v>Spanish</c:v>
                </c:pt>
              </c:strCache>
            </c:strRef>
          </c:cat>
          <c:val>
            <c:numRef>
              <c:f>'Data With graphs'!$Q$2:$Q$59</c:f>
              <c:numCache>
                <c:formatCode>General</c:formatCode>
                <c:ptCount val="58"/>
                <c:pt idx="0">
                  <c:v>3</c:v>
                </c:pt>
                <c:pt idx="1">
                  <c:v>3</c:v>
                </c:pt>
                <c:pt idx="2">
                  <c:v>1</c:v>
                </c:pt>
                <c:pt idx="3">
                  <c:v>2</c:v>
                </c:pt>
                <c:pt idx="4">
                  <c:v>2</c:v>
                </c:pt>
                <c:pt idx="5">
                  <c:v>1</c:v>
                </c:pt>
                <c:pt idx="6">
                  <c:v>1</c:v>
                </c:pt>
                <c:pt idx="7">
                  <c:v>8</c:v>
                </c:pt>
                <c:pt idx="8">
                  <c:v>3</c:v>
                </c:pt>
                <c:pt idx="9">
                  <c:v>1</c:v>
                </c:pt>
                <c:pt idx="10">
                  <c:v>13</c:v>
                </c:pt>
                <c:pt idx="11">
                  <c:v>1</c:v>
                </c:pt>
                <c:pt idx="12">
                  <c:v>4</c:v>
                </c:pt>
                <c:pt idx="13">
                  <c:v>1</c:v>
                </c:pt>
                <c:pt idx="14">
                  <c:v>2</c:v>
                </c:pt>
                <c:pt idx="15">
                  <c:v>1</c:v>
                </c:pt>
                <c:pt idx="16">
                  <c:v>1</c:v>
                </c:pt>
                <c:pt idx="17">
                  <c:v>28</c:v>
                </c:pt>
                <c:pt idx="18">
                  <c:v>4</c:v>
                </c:pt>
                <c:pt idx="19">
                  <c:v>1</c:v>
                </c:pt>
                <c:pt idx="20">
                  <c:v>2</c:v>
                </c:pt>
                <c:pt idx="21">
                  <c:v>2</c:v>
                </c:pt>
                <c:pt idx="22">
                  <c:v>14</c:v>
                </c:pt>
                <c:pt idx="23">
                  <c:v>13</c:v>
                </c:pt>
                <c:pt idx="24">
                  <c:v>1</c:v>
                </c:pt>
                <c:pt idx="25">
                  <c:v>1</c:v>
                </c:pt>
                <c:pt idx="26">
                  <c:v>3</c:v>
                </c:pt>
                <c:pt idx="27">
                  <c:v>11</c:v>
                </c:pt>
                <c:pt idx="28">
                  <c:v>3</c:v>
                </c:pt>
                <c:pt idx="29">
                  <c:v>2</c:v>
                </c:pt>
                <c:pt idx="30">
                  <c:v>5</c:v>
                </c:pt>
                <c:pt idx="31">
                  <c:v>75</c:v>
                </c:pt>
                <c:pt idx="32">
                  <c:v>8</c:v>
                </c:pt>
                <c:pt idx="33">
                  <c:v>1</c:v>
                </c:pt>
                <c:pt idx="34">
                  <c:v>2</c:v>
                </c:pt>
                <c:pt idx="35">
                  <c:v>1</c:v>
                </c:pt>
                <c:pt idx="36">
                  <c:v>2</c:v>
                </c:pt>
                <c:pt idx="37">
                  <c:v>4</c:v>
                </c:pt>
                <c:pt idx="38">
                  <c:v>1</c:v>
                </c:pt>
                <c:pt idx="39">
                  <c:v>9</c:v>
                </c:pt>
                <c:pt idx="40">
                  <c:v>1</c:v>
                </c:pt>
                <c:pt idx="41">
                  <c:v>2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3</c:v>
                </c:pt>
                <c:pt idx="47">
                  <c:v>1</c:v>
                </c:pt>
                <c:pt idx="48">
                  <c:v>14</c:v>
                </c:pt>
                <c:pt idx="49">
                  <c:v>5</c:v>
                </c:pt>
                <c:pt idx="50">
                  <c:v>21</c:v>
                </c:pt>
                <c:pt idx="51">
                  <c:v>3</c:v>
                </c:pt>
                <c:pt idx="52">
                  <c:v>1</c:v>
                </c:pt>
                <c:pt idx="53">
                  <c:v>3</c:v>
                </c:pt>
                <c:pt idx="54">
                  <c:v>3</c:v>
                </c:pt>
                <c:pt idx="55">
                  <c:v>1</c:v>
                </c:pt>
                <c:pt idx="56">
                  <c:v>9</c:v>
                </c:pt>
                <c:pt idx="57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28-4310-A48D-3E37A365C9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08928704"/>
        <c:axId val="708929032"/>
      </c:barChart>
      <c:catAx>
        <c:axId val="7089287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8929032"/>
        <c:crosses val="autoZero"/>
        <c:auto val="1"/>
        <c:lblAlgn val="ctr"/>
        <c:lblOffset val="100"/>
        <c:noMultiLvlLbl val="0"/>
      </c:catAx>
      <c:valAx>
        <c:axId val="708929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8928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'Data With graphs'!$L$355</c:f>
              <c:strCache>
                <c:ptCount val="1"/>
                <c:pt idx="0">
                  <c:v>years of experience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'Data With graphs'!$K$356:$K$365</c:f>
              <c:strCache>
                <c:ptCount val="10"/>
                <c:pt idx="0">
                  <c:v>1-5 Years</c:v>
                </c:pt>
                <c:pt idx="1">
                  <c:v>6-10 Years</c:v>
                </c:pt>
                <c:pt idx="2">
                  <c:v>11-15 Years</c:v>
                </c:pt>
                <c:pt idx="3">
                  <c:v>16-20 Years</c:v>
                </c:pt>
                <c:pt idx="4">
                  <c:v>21-25 Years</c:v>
                </c:pt>
                <c:pt idx="5">
                  <c:v>26-30 Years</c:v>
                </c:pt>
                <c:pt idx="6">
                  <c:v>31-35 Years</c:v>
                </c:pt>
                <c:pt idx="7">
                  <c:v>36-40 Years</c:v>
                </c:pt>
                <c:pt idx="8">
                  <c:v>41-45 Years</c:v>
                </c:pt>
                <c:pt idx="9">
                  <c:v>46-50 Years</c:v>
                </c:pt>
              </c:strCache>
            </c:strRef>
          </c:cat>
          <c:val>
            <c:numRef>
              <c:f>'Data With graphs'!$L$356:$L$365</c:f>
              <c:numCache>
                <c:formatCode>General</c:formatCode>
                <c:ptCount val="10"/>
                <c:pt idx="0">
                  <c:v>55</c:v>
                </c:pt>
                <c:pt idx="1">
                  <c:v>69</c:v>
                </c:pt>
                <c:pt idx="2">
                  <c:v>60</c:v>
                </c:pt>
                <c:pt idx="3">
                  <c:v>38</c:v>
                </c:pt>
                <c:pt idx="4">
                  <c:v>40</c:v>
                </c:pt>
                <c:pt idx="5">
                  <c:v>36</c:v>
                </c:pt>
                <c:pt idx="6">
                  <c:v>39</c:v>
                </c:pt>
                <c:pt idx="7">
                  <c:v>11</c:v>
                </c:pt>
                <c:pt idx="8">
                  <c:v>4</c:v>
                </c:pt>
                <c:pt idx="9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C0-4ED0-9942-D8F588140F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41112424"/>
        <c:axId val="841113736"/>
      </c:barChart>
      <c:catAx>
        <c:axId val="841112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41113736"/>
        <c:crosses val="autoZero"/>
        <c:auto val="1"/>
        <c:lblAlgn val="ctr"/>
        <c:lblOffset val="100"/>
        <c:noMultiLvlLbl val="0"/>
      </c:catAx>
      <c:valAx>
        <c:axId val="841113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411124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Uses until comfortable with method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'Data With graphs'!$E$355</c:f>
              <c:strCache>
                <c:ptCount val="1"/>
                <c:pt idx="0">
                  <c:v>Verres needle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'Data With graphs'!$E$356:$E$364</c:f>
              <c:numCache>
                <c:formatCode>General</c:formatCode>
                <c:ptCount val="9"/>
                <c:pt idx="0">
                  <c:v>129</c:v>
                </c:pt>
                <c:pt idx="1">
                  <c:v>87</c:v>
                </c:pt>
                <c:pt idx="2">
                  <c:v>31</c:v>
                </c:pt>
                <c:pt idx="3">
                  <c:v>5</c:v>
                </c:pt>
                <c:pt idx="4">
                  <c:v>42</c:v>
                </c:pt>
                <c:pt idx="5">
                  <c:v>12</c:v>
                </c:pt>
                <c:pt idx="6">
                  <c:v>6</c:v>
                </c:pt>
                <c:pt idx="7">
                  <c:v>0</c:v>
                </c:pt>
                <c:pt idx="8">
                  <c:v>2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'Data With graphs'!#REF!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1CA8-4181-8DF7-2D82FE863518}"/>
            </c:ext>
          </c:extLst>
        </c:ser>
        <c:ser>
          <c:idx val="1"/>
          <c:order val="1"/>
          <c:tx>
            <c:strRef>
              <c:f>'Data With graphs'!$F$355</c:f>
              <c:strCache>
                <c:ptCount val="1"/>
                <c:pt idx="0">
                  <c:v> Hasson method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'Data With graphs'!$F$356:$F$364</c:f>
              <c:numCache>
                <c:formatCode>General</c:formatCode>
                <c:ptCount val="9"/>
                <c:pt idx="0">
                  <c:v>196</c:v>
                </c:pt>
                <c:pt idx="1">
                  <c:v>61</c:v>
                </c:pt>
                <c:pt idx="2">
                  <c:v>26</c:v>
                </c:pt>
                <c:pt idx="3">
                  <c:v>2</c:v>
                </c:pt>
                <c:pt idx="4">
                  <c:v>18</c:v>
                </c:pt>
                <c:pt idx="5">
                  <c:v>3</c:v>
                </c:pt>
                <c:pt idx="6">
                  <c:v>3</c:v>
                </c:pt>
                <c:pt idx="7">
                  <c:v>2</c:v>
                </c:pt>
                <c:pt idx="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'Data With graphs'!#REF!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1CA8-4181-8DF7-2D82FE8635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502509432"/>
        <c:axId val="502510088"/>
      </c:barChart>
      <c:catAx>
        <c:axId val="50250943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2510088"/>
        <c:crosses val="autoZero"/>
        <c:auto val="1"/>
        <c:lblAlgn val="ctr"/>
        <c:lblOffset val="100"/>
        <c:noMultiLvlLbl val="0"/>
      </c:catAx>
      <c:valAx>
        <c:axId val="5025100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25094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'Data With graphs'!$P$355</c:f>
              <c:strCache>
                <c:ptCount val="1"/>
                <c:pt idx="0">
                  <c:v>Number of verress needle uses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'Data With graphs'!$M$356:$M$366</c:f>
              <c:strCache>
                <c:ptCount val="11"/>
                <c:pt idx="0">
                  <c:v>0-100</c:v>
                </c:pt>
                <c:pt idx="1">
                  <c:v>101-200</c:v>
                </c:pt>
                <c:pt idx="2">
                  <c:v>201-300</c:v>
                </c:pt>
                <c:pt idx="3">
                  <c:v>301-400</c:v>
                </c:pt>
                <c:pt idx="4">
                  <c:v>401-500</c:v>
                </c:pt>
                <c:pt idx="5">
                  <c:v>501-600</c:v>
                </c:pt>
                <c:pt idx="6">
                  <c:v>601-700</c:v>
                </c:pt>
                <c:pt idx="7">
                  <c:v>701-800</c:v>
                </c:pt>
                <c:pt idx="8">
                  <c:v>801-900</c:v>
                </c:pt>
                <c:pt idx="9">
                  <c:v>901-1000</c:v>
                </c:pt>
                <c:pt idx="10">
                  <c:v>&gt;1000</c:v>
                </c:pt>
              </c:strCache>
            </c:strRef>
          </c:cat>
          <c:val>
            <c:numRef>
              <c:f>'Data With graphs'!$P$356:$P$366</c:f>
              <c:numCache>
                <c:formatCode>General</c:formatCode>
                <c:ptCount val="11"/>
                <c:pt idx="0">
                  <c:v>122</c:v>
                </c:pt>
                <c:pt idx="1">
                  <c:v>29</c:v>
                </c:pt>
                <c:pt idx="2">
                  <c:v>21</c:v>
                </c:pt>
                <c:pt idx="3">
                  <c:v>11</c:v>
                </c:pt>
                <c:pt idx="4">
                  <c:v>24</c:v>
                </c:pt>
                <c:pt idx="5">
                  <c:v>3</c:v>
                </c:pt>
                <c:pt idx="6">
                  <c:v>2</c:v>
                </c:pt>
                <c:pt idx="7">
                  <c:v>2</c:v>
                </c:pt>
                <c:pt idx="8">
                  <c:v>0</c:v>
                </c:pt>
                <c:pt idx="9">
                  <c:v>38</c:v>
                </c:pt>
                <c:pt idx="10">
                  <c:v>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29-47A0-98AA-4A4B27CBE5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20803504"/>
        <c:axId val="620804816"/>
      </c:barChart>
      <c:catAx>
        <c:axId val="620803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0804816"/>
        <c:crosses val="autoZero"/>
        <c:auto val="1"/>
        <c:lblAlgn val="ctr"/>
        <c:lblOffset val="100"/>
        <c:noMultiLvlLbl val="0"/>
      </c:catAx>
      <c:valAx>
        <c:axId val="620804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08035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7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age</a:t>
            </a:r>
            <a:r>
              <a:rPr lang="en-US" baseline="0"/>
              <a:t> </a:t>
            </a:r>
            <a:r>
              <a:rPr lang="en-US"/>
              <a:t>vs experience years</a:t>
            </a:r>
          </a:p>
        </c:rich>
      </c:tx>
      <c:layout>
        <c:manualLayout>
          <c:xMode val="edge"/>
          <c:yMode val="edge"/>
          <c:x val="0.32528369154410486"/>
          <c:y val="3.580336319444000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7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0"/>
          <c:tx>
            <c:v>age 'Data With graphs'!$Q$35vs experience years</c:v>
          </c:tx>
          <c:spPr>
            <a:ln w="25400">
              <a:noFill/>
            </a:ln>
            <a:effectLst/>
          </c:spPr>
          <c:marker>
            <c:symbol val="circle"/>
            <c:size val="4"/>
            <c:spPr>
              <a:solidFill>
                <a:schemeClr val="accent2"/>
              </a:solidFill>
              <a:ln w="9525" cap="flat" cmpd="sng" algn="ctr">
                <a:solidFill>
                  <a:schemeClr val="accent2"/>
                </a:solidFill>
                <a:round/>
              </a:ln>
              <a:effectLst/>
            </c:spPr>
          </c:marker>
          <c:xVal>
            <c:numRef>
              <c:f>'Data With graphs'!$H$2:$H$352</c:f>
              <c:numCache>
                <c:formatCode>General</c:formatCode>
                <c:ptCount val="342"/>
                <c:pt idx="0">
                  <c:v>55</c:v>
                </c:pt>
                <c:pt idx="1">
                  <c:v>27</c:v>
                </c:pt>
                <c:pt idx="2">
                  <c:v>42</c:v>
                </c:pt>
                <c:pt idx="3">
                  <c:v>68</c:v>
                </c:pt>
                <c:pt idx="4">
                  <c:v>62</c:v>
                </c:pt>
                <c:pt idx="5">
                  <c:v>67</c:v>
                </c:pt>
                <c:pt idx="6">
                  <c:v>47</c:v>
                </c:pt>
                <c:pt idx="7">
                  <c:v>61</c:v>
                </c:pt>
                <c:pt idx="8">
                  <c:v>42</c:v>
                </c:pt>
                <c:pt idx="9">
                  <c:v>38</c:v>
                </c:pt>
                <c:pt idx="10">
                  <c:v>62</c:v>
                </c:pt>
                <c:pt idx="11">
                  <c:v>58</c:v>
                </c:pt>
                <c:pt idx="12">
                  <c:v>32</c:v>
                </c:pt>
                <c:pt idx="13">
                  <c:v>60</c:v>
                </c:pt>
                <c:pt idx="14">
                  <c:v>41</c:v>
                </c:pt>
                <c:pt idx="15">
                  <c:v>57</c:v>
                </c:pt>
                <c:pt idx="16">
                  <c:v>33</c:v>
                </c:pt>
                <c:pt idx="17">
                  <c:v>38</c:v>
                </c:pt>
                <c:pt idx="18">
                  <c:v>47</c:v>
                </c:pt>
                <c:pt idx="19">
                  <c:v>62</c:v>
                </c:pt>
                <c:pt idx="20">
                  <c:v>48</c:v>
                </c:pt>
                <c:pt idx="21">
                  <c:v>57</c:v>
                </c:pt>
                <c:pt idx="22">
                  <c:v>45</c:v>
                </c:pt>
                <c:pt idx="23">
                  <c:v>56</c:v>
                </c:pt>
                <c:pt idx="24">
                  <c:v>56</c:v>
                </c:pt>
                <c:pt idx="25">
                  <c:v>55</c:v>
                </c:pt>
                <c:pt idx="26">
                  <c:v>50</c:v>
                </c:pt>
                <c:pt idx="27">
                  <c:v>41</c:v>
                </c:pt>
                <c:pt idx="28">
                  <c:v>44</c:v>
                </c:pt>
                <c:pt idx="29">
                  <c:v>45</c:v>
                </c:pt>
                <c:pt idx="30">
                  <c:v>52</c:v>
                </c:pt>
                <c:pt idx="31">
                  <c:v>41</c:v>
                </c:pt>
                <c:pt idx="32">
                  <c:v>48</c:v>
                </c:pt>
                <c:pt idx="33">
                  <c:v>56</c:v>
                </c:pt>
                <c:pt idx="34">
                  <c:v>44</c:v>
                </c:pt>
                <c:pt idx="35">
                  <c:v>57</c:v>
                </c:pt>
                <c:pt idx="36">
                  <c:v>59</c:v>
                </c:pt>
                <c:pt idx="37">
                  <c:v>47</c:v>
                </c:pt>
                <c:pt idx="38">
                  <c:v>37</c:v>
                </c:pt>
                <c:pt idx="39">
                  <c:v>38</c:v>
                </c:pt>
                <c:pt idx="40">
                  <c:v>36</c:v>
                </c:pt>
                <c:pt idx="41">
                  <c:v>48</c:v>
                </c:pt>
                <c:pt idx="42">
                  <c:v>47</c:v>
                </c:pt>
                <c:pt idx="43">
                  <c:v>40</c:v>
                </c:pt>
                <c:pt idx="44">
                  <c:v>57</c:v>
                </c:pt>
                <c:pt idx="45">
                  <c:v>58</c:v>
                </c:pt>
                <c:pt idx="46">
                  <c:v>61</c:v>
                </c:pt>
                <c:pt idx="47">
                  <c:v>30</c:v>
                </c:pt>
                <c:pt idx="48">
                  <c:v>53</c:v>
                </c:pt>
                <c:pt idx="49">
                  <c:v>61</c:v>
                </c:pt>
                <c:pt idx="50">
                  <c:v>47</c:v>
                </c:pt>
                <c:pt idx="51">
                  <c:v>49</c:v>
                </c:pt>
                <c:pt idx="52">
                  <c:v>62</c:v>
                </c:pt>
                <c:pt idx="53">
                  <c:v>37</c:v>
                </c:pt>
                <c:pt idx="54">
                  <c:v>43</c:v>
                </c:pt>
                <c:pt idx="55">
                  <c:v>52</c:v>
                </c:pt>
                <c:pt idx="56">
                  <c:v>55</c:v>
                </c:pt>
                <c:pt idx="57">
                  <c:v>43</c:v>
                </c:pt>
                <c:pt idx="58">
                  <c:v>56</c:v>
                </c:pt>
                <c:pt idx="59">
                  <c:v>56</c:v>
                </c:pt>
                <c:pt idx="60">
                  <c:v>57</c:v>
                </c:pt>
                <c:pt idx="61">
                  <c:v>76</c:v>
                </c:pt>
                <c:pt idx="62">
                  <c:v>36</c:v>
                </c:pt>
                <c:pt idx="63">
                  <c:v>42</c:v>
                </c:pt>
                <c:pt idx="64">
                  <c:v>44</c:v>
                </c:pt>
                <c:pt idx="65">
                  <c:v>48</c:v>
                </c:pt>
                <c:pt idx="66">
                  <c:v>58</c:v>
                </c:pt>
                <c:pt idx="67">
                  <c:v>62</c:v>
                </c:pt>
                <c:pt idx="68">
                  <c:v>76</c:v>
                </c:pt>
                <c:pt idx="69">
                  <c:v>30</c:v>
                </c:pt>
                <c:pt idx="70">
                  <c:v>54</c:v>
                </c:pt>
                <c:pt idx="71">
                  <c:v>55</c:v>
                </c:pt>
                <c:pt idx="72">
                  <c:v>69</c:v>
                </c:pt>
                <c:pt idx="73">
                  <c:v>50</c:v>
                </c:pt>
                <c:pt idx="74">
                  <c:v>61</c:v>
                </c:pt>
                <c:pt idx="75">
                  <c:v>42</c:v>
                </c:pt>
                <c:pt idx="76">
                  <c:v>35</c:v>
                </c:pt>
                <c:pt idx="77">
                  <c:v>65</c:v>
                </c:pt>
                <c:pt idx="78">
                  <c:v>41</c:v>
                </c:pt>
                <c:pt idx="79">
                  <c:v>60</c:v>
                </c:pt>
                <c:pt idx="80">
                  <c:v>42</c:v>
                </c:pt>
                <c:pt idx="81">
                  <c:v>35</c:v>
                </c:pt>
                <c:pt idx="82">
                  <c:v>35</c:v>
                </c:pt>
                <c:pt idx="83">
                  <c:v>50</c:v>
                </c:pt>
                <c:pt idx="84">
                  <c:v>49</c:v>
                </c:pt>
                <c:pt idx="85">
                  <c:v>43</c:v>
                </c:pt>
                <c:pt idx="86">
                  <c:v>38</c:v>
                </c:pt>
                <c:pt idx="87">
                  <c:v>59</c:v>
                </c:pt>
                <c:pt idx="88">
                  <c:v>60</c:v>
                </c:pt>
                <c:pt idx="89">
                  <c:v>38</c:v>
                </c:pt>
                <c:pt idx="90">
                  <c:v>36</c:v>
                </c:pt>
                <c:pt idx="91">
                  <c:v>50</c:v>
                </c:pt>
                <c:pt idx="92">
                  <c:v>33</c:v>
                </c:pt>
                <c:pt idx="93">
                  <c:v>30</c:v>
                </c:pt>
                <c:pt idx="94">
                  <c:v>42</c:v>
                </c:pt>
                <c:pt idx="95">
                  <c:v>45</c:v>
                </c:pt>
                <c:pt idx="96">
                  <c:v>60</c:v>
                </c:pt>
                <c:pt idx="97">
                  <c:v>47</c:v>
                </c:pt>
                <c:pt idx="98">
                  <c:v>44</c:v>
                </c:pt>
                <c:pt idx="99">
                  <c:v>52</c:v>
                </c:pt>
                <c:pt idx="100">
                  <c:v>57</c:v>
                </c:pt>
                <c:pt idx="101">
                  <c:v>42</c:v>
                </c:pt>
                <c:pt idx="102">
                  <c:v>49</c:v>
                </c:pt>
                <c:pt idx="103">
                  <c:v>39</c:v>
                </c:pt>
                <c:pt idx="104">
                  <c:v>37</c:v>
                </c:pt>
                <c:pt idx="105">
                  <c:v>55</c:v>
                </c:pt>
                <c:pt idx="106">
                  <c:v>65</c:v>
                </c:pt>
                <c:pt idx="107">
                  <c:v>47</c:v>
                </c:pt>
                <c:pt idx="108">
                  <c:v>59</c:v>
                </c:pt>
                <c:pt idx="109">
                  <c:v>34</c:v>
                </c:pt>
                <c:pt idx="110">
                  <c:v>59</c:v>
                </c:pt>
                <c:pt idx="111">
                  <c:v>42</c:v>
                </c:pt>
                <c:pt idx="112">
                  <c:v>52</c:v>
                </c:pt>
                <c:pt idx="113">
                  <c:v>55</c:v>
                </c:pt>
                <c:pt idx="114">
                  <c:v>65</c:v>
                </c:pt>
                <c:pt idx="115">
                  <c:v>34</c:v>
                </c:pt>
                <c:pt idx="116">
                  <c:v>46</c:v>
                </c:pt>
                <c:pt idx="117">
                  <c:v>45</c:v>
                </c:pt>
                <c:pt idx="118">
                  <c:v>35</c:v>
                </c:pt>
                <c:pt idx="119">
                  <c:v>46</c:v>
                </c:pt>
                <c:pt idx="120">
                  <c:v>64</c:v>
                </c:pt>
                <c:pt idx="121">
                  <c:v>65</c:v>
                </c:pt>
                <c:pt idx="122">
                  <c:v>32</c:v>
                </c:pt>
                <c:pt idx="123">
                  <c:v>55</c:v>
                </c:pt>
                <c:pt idx="124">
                  <c:v>43</c:v>
                </c:pt>
                <c:pt idx="125">
                  <c:v>47</c:v>
                </c:pt>
                <c:pt idx="126">
                  <c:v>59</c:v>
                </c:pt>
                <c:pt idx="127">
                  <c:v>65</c:v>
                </c:pt>
                <c:pt idx="128">
                  <c:v>38</c:v>
                </c:pt>
                <c:pt idx="129">
                  <c:v>32</c:v>
                </c:pt>
                <c:pt idx="130">
                  <c:v>61</c:v>
                </c:pt>
                <c:pt idx="131">
                  <c:v>35</c:v>
                </c:pt>
                <c:pt idx="132">
                  <c:v>37</c:v>
                </c:pt>
                <c:pt idx="133">
                  <c:v>31</c:v>
                </c:pt>
                <c:pt idx="134">
                  <c:v>32</c:v>
                </c:pt>
                <c:pt idx="135">
                  <c:v>34</c:v>
                </c:pt>
                <c:pt idx="136">
                  <c:v>55</c:v>
                </c:pt>
                <c:pt idx="137">
                  <c:v>30</c:v>
                </c:pt>
                <c:pt idx="138">
                  <c:v>30</c:v>
                </c:pt>
                <c:pt idx="139">
                  <c:v>31</c:v>
                </c:pt>
                <c:pt idx="140">
                  <c:v>32</c:v>
                </c:pt>
                <c:pt idx="141">
                  <c:v>36</c:v>
                </c:pt>
                <c:pt idx="142">
                  <c:v>38</c:v>
                </c:pt>
                <c:pt idx="143">
                  <c:v>39</c:v>
                </c:pt>
                <c:pt idx="144">
                  <c:v>39</c:v>
                </c:pt>
                <c:pt idx="145">
                  <c:v>42</c:v>
                </c:pt>
                <c:pt idx="146">
                  <c:v>49</c:v>
                </c:pt>
                <c:pt idx="147">
                  <c:v>58</c:v>
                </c:pt>
                <c:pt idx="148">
                  <c:v>60</c:v>
                </c:pt>
                <c:pt idx="149">
                  <c:v>61</c:v>
                </c:pt>
                <c:pt idx="150">
                  <c:v>32</c:v>
                </c:pt>
                <c:pt idx="151">
                  <c:v>36</c:v>
                </c:pt>
                <c:pt idx="152">
                  <c:v>55</c:v>
                </c:pt>
                <c:pt idx="153">
                  <c:v>63</c:v>
                </c:pt>
                <c:pt idx="154">
                  <c:v>33</c:v>
                </c:pt>
                <c:pt idx="155">
                  <c:v>36</c:v>
                </c:pt>
                <c:pt idx="156">
                  <c:v>39</c:v>
                </c:pt>
                <c:pt idx="157">
                  <c:v>40</c:v>
                </c:pt>
                <c:pt idx="158">
                  <c:v>44</c:v>
                </c:pt>
                <c:pt idx="159">
                  <c:v>60</c:v>
                </c:pt>
                <c:pt idx="160">
                  <c:v>29</c:v>
                </c:pt>
                <c:pt idx="161">
                  <c:v>31</c:v>
                </c:pt>
                <c:pt idx="162">
                  <c:v>32</c:v>
                </c:pt>
                <c:pt idx="163">
                  <c:v>33</c:v>
                </c:pt>
                <c:pt idx="164">
                  <c:v>35</c:v>
                </c:pt>
                <c:pt idx="165">
                  <c:v>35</c:v>
                </c:pt>
                <c:pt idx="166">
                  <c:v>35</c:v>
                </c:pt>
                <c:pt idx="167">
                  <c:v>36</c:v>
                </c:pt>
                <c:pt idx="168">
                  <c:v>37</c:v>
                </c:pt>
                <c:pt idx="169">
                  <c:v>37</c:v>
                </c:pt>
                <c:pt idx="170">
                  <c:v>38</c:v>
                </c:pt>
                <c:pt idx="171">
                  <c:v>38</c:v>
                </c:pt>
                <c:pt idx="172">
                  <c:v>40</c:v>
                </c:pt>
                <c:pt idx="173">
                  <c:v>40</c:v>
                </c:pt>
                <c:pt idx="174">
                  <c:v>44</c:v>
                </c:pt>
                <c:pt idx="175">
                  <c:v>47</c:v>
                </c:pt>
                <c:pt idx="176">
                  <c:v>47</c:v>
                </c:pt>
                <c:pt idx="177">
                  <c:v>48</c:v>
                </c:pt>
                <c:pt idx="178">
                  <c:v>53</c:v>
                </c:pt>
                <c:pt idx="179">
                  <c:v>55</c:v>
                </c:pt>
                <c:pt idx="180">
                  <c:v>55</c:v>
                </c:pt>
                <c:pt idx="181">
                  <c:v>57</c:v>
                </c:pt>
                <c:pt idx="182">
                  <c:v>37</c:v>
                </c:pt>
                <c:pt idx="183">
                  <c:v>39</c:v>
                </c:pt>
                <c:pt idx="184">
                  <c:v>26</c:v>
                </c:pt>
                <c:pt idx="185">
                  <c:v>30</c:v>
                </c:pt>
                <c:pt idx="186">
                  <c:v>31</c:v>
                </c:pt>
                <c:pt idx="187">
                  <c:v>32</c:v>
                </c:pt>
                <c:pt idx="188">
                  <c:v>33</c:v>
                </c:pt>
                <c:pt idx="189">
                  <c:v>34</c:v>
                </c:pt>
                <c:pt idx="190">
                  <c:v>36</c:v>
                </c:pt>
                <c:pt idx="191">
                  <c:v>36</c:v>
                </c:pt>
                <c:pt idx="192">
                  <c:v>40</c:v>
                </c:pt>
                <c:pt idx="193">
                  <c:v>65</c:v>
                </c:pt>
                <c:pt idx="194">
                  <c:v>30</c:v>
                </c:pt>
                <c:pt idx="195">
                  <c:v>34</c:v>
                </c:pt>
                <c:pt idx="196">
                  <c:v>36</c:v>
                </c:pt>
                <c:pt idx="197">
                  <c:v>45</c:v>
                </c:pt>
                <c:pt idx="198">
                  <c:v>58</c:v>
                </c:pt>
                <c:pt idx="199">
                  <c:v>28</c:v>
                </c:pt>
                <c:pt idx="200">
                  <c:v>47</c:v>
                </c:pt>
                <c:pt idx="201">
                  <c:v>62</c:v>
                </c:pt>
                <c:pt idx="202">
                  <c:v>63</c:v>
                </c:pt>
                <c:pt idx="203">
                  <c:v>26</c:v>
                </c:pt>
                <c:pt idx="204">
                  <c:v>38</c:v>
                </c:pt>
                <c:pt idx="205">
                  <c:v>52</c:v>
                </c:pt>
                <c:pt idx="206">
                  <c:v>59</c:v>
                </c:pt>
                <c:pt idx="207">
                  <c:v>57</c:v>
                </c:pt>
                <c:pt idx="208">
                  <c:v>53</c:v>
                </c:pt>
                <c:pt idx="209">
                  <c:v>58</c:v>
                </c:pt>
                <c:pt idx="210">
                  <c:v>66</c:v>
                </c:pt>
                <c:pt idx="211">
                  <c:v>50</c:v>
                </c:pt>
                <c:pt idx="212">
                  <c:v>40</c:v>
                </c:pt>
                <c:pt idx="213">
                  <c:v>58</c:v>
                </c:pt>
                <c:pt idx="214">
                  <c:v>58</c:v>
                </c:pt>
                <c:pt idx="215">
                  <c:v>33</c:v>
                </c:pt>
                <c:pt idx="216">
                  <c:v>36</c:v>
                </c:pt>
                <c:pt idx="217">
                  <c:v>46</c:v>
                </c:pt>
                <c:pt idx="218">
                  <c:v>36</c:v>
                </c:pt>
                <c:pt idx="219">
                  <c:v>38</c:v>
                </c:pt>
                <c:pt idx="220">
                  <c:v>47</c:v>
                </c:pt>
                <c:pt idx="221">
                  <c:v>34</c:v>
                </c:pt>
                <c:pt idx="222">
                  <c:v>55</c:v>
                </c:pt>
                <c:pt idx="223">
                  <c:v>35</c:v>
                </c:pt>
                <c:pt idx="224">
                  <c:v>58</c:v>
                </c:pt>
                <c:pt idx="225">
                  <c:v>55</c:v>
                </c:pt>
                <c:pt idx="226">
                  <c:v>31</c:v>
                </c:pt>
                <c:pt idx="227">
                  <c:v>61</c:v>
                </c:pt>
                <c:pt idx="228">
                  <c:v>65</c:v>
                </c:pt>
                <c:pt idx="229">
                  <c:v>59</c:v>
                </c:pt>
                <c:pt idx="230">
                  <c:v>49</c:v>
                </c:pt>
                <c:pt idx="231">
                  <c:v>41</c:v>
                </c:pt>
                <c:pt idx="232">
                  <c:v>40</c:v>
                </c:pt>
                <c:pt idx="233">
                  <c:v>30</c:v>
                </c:pt>
                <c:pt idx="234">
                  <c:v>40</c:v>
                </c:pt>
                <c:pt idx="235">
                  <c:v>40</c:v>
                </c:pt>
                <c:pt idx="236">
                  <c:v>48</c:v>
                </c:pt>
                <c:pt idx="237">
                  <c:v>66</c:v>
                </c:pt>
                <c:pt idx="239">
                  <c:v>51</c:v>
                </c:pt>
                <c:pt idx="240">
                  <c:v>63</c:v>
                </c:pt>
                <c:pt idx="241">
                  <c:v>33</c:v>
                </c:pt>
                <c:pt idx="242">
                  <c:v>38</c:v>
                </c:pt>
                <c:pt idx="243">
                  <c:v>34</c:v>
                </c:pt>
                <c:pt idx="244">
                  <c:v>37</c:v>
                </c:pt>
                <c:pt idx="245">
                  <c:v>50</c:v>
                </c:pt>
                <c:pt idx="246">
                  <c:v>60</c:v>
                </c:pt>
                <c:pt idx="247">
                  <c:v>32</c:v>
                </c:pt>
                <c:pt idx="248">
                  <c:v>32</c:v>
                </c:pt>
                <c:pt idx="249">
                  <c:v>40</c:v>
                </c:pt>
                <c:pt idx="250">
                  <c:v>52</c:v>
                </c:pt>
                <c:pt idx="251">
                  <c:v>56</c:v>
                </c:pt>
                <c:pt idx="252">
                  <c:v>39</c:v>
                </c:pt>
                <c:pt idx="253">
                  <c:v>44</c:v>
                </c:pt>
                <c:pt idx="254">
                  <c:v>44</c:v>
                </c:pt>
                <c:pt idx="255">
                  <c:v>60</c:v>
                </c:pt>
                <c:pt idx="256">
                  <c:v>40</c:v>
                </c:pt>
                <c:pt idx="257">
                  <c:v>42</c:v>
                </c:pt>
                <c:pt idx="258">
                  <c:v>38</c:v>
                </c:pt>
                <c:pt idx="259">
                  <c:v>37</c:v>
                </c:pt>
                <c:pt idx="260">
                  <c:v>51</c:v>
                </c:pt>
                <c:pt idx="261">
                  <c:v>51</c:v>
                </c:pt>
                <c:pt idx="262">
                  <c:v>38</c:v>
                </c:pt>
                <c:pt idx="263">
                  <c:v>57</c:v>
                </c:pt>
                <c:pt idx="264">
                  <c:v>45</c:v>
                </c:pt>
                <c:pt idx="265">
                  <c:v>30</c:v>
                </c:pt>
                <c:pt idx="266">
                  <c:v>32</c:v>
                </c:pt>
                <c:pt idx="267">
                  <c:v>36</c:v>
                </c:pt>
                <c:pt idx="268">
                  <c:v>38</c:v>
                </c:pt>
                <c:pt idx="269">
                  <c:v>42</c:v>
                </c:pt>
                <c:pt idx="270">
                  <c:v>43</c:v>
                </c:pt>
                <c:pt idx="271">
                  <c:v>49</c:v>
                </c:pt>
                <c:pt idx="272">
                  <c:v>30</c:v>
                </c:pt>
                <c:pt idx="273">
                  <c:v>33</c:v>
                </c:pt>
                <c:pt idx="274">
                  <c:v>34</c:v>
                </c:pt>
                <c:pt idx="275">
                  <c:v>37</c:v>
                </c:pt>
                <c:pt idx="276">
                  <c:v>38</c:v>
                </c:pt>
                <c:pt idx="277">
                  <c:v>44</c:v>
                </c:pt>
                <c:pt idx="278">
                  <c:v>55</c:v>
                </c:pt>
                <c:pt idx="279">
                  <c:v>31</c:v>
                </c:pt>
                <c:pt idx="280">
                  <c:v>37</c:v>
                </c:pt>
                <c:pt idx="281">
                  <c:v>57</c:v>
                </c:pt>
                <c:pt idx="282">
                  <c:v>53</c:v>
                </c:pt>
                <c:pt idx="283">
                  <c:v>57</c:v>
                </c:pt>
                <c:pt idx="284">
                  <c:v>61</c:v>
                </c:pt>
                <c:pt idx="285">
                  <c:v>33</c:v>
                </c:pt>
                <c:pt idx="286">
                  <c:v>50</c:v>
                </c:pt>
                <c:pt idx="287">
                  <c:v>39</c:v>
                </c:pt>
                <c:pt idx="288">
                  <c:v>36</c:v>
                </c:pt>
                <c:pt idx="289">
                  <c:v>47</c:v>
                </c:pt>
                <c:pt idx="290">
                  <c:v>38</c:v>
                </c:pt>
                <c:pt idx="291">
                  <c:v>29</c:v>
                </c:pt>
                <c:pt idx="292">
                  <c:v>42</c:v>
                </c:pt>
                <c:pt idx="293">
                  <c:v>58</c:v>
                </c:pt>
                <c:pt idx="294">
                  <c:v>48</c:v>
                </c:pt>
                <c:pt idx="295">
                  <c:v>31</c:v>
                </c:pt>
                <c:pt idx="296">
                  <c:v>50</c:v>
                </c:pt>
                <c:pt idx="297">
                  <c:v>33</c:v>
                </c:pt>
                <c:pt idx="298">
                  <c:v>31</c:v>
                </c:pt>
                <c:pt idx="299">
                  <c:v>32</c:v>
                </c:pt>
                <c:pt idx="300">
                  <c:v>65</c:v>
                </c:pt>
                <c:pt idx="301">
                  <c:v>45</c:v>
                </c:pt>
                <c:pt idx="302">
                  <c:v>73</c:v>
                </c:pt>
                <c:pt idx="303">
                  <c:v>54</c:v>
                </c:pt>
                <c:pt idx="304">
                  <c:v>39</c:v>
                </c:pt>
                <c:pt idx="305">
                  <c:v>42</c:v>
                </c:pt>
                <c:pt idx="306">
                  <c:v>43</c:v>
                </c:pt>
                <c:pt idx="307">
                  <c:v>51</c:v>
                </c:pt>
                <c:pt idx="308">
                  <c:v>56</c:v>
                </c:pt>
                <c:pt idx="309">
                  <c:v>40</c:v>
                </c:pt>
                <c:pt idx="310">
                  <c:v>31</c:v>
                </c:pt>
                <c:pt idx="311">
                  <c:v>32</c:v>
                </c:pt>
                <c:pt idx="312">
                  <c:v>59</c:v>
                </c:pt>
                <c:pt idx="313">
                  <c:v>27</c:v>
                </c:pt>
                <c:pt idx="314">
                  <c:v>32</c:v>
                </c:pt>
                <c:pt idx="315">
                  <c:v>58</c:v>
                </c:pt>
                <c:pt idx="316">
                  <c:v>66</c:v>
                </c:pt>
                <c:pt idx="317">
                  <c:v>66</c:v>
                </c:pt>
                <c:pt idx="318">
                  <c:v>38</c:v>
                </c:pt>
                <c:pt idx="319">
                  <c:v>59</c:v>
                </c:pt>
                <c:pt idx="320">
                  <c:v>35</c:v>
                </c:pt>
                <c:pt idx="321">
                  <c:v>37</c:v>
                </c:pt>
                <c:pt idx="322">
                  <c:v>46</c:v>
                </c:pt>
                <c:pt idx="323">
                  <c:v>59</c:v>
                </c:pt>
                <c:pt idx="324">
                  <c:v>47</c:v>
                </c:pt>
                <c:pt idx="325">
                  <c:v>52</c:v>
                </c:pt>
                <c:pt idx="326">
                  <c:v>38</c:v>
                </c:pt>
                <c:pt idx="327">
                  <c:v>50</c:v>
                </c:pt>
                <c:pt idx="328">
                  <c:v>57</c:v>
                </c:pt>
                <c:pt idx="329">
                  <c:v>41</c:v>
                </c:pt>
                <c:pt idx="330">
                  <c:v>40</c:v>
                </c:pt>
                <c:pt idx="331">
                  <c:v>40</c:v>
                </c:pt>
                <c:pt idx="332">
                  <c:v>50</c:v>
                </c:pt>
                <c:pt idx="333">
                  <c:v>49</c:v>
                </c:pt>
                <c:pt idx="334">
                  <c:v>53</c:v>
                </c:pt>
                <c:pt idx="335">
                  <c:v>36</c:v>
                </c:pt>
                <c:pt idx="336">
                  <c:v>51</c:v>
                </c:pt>
                <c:pt idx="337">
                  <c:v>65</c:v>
                </c:pt>
                <c:pt idx="338">
                  <c:v>35</c:v>
                </c:pt>
                <c:pt idx="339">
                  <c:v>39</c:v>
                </c:pt>
                <c:pt idx="340">
                  <c:v>57</c:v>
                </c:pt>
                <c:pt idx="341">
                  <c:v>38</c:v>
                </c:pt>
              </c:numCache>
            </c:numRef>
          </c:xVal>
          <c:yVal>
            <c:numRef>
              <c:f>'Data With graphs'!$I$2:$I$352</c:f>
              <c:numCache>
                <c:formatCode>General</c:formatCode>
                <c:ptCount val="342"/>
                <c:pt idx="0">
                  <c:v>25</c:v>
                </c:pt>
                <c:pt idx="1">
                  <c:v>3</c:v>
                </c:pt>
                <c:pt idx="2">
                  <c:v>10</c:v>
                </c:pt>
                <c:pt idx="3">
                  <c:v>32</c:v>
                </c:pt>
                <c:pt idx="4">
                  <c:v>31</c:v>
                </c:pt>
                <c:pt idx="5">
                  <c:v>35</c:v>
                </c:pt>
                <c:pt idx="6">
                  <c:v>20</c:v>
                </c:pt>
                <c:pt idx="7">
                  <c:v>25</c:v>
                </c:pt>
                <c:pt idx="8">
                  <c:v>8</c:v>
                </c:pt>
                <c:pt idx="9">
                  <c:v>10</c:v>
                </c:pt>
                <c:pt idx="10">
                  <c:v>35</c:v>
                </c:pt>
                <c:pt idx="11">
                  <c:v>35</c:v>
                </c:pt>
                <c:pt idx="12">
                  <c:v>8</c:v>
                </c:pt>
                <c:pt idx="13">
                  <c:v>30</c:v>
                </c:pt>
                <c:pt idx="14">
                  <c:v>12</c:v>
                </c:pt>
                <c:pt idx="15">
                  <c:v>35</c:v>
                </c:pt>
                <c:pt idx="16">
                  <c:v>8</c:v>
                </c:pt>
                <c:pt idx="17">
                  <c:v>8</c:v>
                </c:pt>
                <c:pt idx="18">
                  <c:v>12</c:v>
                </c:pt>
                <c:pt idx="19">
                  <c:v>28</c:v>
                </c:pt>
                <c:pt idx="20">
                  <c:v>18</c:v>
                </c:pt>
                <c:pt idx="21">
                  <c:v>22</c:v>
                </c:pt>
                <c:pt idx="22">
                  <c:v>6</c:v>
                </c:pt>
                <c:pt idx="23">
                  <c:v>21</c:v>
                </c:pt>
                <c:pt idx="24">
                  <c:v>30</c:v>
                </c:pt>
                <c:pt idx="25">
                  <c:v>32</c:v>
                </c:pt>
                <c:pt idx="26">
                  <c:v>15</c:v>
                </c:pt>
                <c:pt idx="27">
                  <c:v>14</c:v>
                </c:pt>
                <c:pt idx="28">
                  <c:v>17</c:v>
                </c:pt>
                <c:pt idx="29">
                  <c:v>20</c:v>
                </c:pt>
                <c:pt idx="30">
                  <c:v>25</c:v>
                </c:pt>
                <c:pt idx="31">
                  <c:v>10</c:v>
                </c:pt>
                <c:pt idx="32">
                  <c:v>11</c:v>
                </c:pt>
                <c:pt idx="33">
                  <c:v>30</c:v>
                </c:pt>
                <c:pt idx="34">
                  <c:v>10</c:v>
                </c:pt>
                <c:pt idx="35">
                  <c:v>31</c:v>
                </c:pt>
                <c:pt idx="36">
                  <c:v>30</c:v>
                </c:pt>
                <c:pt idx="37">
                  <c:v>25</c:v>
                </c:pt>
                <c:pt idx="38">
                  <c:v>10</c:v>
                </c:pt>
                <c:pt idx="39">
                  <c:v>14</c:v>
                </c:pt>
                <c:pt idx="40">
                  <c:v>3</c:v>
                </c:pt>
                <c:pt idx="41">
                  <c:v>17</c:v>
                </c:pt>
                <c:pt idx="42">
                  <c:v>20</c:v>
                </c:pt>
                <c:pt idx="43">
                  <c:v>10</c:v>
                </c:pt>
                <c:pt idx="44">
                  <c:v>32</c:v>
                </c:pt>
                <c:pt idx="45">
                  <c:v>35</c:v>
                </c:pt>
                <c:pt idx="46">
                  <c:v>30</c:v>
                </c:pt>
                <c:pt idx="47">
                  <c:v>1</c:v>
                </c:pt>
                <c:pt idx="48">
                  <c:v>21</c:v>
                </c:pt>
                <c:pt idx="49">
                  <c:v>30</c:v>
                </c:pt>
                <c:pt idx="50">
                  <c:v>11</c:v>
                </c:pt>
                <c:pt idx="51">
                  <c:v>24</c:v>
                </c:pt>
                <c:pt idx="52">
                  <c:v>30</c:v>
                </c:pt>
                <c:pt idx="53">
                  <c:v>10</c:v>
                </c:pt>
                <c:pt idx="55">
                  <c:v>20</c:v>
                </c:pt>
                <c:pt idx="56">
                  <c:v>20</c:v>
                </c:pt>
                <c:pt idx="57">
                  <c:v>20</c:v>
                </c:pt>
                <c:pt idx="58">
                  <c:v>21</c:v>
                </c:pt>
                <c:pt idx="59">
                  <c:v>25</c:v>
                </c:pt>
                <c:pt idx="60">
                  <c:v>22</c:v>
                </c:pt>
                <c:pt idx="61">
                  <c:v>45</c:v>
                </c:pt>
                <c:pt idx="62">
                  <c:v>2</c:v>
                </c:pt>
                <c:pt idx="63">
                  <c:v>8</c:v>
                </c:pt>
                <c:pt idx="64">
                  <c:v>15</c:v>
                </c:pt>
                <c:pt idx="65">
                  <c:v>22</c:v>
                </c:pt>
                <c:pt idx="66">
                  <c:v>28</c:v>
                </c:pt>
                <c:pt idx="67">
                  <c:v>30</c:v>
                </c:pt>
                <c:pt idx="68">
                  <c:v>40</c:v>
                </c:pt>
                <c:pt idx="69">
                  <c:v>1</c:v>
                </c:pt>
                <c:pt idx="70">
                  <c:v>20</c:v>
                </c:pt>
                <c:pt idx="71">
                  <c:v>25</c:v>
                </c:pt>
                <c:pt idx="72">
                  <c:v>45</c:v>
                </c:pt>
                <c:pt idx="73">
                  <c:v>14</c:v>
                </c:pt>
                <c:pt idx="74">
                  <c:v>32</c:v>
                </c:pt>
                <c:pt idx="75">
                  <c:v>8</c:v>
                </c:pt>
                <c:pt idx="76">
                  <c:v>5</c:v>
                </c:pt>
                <c:pt idx="77">
                  <c:v>35</c:v>
                </c:pt>
                <c:pt idx="78">
                  <c:v>18</c:v>
                </c:pt>
                <c:pt idx="79">
                  <c:v>30</c:v>
                </c:pt>
                <c:pt idx="80">
                  <c:v>7</c:v>
                </c:pt>
                <c:pt idx="81">
                  <c:v>5</c:v>
                </c:pt>
                <c:pt idx="82">
                  <c:v>7</c:v>
                </c:pt>
                <c:pt idx="83">
                  <c:v>23</c:v>
                </c:pt>
                <c:pt idx="84">
                  <c:v>25</c:v>
                </c:pt>
                <c:pt idx="85">
                  <c:v>12</c:v>
                </c:pt>
                <c:pt idx="86">
                  <c:v>12</c:v>
                </c:pt>
                <c:pt idx="87">
                  <c:v>31</c:v>
                </c:pt>
                <c:pt idx="88">
                  <c:v>33</c:v>
                </c:pt>
                <c:pt idx="89">
                  <c:v>12</c:v>
                </c:pt>
                <c:pt idx="90">
                  <c:v>8</c:v>
                </c:pt>
                <c:pt idx="91">
                  <c:v>20</c:v>
                </c:pt>
                <c:pt idx="92">
                  <c:v>3</c:v>
                </c:pt>
                <c:pt idx="93">
                  <c:v>5</c:v>
                </c:pt>
                <c:pt idx="94">
                  <c:v>13</c:v>
                </c:pt>
                <c:pt idx="95">
                  <c:v>12</c:v>
                </c:pt>
                <c:pt idx="96">
                  <c:v>25</c:v>
                </c:pt>
                <c:pt idx="97">
                  <c:v>11</c:v>
                </c:pt>
                <c:pt idx="98">
                  <c:v>20</c:v>
                </c:pt>
                <c:pt idx="99">
                  <c:v>22</c:v>
                </c:pt>
                <c:pt idx="100">
                  <c:v>23</c:v>
                </c:pt>
                <c:pt idx="101">
                  <c:v>5</c:v>
                </c:pt>
                <c:pt idx="102">
                  <c:v>15</c:v>
                </c:pt>
                <c:pt idx="103">
                  <c:v>12</c:v>
                </c:pt>
                <c:pt idx="104">
                  <c:v>7</c:v>
                </c:pt>
                <c:pt idx="105">
                  <c:v>31</c:v>
                </c:pt>
                <c:pt idx="106">
                  <c:v>38</c:v>
                </c:pt>
                <c:pt idx="107">
                  <c:v>14</c:v>
                </c:pt>
                <c:pt idx="108">
                  <c:v>30</c:v>
                </c:pt>
                <c:pt idx="109">
                  <c:v>5</c:v>
                </c:pt>
                <c:pt idx="110">
                  <c:v>32</c:v>
                </c:pt>
                <c:pt idx="111">
                  <c:v>12</c:v>
                </c:pt>
                <c:pt idx="112">
                  <c:v>23</c:v>
                </c:pt>
                <c:pt idx="113">
                  <c:v>30</c:v>
                </c:pt>
                <c:pt idx="114">
                  <c:v>40</c:v>
                </c:pt>
                <c:pt idx="115">
                  <c:v>7</c:v>
                </c:pt>
                <c:pt idx="116">
                  <c:v>14</c:v>
                </c:pt>
                <c:pt idx="117">
                  <c:v>15</c:v>
                </c:pt>
                <c:pt idx="118">
                  <c:v>5</c:v>
                </c:pt>
                <c:pt idx="119">
                  <c:v>14</c:v>
                </c:pt>
                <c:pt idx="120">
                  <c:v>20</c:v>
                </c:pt>
                <c:pt idx="121">
                  <c:v>20</c:v>
                </c:pt>
                <c:pt idx="122">
                  <c:v>10</c:v>
                </c:pt>
                <c:pt idx="123">
                  <c:v>25</c:v>
                </c:pt>
                <c:pt idx="124">
                  <c:v>10</c:v>
                </c:pt>
                <c:pt idx="125">
                  <c:v>17</c:v>
                </c:pt>
                <c:pt idx="126">
                  <c:v>30</c:v>
                </c:pt>
                <c:pt idx="127">
                  <c:v>30</c:v>
                </c:pt>
                <c:pt idx="128">
                  <c:v>3</c:v>
                </c:pt>
                <c:pt idx="129">
                  <c:v>5</c:v>
                </c:pt>
                <c:pt idx="130">
                  <c:v>35</c:v>
                </c:pt>
                <c:pt idx="131">
                  <c:v>5</c:v>
                </c:pt>
                <c:pt idx="132">
                  <c:v>8</c:v>
                </c:pt>
                <c:pt idx="133">
                  <c:v>6</c:v>
                </c:pt>
                <c:pt idx="134">
                  <c:v>2</c:v>
                </c:pt>
                <c:pt idx="135">
                  <c:v>2</c:v>
                </c:pt>
                <c:pt idx="136">
                  <c:v>30</c:v>
                </c:pt>
                <c:pt idx="137">
                  <c:v>3</c:v>
                </c:pt>
                <c:pt idx="138">
                  <c:v>1</c:v>
                </c:pt>
                <c:pt idx="139">
                  <c:v>6</c:v>
                </c:pt>
                <c:pt idx="140">
                  <c:v>1</c:v>
                </c:pt>
                <c:pt idx="141">
                  <c:v>12</c:v>
                </c:pt>
                <c:pt idx="142">
                  <c:v>10</c:v>
                </c:pt>
                <c:pt idx="143">
                  <c:v>9</c:v>
                </c:pt>
                <c:pt idx="144">
                  <c:v>9</c:v>
                </c:pt>
                <c:pt idx="145">
                  <c:v>10</c:v>
                </c:pt>
                <c:pt idx="146">
                  <c:v>15</c:v>
                </c:pt>
                <c:pt idx="147">
                  <c:v>33</c:v>
                </c:pt>
                <c:pt idx="148">
                  <c:v>36</c:v>
                </c:pt>
                <c:pt idx="149">
                  <c:v>40</c:v>
                </c:pt>
                <c:pt idx="150">
                  <c:v>4</c:v>
                </c:pt>
                <c:pt idx="151">
                  <c:v>10</c:v>
                </c:pt>
                <c:pt idx="152">
                  <c:v>30</c:v>
                </c:pt>
                <c:pt idx="153">
                  <c:v>37</c:v>
                </c:pt>
                <c:pt idx="154">
                  <c:v>1</c:v>
                </c:pt>
                <c:pt idx="155">
                  <c:v>8</c:v>
                </c:pt>
                <c:pt idx="156">
                  <c:v>8</c:v>
                </c:pt>
                <c:pt idx="157">
                  <c:v>10</c:v>
                </c:pt>
                <c:pt idx="158">
                  <c:v>20</c:v>
                </c:pt>
                <c:pt idx="159">
                  <c:v>32</c:v>
                </c:pt>
                <c:pt idx="160">
                  <c:v>4</c:v>
                </c:pt>
                <c:pt idx="161">
                  <c:v>1</c:v>
                </c:pt>
                <c:pt idx="162">
                  <c:v>6</c:v>
                </c:pt>
                <c:pt idx="163">
                  <c:v>10</c:v>
                </c:pt>
                <c:pt idx="164">
                  <c:v>5</c:v>
                </c:pt>
                <c:pt idx="165">
                  <c:v>3</c:v>
                </c:pt>
                <c:pt idx="166">
                  <c:v>2</c:v>
                </c:pt>
                <c:pt idx="167">
                  <c:v>12</c:v>
                </c:pt>
                <c:pt idx="168">
                  <c:v>5</c:v>
                </c:pt>
                <c:pt idx="169">
                  <c:v>7</c:v>
                </c:pt>
                <c:pt idx="170">
                  <c:v>10</c:v>
                </c:pt>
                <c:pt idx="171">
                  <c:v>15</c:v>
                </c:pt>
                <c:pt idx="172">
                  <c:v>10</c:v>
                </c:pt>
                <c:pt idx="173">
                  <c:v>12</c:v>
                </c:pt>
                <c:pt idx="174">
                  <c:v>20</c:v>
                </c:pt>
                <c:pt idx="175">
                  <c:v>20</c:v>
                </c:pt>
                <c:pt idx="176">
                  <c:v>20</c:v>
                </c:pt>
                <c:pt idx="177">
                  <c:v>24</c:v>
                </c:pt>
                <c:pt idx="178">
                  <c:v>22</c:v>
                </c:pt>
                <c:pt idx="179">
                  <c:v>30</c:v>
                </c:pt>
                <c:pt idx="180">
                  <c:v>32</c:v>
                </c:pt>
                <c:pt idx="181">
                  <c:v>27</c:v>
                </c:pt>
                <c:pt idx="182">
                  <c:v>7</c:v>
                </c:pt>
                <c:pt idx="183">
                  <c:v>5</c:v>
                </c:pt>
                <c:pt idx="184">
                  <c:v>1</c:v>
                </c:pt>
                <c:pt idx="185">
                  <c:v>4</c:v>
                </c:pt>
                <c:pt idx="186">
                  <c:v>5</c:v>
                </c:pt>
                <c:pt idx="187">
                  <c:v>5</c:v>
                </c:pt>
                <c:pt idx="188">
                  <c:v>4</c:v>
                </c:pt>
                <c:pt idx="189">
                  <c:v>10</c:v>
                </c:pt>
                <c:pt idx="190">
                  <c:v>10</c:v>
                </c:pt>
                <c:pt idx="191">
                  <c:v>10</c:v>
                </c:pt>
                <c:pt idx="192">
                  <c:v>8</c:v>
                </c:pt>
                <c:pt idx="193">
                  <c:v>35</c:v>
                </c:pt>
                <c:pt idx="194">
                  <c:v>5</c:v>
                </c:pt>
                <c:pt idx="195">
                  <c:v>8</c:v>
                </c:pt>
                <c:pt idx="196">
                  <c:v>10</c:v>
                </c:pt>
                <c:pt idx="197">
                  <c:v>15</c:v>
                </c:pt>
                <c:pt idx="198">
                  <c:v>30</c:v>
                </c:pt>
                <c:pt idx="199">
                  <c:v>3</c:v>
                </c:pt>
                <c:pt idx="200">
                  <c:v>15</c:v>
                </c:pt>
                <c:pt idx="201">
                  <c:v>38</c:v>
                </c:pt>
                <c:pt idx="202">
                  <c:v>34</c:v>
                </c:pt>
                <c:pt idx="203">
                  <c:v>2</c:v>
                </c:pt>
                <c:pt idx="204">
                  <c:v>14</c:v>
                </c:pt>
                <c:pt idx="205">
                  <c:v>26</c:v>
                </c:pt>
                <c:pt idx="206">
                  <c:v>35</c:v>
                </c:pt>
                <c:pt idx="207">
                  <c:v>30</c:v>
                </c:pt>
                <c:pt idx="208">
                  <c:v>26</c:v>
                </c:pt>
                <c:pt idx="209">
                  <c:v>30</c:v>
                </c:pt>
                <c:pt idx="210">
                  <c:v>40</c:v>
                </c:pt>
                <c:pt idx="211">
                  <c:v>25</c:v>
                </c:pt>
                <c:pt idx="212">
                  <c:v>15</c:v>
                </c:pt>
                <c:pt idx="213">
                  <c:v>33</c:v>
                </c:pt>
                <c:pt idx="214">
                  <c:v>25</c:v>
                </c:pt>
                <c:pt idx="215">
                  <c:v>6</c:v>
                </c:pt>
                <c:pt idx="216">
                  <c:v>7</c:v>
                </c:pt>
                <c:pt idx="217">
                  <c:v>20</c:v>
                </c:pt>
                <c:pt idx="218">
                  <c:v>5</c:v>
                </c:pt>
                <c:pt idx="219">
                  <c:v>12</c:v>
                </c:pt>
                <c:pt idx="220">
                  <c:v>17</c:v>
                </c:pt>
                <c:pt idx="221">
                  <c:v>10</c:v>
                </c:pt>
                <c:pt idx="222">
                  <c:v>24</c:v>
                </c:pt>
                <c:pt idx="223">
                  <c:v>8</c:v>
                </c:pt>
                <c:pt idx="224">
                  <c:v>22</c:v>
                </c:pt>
                <c:pt idx="225">
                  <c:v>20</c:v>
                </c:pt>
                <c:pt idx="226">
                  <c:v>6</c:v>
                </c:pt>
                <c:pt idx="227">
                  <c:v>30</c:v>
                </c:pt>
                <c:pt idx="228">
                  <c:v>35</c:v>
                </c:pt>
                <c:pt idx="229">
                  <c:v>35</c:v>
                </c:pt>
                <c:pt idx="230">
                  <c:v>20</c:v>
                </c:pt>
                <c:pt idx="231">
                  <c:v>15</c:v>
                </c:pt>
                <c:pt idx="232">
                  <c:v>5</c:v>
                </c:pt>
                <c:pt idx="233">
                  <c:v>1</c:v>
                </c:pt>
                <c:pt idx="234">
                  <c:v>10</c:v>
                </c:pt>
                <c:pt idx="235">
                  <c:v>15</c:v>
                </c:pt>
                <c:pt idx="236">
                  <c:v>16</c:v>
                </c:pt>
                <c:pt idx="237">
                  <c:v>37</c:v>
                </c:pt>
                <c:pt idx="238">
                  <c:v>20</c:v>
                </c:pt>
                <c:pt idx="239">
                  <c:v>23</c:v>
                </c:pt>
                <c:pt idx="240">
                  <c:v>25</c:v>
                </c:pt>
                <c:pt idx="241">
                  <c:v>5</c:v>
                </c:pt>
                <c:pt idx="242">
                  <c:v>8</c:v>
                </c:pt>
                <c:pt idx="243">
                  <c:v>10</c:v>
                </c:pt>
                <c:pt idx="244">
                  <c:v>12</c:v>
                </c:pt>
                <c:pt idx="245">
                  <c:v>25</c:v>
                </c:pt>
                <c:pt idx="246">
                  <c:v>33</c:v>
                </c:pt>
                <c:pt idx="247">
                  <c:v>7</c:v>
                </c:pt>
                <c:pt idx="248">
                  <c:v>5</c:v>
                </c:pt>
                <c:pt idx="249">
                  <c:v>14</c:v>
                </c:pt>
                <c:pt idx="250">
                  <c:v>24</c:v>
                </c:pt>
                <c:pt idx="251">
                  <c:v>31</c:v>
                </c:pt>
                <c:pt idx="252">
                  <c:v>15</c:v>
                </c:pt>
                <c:pt idx="253">
                  <c:v>19</c:v>
                </c:pt>
                <c:pt idx="254">
                  <c:v>12</c:v>
                </c:pt>
                <c:pt idx="255">
                  <c:v>35</c:v>
                </c:pt>
                <c:pt idx="256">
                  <c:v>15</c:v>
                </c:pt>
                <c:pt idx="257">
                  <c:v>10</c:v>
                </c:pt>
                <c:pt idx="258">
                  <c:v>12</c:v>
                </c:pt>
                <c:pt idx="259">
                  <c:v>7</c:v>
                </c:pt>
                <c:pt idx="260">
                  <c:v>19</c:v>
                </c:pt>
                <c:pt idx="261">
                  <c:v>18</c:v>
                </c:pt>
                <c:pt idx="262">
                  <c:v>11</c:v>
                </c:pt>
                <c:pt idx="263">
                  <c:v>33</c:v>
                </c:pt>
                <c:pt idx="264">
                  <c:v>13</c:v>
                </c:pt>
                <c:pt idx="265">
                  <c:v>5</c:v>
                </c:pt>
                <c:pt idx="266">
                  <c:v>7</c:v>
                </c:pt>
                <c:pt idx="267">
                  <c:v>4</c:v>
                </c:pt>
                <c:pt idx="268">
                  <c:v>13</c:v>
                </c:pt>
                <c:pt idx="269">
                  <c:v>17</c:v>
                </c:pt>
                <c:pt idx="270">
                  <c:v>19</c:v>
                </c:pt>
                <c:pt idx="271">
                  <c:v>20</c:v>
                </c:pt>
                <c:pt idx="272">
                  <c:v>5</c:v>
                </c:pt>
                <c:pt idx="273">
                  <c:v>8</c:v>
                </c:pt>
                <c:pt idx="274">
                  <c:v>10</c:v>
                </c:pt>
                <c:pt idx="275">
                  <c:v>10</c:v>
                </c:pt>
                <c:pt idx="276">
                  <c:v>13</c:v>
                </c:pt>
                <c:pt idx="277">
                  <c:v>12</c:v>
                </c:pt>
                <c:pt idx="278">
                  <c:v>30</c:v>
                </c:pt>
                <c:pt idx="279">
                  <c:v>6</c:v>
                </c:pt>
                <c:pt idx="280">
                  <c:v>14</c:v>
                </c:pt>
                <c:pt idx="281">
                  <c:v>30</c:v>
                </c:pt>
                <c:pt idx="282">
                  <c:v>27</c:v>
                </c:pt>
                <c:pt idx="283">
                  <c:v>34</c:v>
                </c:pt>
                <c:pt idx="284">
                  <c:v>36</c:v>
                </c:pt>
                <c:pt idx="285">
                  <c:v>12</c:v>
                </c:pt>
                <c:pt idx="286">
                  <c:v>28</c:v>
                </c:pt>
                <c:pt idx="287">
                  <c:v>7</c:v>
                </c:pt>
                <c:pt idx="288">
                  <c:v>3</c:v>
                </c:pt>
                <c:pt idx="289">
                  <c:v>12</c:v>
                </c:pt>
                <c:pt idx="290">
                  <c:v>14</c:v>
                </c:pt>
                <c:pt idx="291">
                  <c:v>2</c:v>
                </c:pt>
                <c:pt idx="292">
                  <c:v>9</c:v>
                </c:pt>
                <c:pt idx="293">
                  <c:v>35</c:v>
                </c:pt>
                <c:pt idx="294">
                  <c:v>20</c:v>
                </c:pt>
                <c:pt idx="295">
                  <c:v>5</c:v>
                </c:pt>
                <c:pt idx="296">
                  <c:v>23</c:v>
                </c:pt>
                <c:pt idx="297">
                  <c:v>5</c:v>
                </c:pt>
                <c:pt idx="298">
                  <c:v>1</c:v>
                </c:pt>
                <c:pt idx="299">
                  <c:v>4</c:v>
                </c:pt>
                <c:pt idx="300">
                  <c:v>35</c:v>
                </c:pt>
                <c:pt idx="301">
                  <c:v>15</c:v>
                </c:pt>
                <c:pt idx="302">
                  <c:v>47</c:v>
                </c:pt>
                <c:pt idx="303">
                  <c:v>25</c:v>
                </c:pt>
                <c:pt idx="304">
                  <c:v>8</c:v>
                </c:pt>
                <c:pt idx="305">
                  <c:v>13</c:v>
                </c:pt>
                <c:pt idx="306">
                  <c:v>14</c:v>
                </c:pt>
                <c:pt idx="307">
                  <c:v>30</c:v>
                </c:pt>
                <c:pt idx="308">
                  <c:v>27</c:v>
                </c:pt>
                <c:pt idx="309">
                  <c:v>15</c:v>
                </c:pt>
                <c:pt idx="310">
                  <c:v>1</c:v>
                </c:pt>
                <c:pt idx="311">
                  <c:v>8</c:v>
                </c:pt>
                <c:pt idx="312">
                  <c:v>35</c:v>
                </c:pt>
                <c:pt idx="313">
                  <c:v>3.5</c:v>
                </c:pt>
                <c:pt idx="314">
                  <c:v>3</c:v>
                </c:pt>
                <c:pt idx="315">
                  <c:v>27</c:v>
                </c:pt>
                <c:pt idx="316">
                  <c:v>40</c:v>
                </c:pt>
                <c:pt idx="317">
                  <c:v>42</c:v>
                </c:pt>
                <c:pt idx="318">
                  <c:v>4</c:v>
                </c:pt>
                <c:pt idx="319">
                  <c:v>35</c:v>
                </c:pt>
                <c:pt idx="320">
                  <c:v>11</c:v>
                </c:pt>
                <c:pt idx="321">
                  <c:v>7</c:v>
                </c:pt>
                <c:pt idx="322">
                  <c:v>20</c:v>
                </c:pt>
                <c:pt idx="323">
                  <c:v>32</c:v>
                </c:pt>
                <c:pt idx="324">
                  <c:v>20</c:v>
                </c:pt>
                <c:pt idx="325">
                  <c:v>28</c:v>
                </c:pt>
                <c:pt idx="326">
                  <c:v>10</c:v>
                </c:pt>
                <c:pt idx="327">
                  <c:v>23</c:v>
                </c:pt>
                <c:pt idx="328">
                  <c:v>20</c:v>
                </c:pt>
                <c:pt idx="329">
                  <c:v>10</c:v>
                </c:pt>
                <c:pt idx="330">
                  <c:v>11</c:v>
                </c:pt>
                <c:pt idx="331">
                  <c:v>11</c:v>
                </c:pt>
                <c:pt idx="332">
                  <c:v>25</c:v>
                </c:pt>
                <c:pt idx="333">
                  <c:v>27</c:v>
                </c:pt>
                <c:pt idx="334">
                  <c:v>30</c:v>
                </c:pt>
                <c:pt idx="335">
                  <c:v>10</c:v>
                </c:pt>
                <c:pt idx="336">
                  <c:v>21</c:v>
                </c:pt>
                <c:pt idx="337">
                  <c:v>42</c:v>
                </c:pt>
                <c:pt idx="338">
                  <c:v>13</c:v>
                </c:pt>
                <c:pt idx="339">
                  <c:v>15</c:v>
                </c:pt>
                <c:pt idx="340">
                  <c:v>32</c:v>
                </c:pt>
                <c:pt idx="341">
                  <c:v>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D25-4441-918E-04D9881D87A5}"/>
            </c:ext>
          </c:extLst>
        </c:ser>
        <c:ser>
          <c:idx val="0"/>
          <c:order val="1"/>
          <c:tx>
            <c:v>age 'Data With graphs'!$Q$35vs experience years</c:v>
          </c:tx>
          <c:spPr>
            <a:ln w="25400">
              <a:noFill/>
            </a:ln>
            <a:effectLst/>
          </c:spPr>
          <c:marker>
            <c:symbol val="circle"/>
            <c:size val="4"/>
            <c:spPr>
              <a:solidFill>
                <a:schemeClr val="accent1"/>
              </a:solidFill>
              <a:ln w="9525" cap="flat" cmpd="sng" algn="ctr">
                <a:solidFill>
                  <a:schemeClr val="accent1"/>
                </a:solidFill>
                <a:round/>
              </a:ln>
              <a:effectLst/>
            </c:spPr>
          </c:marker>
          <c:trendline>
            <c:spPr>
              <a:ln w="63500" cap="rnd" cmpd="sng" algn="ctr">
                <a:solidFill>
                  <a:schemeClr val="accent1">
                    <a:alpha val="25000"/>
                  </a:schemeClr>
                </a:solidFill>
                <a:round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39410497394199329"/>
                  <c:y val="2.8211975124182373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'Data With graphs'!$H$2:$H$352</c:f>
              <c:numCache>
                <c:formatCode>General</c:formatCode>
                <c:ptCount val="342"/>
                <c:pt idx="0">
                  <c:v>55</c:v>
                </c:pt>
                <c:pt idx="1">
                  <c:v>27</c:v>
                </c:pt>
                <c:pt idx="2">
                  <c:v>42</c:v>
                </c:pt>
                <c:pt idx="3">
                  <c:v>68</c:v>
                </c:pt>
                <c:pt idx="4">
                  <c:v>62</c:v>
                </c:pt>
                <c:pt idx="5">
                  <c:v>67</c:v>
                </c:pt>
                <c:pt idx="6">
                  <c:v>47</c:v>
                </c:pt>
                <c:pt idx="7">
                  <c:v>61</c:v>
                </c:pt>
                <c:pt idx="8">
                  <c:v>42</c:v>
                </c:pt>
                <c:pt idx="9">
                  <c:v>38</c:v>
                </c:pt>
                <c:pt idx="10">
                  <c:v>62</c:v>
                </c:pt>
                <c:pt idx="11">
                  <c:v>58</c:v>
                </c:pt>
                <c:pt idx="12">
                  <c:v>32</c:v>
                </c:pt>
                <c:pt idx="13">
                  <c:v>60</c:v>
                </c:pt>
                <c:pt idx="14">
                  <c:v>41</c:v>
                </c:pt>
                <c:pt idx="15">
                  <c:v>57</c:v>
                </c:pt>
                <c:pt idx="16">
                  <c:v>33</c:v>
                </c:pt>
                <c:pt idx="17">
                  <c:v>38</c:v>
                </c:pt>
                <c:pt idx="18">
                  <c:v>47</c:v>
                </c:pt>
                <c:pt idx="19">
                  <c:v>62</c:v>
                </c:pt>
                <c:pt idx="20">
                  <c:v>48</c:v>
                </c:pt>
                <c:pt idx="21">
                  <c:v>57</c:v>
                </c:pt>
                <c:pt idx="22">
                  <c:v>45</c:v>
                </c:pt>
                <c:pt idx="23">
                  <c:v>56</c:v>
                </c:pt>
                <c:pt idx="24">
                  <c:v>56</c:v>
                </c:pt>
                <c:pt idx="25">
                  <c:v>55</c:v>
                </c:pt>
                <c:pt idx="26">
                  <c:v>50</c:v>
                </c:pt>
                <c:pt idx="27">
                  <c:v>41</c:v>
                </c:pt>
                <c:pt idx="28">
                  <c:v>44</c:v>
                </c:pt>
                <c:pt idx="29">
                  <c:v>45</c:v>
                </c:pt>
                <c:pt idx="30">
                  <c:v>52</c:v>
                </c:pt>
                <c:pt idx="31">
                  <c:v>41</c:v>
                </c:pt>
                <c:pt idx="32">
                  <c:v>48</c:v>
                </c:pt>
                <c:pt idx="33">
                  <c:v>56</c:v>
                </c:pt>
                <c:pt idx="34">
                  <c:v>44</c:v>
                </c:pt>
                <c:pt idx="35">
                  <c:v>57</c:v>
                </c:pt>
                <c:pt idx="36">
                  <c:v>59</c:v>
                </c:pt>
                <c:pt idx="37">
                  <c:v>47</c:v>
                </c:pt>
                <c:pt idx="38">
                  <c:v>37</c:v>
                </c:pt>
                <c:pt idx="39">
                  <c:v>38</c:v>
                </c:pt>
                <c:pt idx="40">
                  <c:v>36</c:v>
                </c:pt>
                <c:pt idx="41">
                  <c:v>48</c:v>
                </c:pt>
                <c:pt idx="42">
                  <c:v>47</c:v>
                </c:pt>
                <c:pt idx="43">
                  <c:v>40</c:v>
                </c:pt>
                <c:pt idx="44">
                  <c:v>57</c:v>
                </c:pt>
                <c:pt idx="45">
                  <c:v>58</c:v>
                </c:pt>
                <c:pt idx="46">
                  <c:v>61</c:v>
                </c:pt>
                <c:pt idx="47">
                  <c:v>30</c:v>
                </c:pt>
                <c:pt idx="48">
                  <c:v>53</c:v>
                </c:pt>
                <c:pt idx="49">
                  <c:v>61</c:v>
                </c:pt>
                <c:pt idx="50">
                  <c:v>47</c:v>
                </c:pt>
                <c:pt idx="51">
                  <c:v>49</c:v>
                </c:pt>
                <c:pt idx="52">
                  <c:v>62</c:v>
                </c:pt>
                <c:pt idx="53">
                  <c:v>37</c:v>
                </c:pt>
                <c:pt idx="54">
                  <c:v>43</c:v>
                </c:pt>
                <c:pt idx="55">
                  <c:v>52</c:v>
                </c:pt>
                <c:pt idx="56">
                  <c:v>55</c:v>
                </c:pt>
                <c:pt idx="57">
                  <c:v>43</c:v>
                </c:pt>
                <c:pt idx="58">
                  <c:v>56</c:v>
                </c:pt>
                <c:pt idx="59">
                  <c:v>56</c:v>
                </c:pt>
                <c:pt idx="60">
                  <c:v>57</c:v>
                </c:pt>
                <c:pt idx="61">
                  <c:v>76</c:v>
                </c:pt>
                <c:pt idx="62">
                  <c:v>36</c:v>
                </c:pt>
                <c:pt idx="63">
                  <c:v>42</c:v>
                </c:pt>
                <c:pt idx="64">
                  <c:v>44</c:v>
                </c:pt>
                <c:pt idx="65">
                  <c:v>48</c:v>
                </c:pt>
                <c:pt idx="66">
                  <c:v>58</c:v>
                </c:pt>
                <c:pt idx="67">
                  <c:v>62</c:v>
                </c:pt>
                <c:pt idx="68">
                  <c:v>76</c:v>
                </c:pt>
                <c:pt idx="69">
                  <c:v>30</c:v>
                </c:pt>
                <c:pt idx="70">
                  <c:v>54</c:v>
                </c:pt>
                <c:pt idx="71">
                  <c:v>55</c:v>
                </c:pt>
                <c:pt idx="72">
                  <c:v>69</c:v>
                </c:pt>
                <c:pt idx="73">
                  <c:v>50</c:v>
                </c:pt>
                <c:pt idx="74">
                  <c:v>61</c:v>
                </c:pt>
                <c:pt idx="75">
                  <c:v>42</c:v>
                </c:pt>
                <c:pt idx="76">
                  <c:v>35</c:v>
                </c:pt>
                <c:pt idx="77">
                  <c:v>65</c:v>
                </c:pt>
                <c:pt idx="78">
                  <c:v>41</c:v>
                </c:pt>
                <c:pt idx="79">
                  <c:v>60</c:v>
                </c:pt>
                <c:pt idx="80">
                  <c:v>42</c:v>
                </c:pt>
                <c:pt idx="81">
                  <c:v>35</c:v>
                </c:pt>
                <c:pt idx="82">
                  <c:v>35</c:v>
                </c:pt>
                <c:pt idx="83">
                  <c:v>50</c:v>
                </c:pt>
                <c:pt idx="84">
                  <c:v>49</c:v>
                </c:pt>
                <c:pt idx="85">
                  <c:v>43</c:v>
                </c:pt>
                <c:pt idx="86">
                  <c:v>38</c:v>
                </c:pt>
                <c:pt idx="87">
                  <c:v>59</c:v>
                </c:pt>
                <c:pt idx="88">
                  <c:v>60</c:v>
                </c:pt>
                <c:pt idx="89">
                  <c:v>38</c:v>
                </c:pt>
                <c:pt idx="90">
                  <c:v>36</c:v>
                </c:pt>
                <c:pt idx="91">
                  <c:v>50</c:v>
                </c:pt>
                <c:pt idx="92">
                  <c:v>33</c:v>
                </c:pt>
                <c:pt idx="93">
                  <c:v>30</c:v>
                </c:pt>
                <c:pt idx="94">
                  <c:v>42</c:v>
                </c:pt>
                <c:pt idx="95">
                  <c:v>45</c:v>
                </c:pt>
                <c:pt idx="96">
                  <c:v>60</c:v>
                </c:pt>
                <c:pt idx="97">
                  <c:v>47</c:v>
                </c:pt>
                <c:pt idx="98">
                  <c:v>44</c:v>
                </c:pt>
                <c:pt idx="99">
                  <c:v>52</c:v>
                </c:pt>
                <c:pt idx="100">
                  <c:v>57</c:v>
                </c:pt>
                <c:pt idx="101">
                  <c:v>42</c:v>
                </c:pt>
                <c:pt idx="102">
                  <c:v>49</c:v>
                </c:pt>
                <c:pt idx="103">
                  <c:v>39</c:v>
                </c:pt>
                <c:pt idx="104">
                  <c:v>37</c:v>
                </c:pt>
                <c:pt idx="105">
                  <c:v>55</c:v>
                </c:pt>
                <c:pt idx="106">
                  <c:v>65</c:v>
                </c:pt>
                <c:pt idx="107">
                  <c:v>47</c:v>
                </c:pt>
                <c:pt idx="108">
                  <c:v>59</c:v>
                </c:pt>
                <c:pt idx="109">
                  <c:v>34</c:v>
                </c:pt>
                <c:pt idx="110">
                  <c:v>59</c:v>
                </c:pt>
                <c:pt idx="111">
                  <c:v>42</c:v>
                </c:pt>
                <c:pt idx="112">
                  <c:v>52</c:v>
                </c:pt>
                <c:pt idx="113">
                  <c:v>55</c:v>
                </c:pt>
                <c:pt idx="114">
                  <c:v>65</c:v>
                </c:pt>
                <c:pt idx="115">
                  <c:v>34</c:v>
                </c:pt>
                <c:pt idx="116">
                  <c:v>46</c:v>
                </c:pt>
                <c:pt idx="117">
                  <c:v>45</c:v>
                </c:pt>
                <c:pt idx="118">
                  <c:v>35</c:v>
                </c:pt>
                <c:pt idx="119">
                  <c:v>46</c:v>
                </c:pt>
                <c:pt idx="120">
                  <c:v>64</c:v>
                </c:pt>
                <c:pt idx="121">
                  <c:v>65</c:v>
                </c:pt>
                <c:pt idx="122">
                  <c:v>32</c:v>
                </c:pt>
                <c:pt idx="123">
                  <c:v>55</c:v>
                </c:pt>
                <c:pt idx="124">
                  <c:v>43</c:v>
                </c:pt>
                <c:pt idx="125">
                  <c:v>47</c:v>
                </c:pt>
                <c:pt idx="126">
                  <c:v>59</c:v>
                </c:pt>
                <c:pt idx="127">
                  <c:v>65</c:v>
                </c:pt>
                <c:pt idx="128">
                  <c:v>38</c:v>
                </c:pt>
                <c:pt idx="129">
                  <c:v>32</c:v>
                </c:pt>
                <c:pt idx="130">
                  <c:v>61</c:v>
                </c:pt>
                <c:pt idx="131">
                  <c:v>35</c:v>
                </c:pt>
                <c:pt idx="132">
                  <c:v>37</c:v>
                </c:pt>
                <c:pt idx="133">
                  <c:v>31</c:v>
                </c:pt>
                <c:pt idx="134">
                  <c:v>32</c:v>
                </c:pt>
                <c:pt idx="135">
                  <c:v>34</c:v>
                </c:pt>
                <c:pt idx="136">
                  <c:v>55</c:v>
                </c:pt>
                <c:pt idx="137">
                  <c:v>30</c:v>
                </c:pt>
                <c:pt idx="138">
                  <c:v>30</c:v>
                </c:pt>
                <c:pt idx="139">
                  <c:v>31</c:v>
                </c:pt>
                <c:pt idx="140">
                  <c:v>32</c:v>
                </c:pt>
                <c:pt idx="141">
                  <c:v>36</c:v>
                </c:pt>
                <c:pt idx="142">
                  <c:v>38</c:v>
                </c:pt>
                <c:pt idx="143">
                  <c:v>39</c:v>
                </c:pt>
                <c:pt idx="144">
                  <c:v>39</c:v>
                </c:pt>
                <c:pt idx="145">
                  <c:v>42</c:v>
                </c:pt>
                <c:pt idx="146">
                  <c:v>49</c:v>
                </c:pt>
                <c:pt idx="147">
                  <c:v>58</c:v>
                </c:pt>
                <c:pt idx="148">
                  <c:v>60</c:v>
                </c:pt>
                <c:pt idx="149">
                  <c:v>61</c:v>
                </c:pt>
                <c:pt idx="150">
                  <c:v>32</c:v>
                </c:pt>
                <c:pt idx="151">
                  <c:v>36</c:v>
                </c:pt>
                <c:pt idx="152">
                  <c:v>55</c:v>
                </c:pt>
                <c:pt idx="153">
                  <c:v>63</c:v>
                </c:pt>
                <c:pt idx="154">
                  <c:v>33</c:v>
                </c:pt>
                <c:pt idx="155">
                  <c:v>36</c:v>
                </c:pt>
                <c:pt idx="156">
                  <c:v>39</c:v>
                </c:pt>
                <c:pt idx="157">
                  <c:v>40</c:v>
                </c:pt>
                <c:pt idx="158">
                  <c:v>44</c:v>
                </c:pt>
                <c:pt idx="159">
                  <c:v>60</c:v>
                </c:pt>
                <c:pt idx="160">
                  <c:v>29</c:v>
                </c:pt>
                <c:pt idx="161">
                  <c:v>31</c:v>
                </c:pt>
                <c:pt idx="162">
                  <c:v>32</c:v>
                </c:pt>
                <c:pt idx="163">
                  <c:v>33</c:v>
                </c:pt>
                <c:pt idx="164">
                  <c:v>35</c:v>
                </c:pt>
                <c:pt idx="165">
                  <c:v>35</c:v>
                </c:pt>
                <c:pt idx="166">
                  <c:v>35</c:v>
                </c:pt>
                <c:pt idx="167">
                  <c:v>36</c:v>
                </c:pt>
                <c:pt idx="168">
                  <c:v>37</c:v>
                </c:pt>
                <c:pt idx="169">
                  <c:v>37</c:v>
                </c:pt>
                <c:pt idx="170">
                  <c:v>38</c:v>
                </c:pt>
                <c:pt idx="171">
                  <c:v>38</c:v>
                </c:pt>
                <c:pt idx="172">
                  <c:v>40</c:v>
                </c:pt>
                <c:pt idx="173">
                  <c:v>40</c:v>
                </c:pt>
                <c:pt idx="174">
                  <c:v>44</c:v>
                </c:pt>
                <c:pt idx="175">
                  <c:v>47</c:v>
                </c:pt>
                <c:pt idx="176">
                  <c:v>47</c:v>
                </c:pt>
                <c:pt idx="177">
                  <c:v>48</c:v>
                </c:pt>
                <c:pt idx="178">
                  <c:v>53</c:v>
                </c:pt>
                <c:pt idx="179">
                  <c:v>55</c:v>
                </c:pt>
                <c:pt idx="180">
                  <c:v>55</c:v>
                </c:pt>
                <c:pt idx="181">
                  <c:v>57</c:v>
                </c:pt>
                <c:pt idx="182">
                  <c:v>37</c:v>
                </c:pt>
                <c:pt idx="183">
                  <c:v>39</c:v>
                </c:pt>
                <c:pt idx="184">
                  <c:v>26</c:v>
                </c:pt>
                <c:pt idx="185">
                  <c:v>30</c:v>
                </c:pt>
                <c:pt idx="186">
                  <c:v>31</c:v>
                </c:pt>
                <c:pt idx="187">
                  <c:v>32</c:v>
                </c:pt>
                <c:pt idx="188">
                  <c:v>33</c:v>
                </c:pt>
                <c:pt idx="189">
                  <c:v>34</c:v>
                </c:pt>
                <c:pt idx="190">
                  <c:v>36</c:v>
                </c:pt>
                <c:pt idx="191">
                  <c:v>36</c:v>
                </c:pt>
                <c:pt idx="192">
                  <c:v>40</c:v>
                </c:pt>
                <c:pt idx="193">
                  <c:v>65</c:v>
                </c:pt>
                <c:pt idx="194">
                  <c:v>30</c:v>
                </c:pt>
                <c:pt idx="195">
                  <c:v>34</c:v>
                </c:pt>
                <c:pt idx="196">
                  <c:v>36</c:v>
                </c:pt>
                <c:pt idx="197">
                  <c:v>45</c:v>
                </c:pt>
                <c:pt idx="198">
                  <c:v>58</c:v>
                </c:pt>
                <c:pt idx="199">
                  <c:v>28</c:v>
                </c:pt>
                <c:pt idx="200">
                  <c:v>47</c:v>
                </c:pt>
                <c:pt idx="201">
                  <c:v>62</c:v>
                </c:pt>
                <c:pt idx="202">
                  <c:v>63</c:v>
                </c:pt>
                <c:pt idx="203">
                  <c:v>26</c:v>
                </c:pt>
                <c:pt idx="204">
                  <c:v>38</c:v>
                </c:pt>
                <c:pt idx="205">
                  <c:v>52</c:v>
                </c:pt>
                <c:pt idx="206">
                  <c:v>59</c:v>
                </c:pt>
                <c:pt idx="207">
                  <c:v>57</c:v>
                </c:pt>
                <c:pt idx="208">
                  <c:v>53</c:v>
                </c:pt>
                <c:pt idx="209">
                  <c:v>58</c:v>
                </c:pt>
                <c:pt idx="210">
                  <c:v>66</c:v>
                </c:pt>
                <c:pt idx="211">
                  <c:v>50</c:v>
                </c:pt>
                <c:pt idx="212">
                  <c:v>40</c:v>
                </c:pt>
                <c:pt idx="213">
                  <c:v>58</c:v>
                </c:pt>
                <c:pt idx="214">
                  <c:v>58</c:v>
                </c:pt>
                <c:pt idx="215">
                  <c:v>33</c:v>
                </c:pt>
                <c:pt idx="216">
                  <c:v>36</c:v>
                </c:pt>
                <c:pt idx="217">
                  <c:v>46</c:v>
                </c:pt>
                <c:pt idx="218">
                  <c:v>36</c:v>
                </c:pt>
                <c:pt idx="219">
                  <c:v>38</c:v>
                </c:pt>
                <c:pt idx="220">
                  <c:v>47</c:v>
                </c:pt>
                <c:pt idx="221">
                  <c:v>34</c:v>
                </c:pt>
                <c:pt idx="222">
                  <c:v>55</c:v>
                </c:pt>
                <c:pt idx="223">
                  <c:v>35</c:v>
                </c:pt>
                <c:pt idx="224">
                  <c:v>58</c:v>
                </c:pt>
                <c:pt idx="225">
                  <c:v>55</c:v>
                </c:pt>
                <c:pt idx="226">
                  <c:v>31</c:v>
                </c:pt>
                <c:pt idx="227">
                  <c:v>61</c:v>
                </c:pt>
                <c:pt idx="228">
                  <c:v>65</c:v>
                </c:pt>
                <c:pt idx="229">
                  <c:v>59</c:v>
                </c:pt>
                <c:pt idx="230">
                  <c:v>49</c:v>
                </c:pt>
                <c:pt idx="231">
                  <c:v>41</c:v>
                </c:pt>
                <c:pt idx="232">
                  <c:v>40</c:v>
                </c:pt>
                <c:pt idx="233">
                  <c:v>30</c:v>
                </c:pt>
                <c:pt idx="234">
                  <c:v>40</c:v>
                </c:pt>
                <c:pt idx="235">
                  <c:v>40</c:v>
                </c:pt>
                <c:pt idx="236">
                  <c:v>48</c:v>
                </c:pt>
                <c:pt idx="237">
                  <c:v>66</c:v>
                </c:pt>
                <c:pt idx="239">
                  <c:v>51</c:v>
                </c:pt>
                <c:pt idx="240">
                  <c:v>63</c:v>
                </c:pt>
                <c:pt idx="241">
                  <c:v>33</c:v>
                </c:pt>
                <c:pt idx="242">
                  <c:v>38</c:v>
                </c:pt>
                <c:pt idx="243">
                  <c:v>34</c:v>
                </c:pt>
                <c:pt idx="244">
                  <c:v>37</c:v>
                </c:pt>
                <c:pt idx="245">
                  <c:v>50</c:v>
                </c:pt>
                <c:pt idx="246">
                  <c:v>60</c:v>
                </c:pt>
                <c:pt idx="247">
                  <c:v>32</c:v>
                </c:pt>
                <c:pt idx="248">
                  <c:v>32</c:v>
                </c:pt>
                <c:pt idx="249">
                  <c:v>40</c:v>
                </c:pt>
                <c:pt idx="250">
                  <c:v>52</c:v>
                </c:pt>
                <c:pt idx="251">
                  <c:v>56</c:v>
                </c:pt>
                <c:pt idx="252">
                  <c:v>39</c:v>
                </c:pt>
                <c:pt idx="253">
                  <c:v>44</c:v>
                </c:pt>
                <c:pt idx="254">
                  <c:v>44</c:v>
                </c:pt>
                <c:pt idx="255">
                  <c:v>60</c:v>
                </c:pt>
                <c:pt idx="256">
                  <c:v>40</c:v>
                </c:pt>
                <c:pt idx="257">
                  <c:v>42</c:v>
                </c:pt>
                <c:pt idx="258">
                  <c:v>38</c:v>
                </c:pt>
                <c:pt idx="259">
                  <c:v>37</c:v>
                </c:pt>
                <c:pt idx="260">
                  <c:v>51</c:v>
                </c:pt>
                <c:pt idx="261">
                  <c:v>51</c:v>
                </c:pt>
                <c:pt idx="262">
                  <c:v>38</c:v>
                </c:pt>
                <c:pt idx="263">
                  <c:v>57</c:v>
                </c:pt>
                <c:pt idx="264">
                  <c:v>45</c:v>
                </c:pt>
                <c:pt idx="265">
                  <c:v>30</c:v>
                </c:pt>
                <c:pt idx="266">
                  <c:v>32</c:v>
                </c:pt>
                <c:pt idx="267">
                  <c:v>36</c:v>
                </c:pt>
                <c:pt idx="268">
                  <c:v>38</c:v>
                </c:pt>
                <c:pt idx="269">
                  <c:v>42</c:v>
                </c:pt>
                <c:pt idx="270">
                  <c:v>43</c:v>
                </c:pt>
                <c:pt idx="271">
                  <c:v>49</c:v>
                </c:pt>
                <c:pt idx="272">
                  <c:v>30</c:v>
                </c:pt>
                <c:pt idx="273">
                  <c:v>33</c:v>
                </c:pt>
                <c:pt idx="274">
                  <c:v>34</c:v>
                </c:pt>
                <c:pt idx="275">
                  <c:v>37</c:v>
                </c:pt>
                <c:pt idx="276">
                  <c:v>38</c:v>
                </c:pt>
                <c:pt idx="277">
                  <c:v>44</c:v>
                </c:pt>
                <c:pt idx="278">
                  <c:v>55</c:v>
                </c:pt>
                <c:pt idx="279">
                  <c:v>31</c:v>
                </c:pt>
                <c:pt idx="280">
                  <c:v>37</c:v>
                </c:pt>
                <c:pt idx="281">
                  <c:v>57</c:v>
                </c:pt>
                <c:pt idx="282">
                  <c:v>53</c:v>
                </c:pt>
                <c:pt idx="283">
                  <c:v>57</c:v>
                </c:pt>
                <c:pt idx="284">
                  <c:v>61</c:v>
                </c:pt>
                <c:pt idx="285">
                  <c:v>33</c:v>
                </c:pt>
                <c:pt idx="286">
                  <c:v>50</c:v>
                </c:pt>
                <c:pt idx="287">
                  <c:v>39</c:v>
                </c:pt>
                <c:pt idx="288">
                  <c:v>36</c:v>
                </c:pt>
                <c:pt idx="289">
                  <c:v>47</c:v>
                </c:pt>
                <c:pt idx="290">
                  <c:v>38</c:v>
                </c:pt>
                <c:pt idx="291">
                  <c:v>29</c:v>
                </c:pt>
                <c:pt idx="292">
                  <c:v>42</c:v>
                </c:pt>
                <c:pt idx="293">
                  <c:v>58</c:v>
                </c:pt>
                <c:pt idx="294">
                  <c:v>48</c:v>
                </c:pt>
                <c:pt idx="295">
                  <c:v>31</c:v>
                </c:pt>
                <c:pt idx="296">
                  <c:v>50</c:v>
                </c:pt>
                <c:pt idx="297">
                  <c:v>33</c:v>
                </c:pt>
                <c:pt idx="298">
                  <c:v>31</c:v>
                </c:pt>
                <c:pt idx="299">
                  <c:v>32</c:v>
                </c:pt>
                <c:pt idx="300">
                  <c:v>65</c:v>
                </c:pt>
                <c:pt idx="301">
                  <c:v>45</c:v>
                </c:pt>
                <c:pt idx="302">
                  <c:v>73</c:v>
                </c:pt>
                <c:pt idx="303">
                  <c:v>54</c:v>
                </c:pt>
                <c:pt idx="304">
                  <c:v>39</c:v>
                </c:pt>
                <c:pt idx="305">
                  <c:v>42</c:v>
                </c:pt>
                <c:pt idx="306">
                  <c:v>43</c:v>
                </c:pt>
                <c:pt idx="307">
                  <c:v>51</c:v>
                </c:pt>
                <c:pt idx="308">
                  <c:v>56</c:v>
                </c:pt>
                <c:pt idx="309">
                  <c:v>40</c:v>
                </c:pt>
                <c:pt idx="310">
                  <c:v>31</c:v>
                </c:pt>
                <c:pt idx="311">
                  <c:v>32</c:v>
                </c:pt>
                <c:pt idx="312">
                  <c:v>59</c:v>
                </c:pt>
                <c:pt idx="313">
                  <c:v>27</c:v>
                </c:pt>
                <c:pt idx="314">
                  <c:v>32</c:v>
                </c:pt>
                <c:pt idx="315">
                  <c:v>58</c:v>
                </c:pt>
                <c:pt idx="316">
                  <c:v>66</c:v>
                </c:pt>
                <c:pt idx="317">
                  <c:v>66</c:v>
                </c:pt>
                <c:pt idx="318">
                  <c:v>38</c:v>
                </c:pt>
                <c:pt idx="319">
                  <c:v>59</c:v>
                </c:pt>
                <c:pt idx="320">
                  <c:v>35</c:v>
                </c:pt>
                <c:pt idx="321">
                  <c:v>37</c:v>
                </c:pt>
                <c:pt idx="322">
                  <c:v>46</c:v>
                </c:pt>
                <c:pt idx="323">
                  <c:v>59</c:v>
                </c:pt>
                <c:pt idx="324">
                  <c:v>47</c:v>
                </c:pt>
                <c:pt idx="325">
                  <c:v>52</c:v>
                </c:pt>
                <c:pt idx="326">
                  <c:v>38</c:v>
                </c:pt>
                <c:pt idx="327">
                  <c:v>50</c:v>
                </c:pt>
                <c:pt idx="328">
                  <c:v>57</c:v>
                </c:pt>
                <c:pt idx="329">
                  <c:v>41</c:v>
                </c:pt>
                <c:pt idx="330">
                  <c:v>40</c:v>
                </c:pt>
                <c:pt idx="331">
                  <c:v>40</c:v>
                </c:pt>
                <c:pt idx="332">
                  <c:v>50</c:v>
                </c:pt>
                <c:pt idx="333">
                  <c:v>49</c:v>
                </c:pt>
                <c:pt idx="334">
                  <c:v>53</c:v>
                </c:pt>
                <c:pt idx="335">
                  <c:v>36</c:v>
                </c:pt>
                <c:pt idx="336">
                  <c:v>51</c:v>
                </c:pt>
                <c:pt idx="337">
                  <c:v>65</c:v>
                </c:pt>
                <c:pt idx="338">
                  <c:v>35</c:v>
                </c:pt>
                <c:pt idx="339">
                  <c:v>39</c:v>
                </c:pt>
                <c:pt idx="340">
                  <c:v>57</c:v>
                </c:pt>
                <c:pt idx="341">
                  <c:v>38</c:v>
                </c:pt>
              </c:numCache>
            </c:numRef>
          </c:xVal>
          <c:yVal>
            <c:numRef>
              <c:f>'Data With graphs'!$I$2:$I$352</c:f>
              <c:numCache>
                <c:formatCode>General</c:formatCode>
                <c:ptCount val="342"/>
                <c:pt idx="0">
                  <c:v>25</c:v>
                </c:pt>
                <c:pt idx="1">
                  <c:v>3</c:v>
                </c:pt>
                <c:pt idx="2">
                  <c:v>10</c:v>
                </c:pt>
                <c:pt idx="3">
                  <c:v>32</c:v>
                </c:pt>
                <c:pt idx="4">
                  <c:v>31</c:v>
                </c:pt>
                <c:pt idx="5">
                  <c:v>35</c:v>
                </c:pt>
                <c:pt idx="6">
                  <c:v>20</c:v>
                </c:pt>
                <c:pt idx="7">
                  <c:v>25</c:v>
                </c:pt>
                <c:pt idx="8">
                  <c:v>8</c:v>
                </c:pt>
                <c:pt idx="9">
                  <c:v>10</c:v>
                </c:pt>
                <c:pt idx="10">
                  <c:v>35</c:v>
                </c:pt>
                <c:pt idx="11">
                  <c:v>35</c:v>
                </c:pt>
                <c:pt idx="12">
                  <c:v>8</c:v>
                </c:pt>
                <c:pt idx="13">
                  <c:v>30</c:v>
                </c:pt>
                <c:pt idx="14">
                  <c:v>12</c:v>
                </c:pt>
                <c:pt idx="15">
                  <c:v>35</c:v>
                </c:pt>
                <c:pt idx="16">
                  <c:v>8</c:v>
                </c:pt>
                <c:pt idx="17">
                  <c:v>8</c:v>
                </c:pt>
                <c:pt idx="18">
                  <c:v>12</c:v>
                </c:pt>
                <c:pt idx="19">
                  <c:v>28</c:v>
                </c:pt>
                <c:pt idx="20">
                  <c:v>18</c:v>
                </c:pt>
                <c:pt idx="21">
                  <c:v>22</c:v>
                </c:pt>
                <c:pt idx="22">
                  <c:v>6</c:v>
                </c:pt>
                <c:pt idx="23">
                  <c:v>21</c:v>
                </c:pt>
                <c:pt idx="24">
                  <c:v>30</c:v>
                </c:pt>
                <c:pt idx="25">
                  <c:v>32</c:v>
                </c:pt>
                <c:pt idx="26">
                  <c:v>15</c:v>
                </c:pt>
                <c:pt idx="27">
                  <c:v>14</c:v>
                </c:pt>
                <c:pt idx="28">
                  <c:v>17</c:v>
                </c:pt>
                <c:pt idx="29">
                  <c:v>20</c:v>
                </c:pt>
                <c:pt idx="30">
                  <c:v>25</c:v>
                </c:pt>
                <c:pt idx="31">
                  <c:v>10</c:v>
                </c:pt>
                <c:pt idx="32">
                  <c:v>11</c:v>
                </c:pt>
                <c:pt idx="33">
                  <c:v>30</c:v>
                </c:pt>
                <c:pt idx="34">
                  <c:v>10</c:v>
                </c:pt>
                <c:pt idx="35">
                  <c:v>31</c:v>
                </c:pt>
                <c:pt idx="36">
                  <c:v>30</c:v>
                </c:pt>
                <c:pt idx="37">
                  <c:v>25</c:v>
                </c:pt>
                <c:pt idx="38">
                  <c:v>10</c:v>
                </c:pt>
                <c:pt idx="39">
                  <c:v>14</c:v>
                </c:pt>
                <c:pt idx="40">
                  <c:v>3</c:v>
                </c:pt>
                <c:pt idx="41">
                  <c:v>17</c:v>
                </c:pt>
                <c:pt idx="42">
                  <c:v>20</c:v>
                </c:pt>
                <c:pt idx="43">
                  <c:v>10</c:v>
                </c:pt>
                <c:pt idx="44">
                  <c:v>32</c:v>
                </c:pt>
                <c:pt idx="45">
                  <c:v>35</c:v>
                </c:pt>
                <c:pt idx="46">
                  <c:v>30</c:v>
                </c:pt>
                <c:pt idx="47">
                  <c:v>1</c:v>
                </c:pt>
                <c:pt idx="48">
                  <c:v>21</c:v>
                </c:pt>
                <c:pt idx="49">
                  <c:v>30</c:v>
                </c:pt>
                <c:pt idx="50">
                  <c:v>11</c:v>
                </c:pt>
                <c:pt idx="51">
                  <c:v>24</c:v>
                </c:pt>
                <c:pt idx="52">
                  <c:v>30</c:v>
                </c:pt>
                <c:pt idx="53">
                  <c:v>10</c:v>
                </c:pt>
                <c:pt idx="55">
                  <c:v>20</c:v>
                </c:pt>
                <c:pt idx="56">
                  <c:v>20</c:v>
                </c:pt>
                <c:pt idx="57">
                  <c:v>20</c:v>
                </c:pt>
                <c:pt idx="58">
                  <c:v>21</c:v>
                </c:pt>
                <c:pt idx="59">
                  <c:v>25</c:v>
                </c:pt>
                <c:pt idx="60">
                  <c:v>22</c:v>
                </c:pt>
                <c:pt idx="61">
                  <c:v>45</c:v>
                </c:pt>
                <c:pt idx="62">
                  <c:v>2</c:v>
                </c:pt>
                <c:pt idx="63">
                  <c:v>8</c:v>
                </c:pt>
                <c:pt idx="64">
                  <c:v>15</c:v>
                </c:pt>
                <c:pt idx="65">
                  <c:v>22</c:v>
                </c:pt>
                <c:pt idx="66">
                  <c:v>28</c:v>
                </c:pt>
                <c:pt idx="67">
                  <c:v>30</c:v>
                </c:pt>
                <c:pt idx="68">
                  <c:v>40</c:v>
                </c:pt>
                <c:pt idx="69">
                  <c:v>1</c:v>
                </c:pt>
                <c:pt idx="70">
                  <c:v>20</c:v>
                </c:pt>
                <c:pt idx="71">
                  <c:v>25</c:v>
                </c:pt>
                <c:pt idx="72">
                  <c:v>45</c:v>
                </c:pt>
                <c:pt idx="73">
                  <c:v>14</c:v>
                </c:pt>
                <c:pt idx="74">
                  <c:v>32</c:v>
                </c:pt>
                <c:pt idx="75">
                  <c:v>8</c:v>
                </c:pt>
                <c:pt idx="76">
                  <c:v>5</c:v>
                </c:pt>
                <c:pt idx="77">
                  <c:v>35</c:v>
                </c:pt>
                <c:pt idx="78">
                  <c:v>18</c:v>
                </c:pt>
                <c:pt idx="79">
                  <c:v>30</c:v>
                </c:pt>
                <c:pt idx="80">
                  <c:v>7</c:v>
                </c:pt>
                <c:pt idx="81">
                  <c:v>5</c:v>
                </c:pt>
                <c:pt idx="82">
                  <c:v>7</c:v>
                </c:pt>
                <c:pt idx="83">
                  <c:v>23</c:v>
                </c:pt>
                <c:pt idx="84">
                  <c:v>25</c:v>
                </c:pt>
                <c:pt idx="85">
                  <c:v>12</c:v>
                </c:pt>
                <c:pt idx="86">
                  <c:v>12</c:v>
                </c:pt>
                <c:pt idx="87">
                  <c:v>31</c:v>
                </c:pt>
                <c:pt idx="88">
                  <c:v>33</c:v>
                </c:pt>
                <c:pt idx="89">
                  <c:v>12</c:v>
                </c:pt>
                <c:pt idx="90">
                  <c:v>8</c:v>
                </c:pt>
                <c:pt idx="91">
                  <c:v>20</c:v>
                </c:pt>
                <c:pt idx="92">
                  <c:v>3</c:v>
                </c:pt>
                <c:pt idx="93">
                  <c:v>5</c:v>
                </c:pt>
                <c:pt idx="94">
                  <c:v>13</c:v>
                </c:pt>
                <c:pt idx="95">
                  <c:v>12</c:v>
                </c:pt>
                <c:pt idx="96">
                  <c:v>25</c:v>
                </c:pt>
                <c:pt idx="97">
                  <c:v>11</c:v>
                </c:pt>
                <c:pt idx="98">
                  <c:v>20</c:v>
                </c:pt>
                <c:pt idx="99">
                  <c:v>22</c:v>
                </c:pt>
                <c:pt idx="100">
                  <c:v>23</c:v>
                </c:pt>
                <c:pt idx="101">
                  <c:v>5</c:v>
                </c:pt>
                <c:pt idx="102">
                  <c:v>15</c:v>
                </c:pt>
                <c:pt idx="103">
                  <c:v>12</c:v>
                </c:pt>
                <c:pt idx="104">
                  <c:v>7</c:v>
                </c:pt>
                <c:pt idx="105">
                  <c:v>31</c:v>
                </c:pt>
                <c:pt idx="106">
                  <c:v>38</c:v>
                </c:pt>
                <c:pt idx="107">
                  <c:v>14</c:v>
                </c:pt>
                <c:pt idx="108">
                  <c:v>30</c:v>
                </c:pt>
                <c:pt idx="109">
                  <c:v>5</c:v>
                </c:pt>
                <c:pt idx="110">
                  <c:v>32</c:v>
                </c:pt>
                <c:pt idx="111">
                  <c:v>12</c:v>
                </c:pt>
                <c:pt idx="112">
                  <c:v>23</c:v>
                </c:pt>
                <c:pt idx="113">
                  <c:v>30</c:v>
                </c:pt>
                <c:pt idx="114">
                  <c:v>40</c:v>
                </c:pt>
                <c:pt idx="115">
                  <c:v>7</c:v>
                </c:pt>
                <c:pt idx="116">
                  <c:v>14</c:v>
                </c:pt>
                <c:pt idx="117">
                  <c:v>15</c:v>
                </c:pt>
                <c:pt idx="118">
                  <c:v>5</c:v>
                </c:pt>
                <c:pt idx="119">
                  <c:v>14</c:v>
                </c:pt>
                <c:pt idx="120">
                  <c:v>20</c:v>
                </c:pt>
                <c:pt idx="121">
                  <c:v>20</c:v>
                </c:pt>
                <c:pt idx="122">
                  <c:v>10</c:v>
                </c:pt>
                <c:pt idx="123">
                  <c:v>25</c:v>
                </c:pt>
                <c:pt idx="124">
                  <c:v>10</c:v>
                </c:pt>
                <c:pt idx="125">
                  <c:v>17</c:v>
                </c:pt>
                <c:pt idx="126">
                  <c:v>30</c:v>
                </c:pt>
                <c:pt idx="127">
                  <c:v>30</c:v>
                </c:pt>
                <c:pt idx="128">
                  <c:v>3</c:v>
                </c:pt>
                <c:pt idx="129">
                  <c:v>5</c:v>
                </c:pt>
                <c:pt idx="130">
                  <c:v>35</c:v>
                </c:pt>
                <c:pt idx="131">
                  <c:v>5</c:v>
                </c:pt>
                <c:pt idx="132">
                  <c:v>8</c:v>
                </c:pt>
                <c:pt idx="133">
                  <c:v>6</c:v>
                </c:pt>
                <c:pt idx="134">
                  <c:v>2</c:v>
                </c:pt>
                <c:pt idx="135">
                  <c:v>2</c:v>
                </c:pt>
                <c:pt idx="136">
                  <c:v>30</c:v>
                </c:pt>
                <c:pt idx="137">
                  <c:v>3</c:v>
                </c:pt>
                <c:pt idx="138">
                  <c:v>1</c:v>
                </c:pt>
                <c:pt idx="139">
                  <c:v>6</c:v>
                </c:pt>
                <c:pt idx="140">
                  <c:v>1</c:v>
                </c:pt>
                <c:pt idx="141">
                  <c:v>12</c:v>
                </c:pt>
                <c:pt idx="142">
                  <c:v>10</c:v>
                </c:pt>
                <c:pt idx="143">
                  <c:v>9</c:v>
                </c:pt>
                <c:pt idx="144">
                  <c:v>9</c:v>
                </c:pt>
                <c:pt idx="145">
                  <c:v>10</c:v>
                </c:pt>
                <c:pt idx="146">
                  <c:v>15</c:v>
                </c:pt>
                <c:pt idx="147">
                  <c:v>33</c:v>
                </c:pt>
                <c:pt idx="148">
                  <c:v>36</c:v>
                </c:pt>
                <c:pt idx="149">
                  <c:v>40</c:v>
                </c:pt>
                <c:pt idx="150">
                  <c:v>4</c:v>
                </c:pt>
                <c:pt idx="151">
                  <c:v>10</c:v>
                </c:pt>
                <c:pt idx="152">
                  <c:v>30</c:v>
                </c:pt>
                <c:pt idx="153">
                  <c:v>37</c:v>
                </c:pt>
                <c:pt idx="154">
                  <c:v>1</c:v>
                </c:pt>
                <c:pt idx="155">
                  <c:v>8</c:v>
                </c:pt>
                <c:pt idx="156">
                  <c:v>8</c:v>
                </c:pt>
                <c:pt idx="157">
                  <c:v>10</c:v>
                </c:pt>
                <c:pt idx="158">
                  <c:v>20</c:v>
                </c:pt>
                <c:pt idx="159">
                  <c:v>32</c:v>
                </c:pt>
                <c:pt idx="160">
                  <c:v>4</c:v>
                </c:pt>
                <c:pt idx="161">
                  <c:v>1</c:v>
                </c:pt>
                <c:pt idx="162">
                  <c:v>6</c:v>
                </c:pt>
                <c:pt idx="163">
                  <c:v>10</c:v>
                </c:pt>
                <c:pt idx="164">
                  <c:v>5</c:v>
                </c:pt>
                <c:pt idx="165">
                  <c:v>3</c:v>
                </c:pt>
                <c:pt idx="166">
                  <c:v>2</c:v>
                </c:pt>
                <c:pt idx="167">
                  <c:v>12</c:v>
                </c:pt>
                <c:pt idx="168">
                  <c:v>5</c:v>
                </c:pt>
                <c:pt idx="169">
                  <c:v>7</c:v>
                </c:pt>
                <c:pt idx="170">
                  <c:v>10</c:v>
                </c:pt>
                <c:pt idx="171">
                  <c:v>15</c:v>
                </c:pt>
                <c:pt idx="172">
                  <c:v>10</c:v>
                </c:pt>
                <c:pt idx="173">
                  <c:v>12</c:v>
                </c:pt>
                <c:pt idx="174">
                  <c:v>20</c:v>
                </c:pt>
                <c:pt idx="175">
                  <c:v>20</c:v>
                </c:pt>
                <c:pt idx="176">
                  <c:v>20</c:v>
                </c:pt>
                <c:pt idx="177">
                  <c:v>24</c:v>
                </c:pt>
                <c:pt idx="178">
                  <c:v>22</c:v>
                </c:pt>
                <c:pt idx="179">
                  <c:v>30</c:v>
                </c:pt>
                <c:pt idx="180">
                  <c:v>32</c:v>
                </c:pt>
                <c:pt idx="181">
                  <c:v>27</c:v>
                </c:pt>
                <c:pt idx="182">
                  <c:v>7</c:v>
                </c:pt>
                <c:pt idx="183">
                  <c:v>5</c:v>
                </c:pt>
                <c:pt idx="184">
                  <c:v>1</c:v>
                </c:pt>
                <c:pt idx="185">
                  <c:v>4</c:v>
                </c:pt>
                <c:pt idx="186">
                  <c:v>5</c:v>
                </c:pt>
                <c:pt idx="187">
                  <c:v>5</c:v>
                </c:pt>
                <c:pt idx="188">
                  <c:v>4</c:v>
                </c:pt>
                <c:pt idx="189">
                  <c:v>10</c:v>
                </c:pt>
                <c:pt idx="190">
                  <c:v>10</c:v>
                </c:pt>
                <c:pt idx="191">
                  <c:v>10</c:v>
                </c:pt>
                <c:pt idx="192">
                  <c:v>8</c:v>
                </c:pt>
                <c:pt idx="193">
                  <c:v>35</c:v>
                </c:pt>
                <c:pt idx="194">
                  <c:v>5</c:v>
                </c:pt>
                <c:pt idx="195">
                  <c:v>8</c:v>
                </c:pt>
                <c:pt idx="196">
                  <c:v>10</c:v>
                </c:pt>
                <c:pt idx="197">
                  <c:v>15</c:v>
                </c:pt>
                <c:pt idx="198">
                  <c:v>30</c:v>
                </c:pt>
                <c:pt idx="199">
                  <c:v>3</c:v>
                </c:pt>
                <c:pt idx="200">
                  <c:v>15</c:v>
                </c:pt>
                <c:pt idx="201">
                  <c:v>38</c:v>
                </c:pt>
                <c:pt idx="202">
                  <c:v>34</c:v>
                </c:pt>
                <c:pt idx="203">
                  <c:v>2</c:v>
                </c:pt>
                <c:pt idx="204">
                  <c:v>14</c:v>
                </c:pt>
                <c:pt idx="205">
                  <c:v>26</c:v>
                </c:pt>
                <c:pt idx="206">
                  <c:v>35</c:v>
                </c:pt>
                <c:pt idx="207">
                  <c:v>30</c:v>
                </c:pt>
                <c:pt idx="208">
                  <c:v>26</c:v>
                </c:pt>
                <c:pt idx="209">
                  <c:v>30</c:v>
                </c:pt>
                <c:pt idx="210">
                  <c:v>40</c:v>
                </c:pt>
                <c:pt idx="211">
                  <c:v>25</c:v>
                </c:pt>
                <c:pt idx="212">
                  <c:v>15</c:v>
                </c:pt>
                <c:pt idx="213">
                  <c:v>33</c:v>
                </c:pt>
                <c:pt idx="214">
                  <c:v>25</c:v>
                </c:pt>
                <c:pt idx="215">
                  <c:v>6</c:v>
                </c:pt>
                <c:pt idx="216">
                  <c:v>7</c:v>
                </c:pt>
                <c:pt idx="217">
                  <c:v>20</c:v>
                </c:pt>
                <c:pt idx="218">
                  <c:v>5</c:v>
                </c:pt>
                <c:pt idx="219">
                  <c:v>12</c:v>
                </c:pt>
                <c:pt idx="220">
                  <c:v>17</c:v>
                </c:pt>
                <c:pt idx="221">
                  <c:v>10</c:v>
                </c:pt>
                <c:pt idx="222">
                  <c:v>24</c:v>
                </c:pt>
                <c:pt idx="223">
                  <c:v>8</c:v>
                </c:pt>
                <c:pt idx="224">
                  <c:v>22</c:v>
                </c:pt>
                <c:pt idx="225">
                  <c:v>20</c:v>
                </c:pt>
                <c:pt idx="226">
                  <c:v>6</c:v>
                </c:pt>
                <c:pt idx="227">
                  <c:v>30</c:v>
                </c:pt>
                <c:pt idx="228">
                  <c:v>35</c:v>
                </c:pt>
                <c:pt idx="229">
                  <c:v>35</c:v>
                </c:pt>
                <c:pt idx="230">
                  <c:v>20</c:v>
                </c:pt>
                <c:pt idx="231">
                  <c:v>15</c:v>
                </c:pt>
                <c:pt idx="232">
                  <c:v>5</c:v>
                </c:pt>
                <c:pt idx="233">
                  <c:v>1</c:v>
                </c:pt>
                <c:pt idx="234">
                  <c:v>10</c:v>
                </c:pt>
                <c:pt idx="235">
                  <c:v>15</c:v>
                </c:pt>
                <c:pt idx="236">
                  <c:v>16</c:v>
                </c:pt>
                <c:pt idx="237">
                  <c:v>37</c:v>
                </c:pt>
                <c:pt idx="238">
                  <c:v>20</c:v>
                </c:pt>
                <c:pt idx="239">
                  <c:v>23</c:v>
                </c:pt>
                <c:pt idx="240">
                  <c:v>25</c:v>
                </c:pt>
                <c:pt idx="241">
                  <c:v>5</c:v>
                </c:pt>
                <c:pt idx="242">
                  <c:v>8</c:v>
                </c:pt>
                <c:pt idx="243">
                  <c:v>10</c:v>
                </c:pt>
                <c:pt idx="244">
                  <c:v>12</c:v>
                </c:pt>
                <c:pt idx="245">
                  <c:v>25</c:v>
                </c:pt>
                <c:pt idx="246">
                  <c:v>33</c:v>
                </c:pt>
                <c:pt idx="247">
                  <c:v>7</c:v>
                </c:pt>
                <c:pt idx="248">
                  <c:v>5</c:v>
                </c:pt>
                <c:pt idx="249">
                  <c:v>14</c:v>
                </c:pt>
                <c:pt idx="250">
                  <c:v>24</c:v>
                </c:pt>
                <c:pt idx="251">
                  <c:v>31</c:v>
                </c:pt>
                <c:pt idx="252">
                  <c:v>15</c:v>
                </c:pt>
                <c:pt idx="253">
                  <c:v>19</c:v>
                </c:pt>
                <c:pt idx="254">
                  <c:v>12</c:v>
                </c:pt>
                <c:pt idx="255">
                  <c:v>35</c:v>
                </c:pt>
                <c:pt idx="256">
                  <c:v>15</c:v>
                </c:pt>
                <c:pt idx="257">
                  <c:v>10</c:v>
                </c:pt>
                <c:pt idx="258">
                  <c:v>12</c:v>
                </c:pt>
                <c:pt idx="259">
                  <c:v>7</c:v>
                </c:pt>
                <c:pt idx="260">
                  <c:v>19</c:v>
                </c:pt>
                <c:pt idx="261">
                  <c:v>18</c:v>
                </c:pt>
                <c:pt idx="262">
                  <c:v>11</c:v>
                </c:pt>
                <c:pt idx="263">
                  <c:v>33</c:v>
                </c:pt>
                <c:pt idx="264">
                  <c:v>13</c:v>
                </c:pt>
                <c:pt idx="265">
                  <c:v>5</c:v>
                </c:pt>
                <c:pt idx="266">
                  <c:v>7</c:v>
                </c:pt>
                <c:pt idx="267">
                  <c:v>4</c:v>
                </c:pt>
                <c:pt idx="268">
                  <c:v>13</c:v>
                </c:pt>
                <c:pt idx="269">
                  <c:v>17</c:v>
                </c:pt>
                <c:pt idx="270">
                  <c:v>19</c:v>
                </c:pt>
                <c:pt idx="271">
                  <c:v>20</c:v>
                </c:pt>
                <c:pt idx="272">
                  <c:v>5</c:v>
                </c:pt>
                <c:pt idx="273">
                  <c:v>8</c:v>
                </c:pt>
                <c:pt idx="274">
                  <c:v>10</c:v>
                </c:pt>
                <c:pt idx="275">
                  <c:v>10</c:v>
                </c:pt>
                <c:pt idx="276">
                  <c:v>13</c:v>
                </c:pt>
                <c:pt idx="277">
                  <c:v>12</c:v>
                </c:pt>
                <c:pt idx="278">
                  <c:v>30</c:v>
                </c:pt>
                <c:pt idx="279">
                  <c:v>6</c:v>
                </c:pt>
                <c:pt idx="280">
                  <c:v>14</c:v>
                </c:pt>
                <c:pt idx="281">
                  <c:v>30</c:v>
                </c:pt>
                <c:pt idx="282">
                  <c:v>27</c:v>
                </c:pt>
                <c:pt idx="283">
                  <c:v>34</c:v>
                </c:pt>
                <c:pt idx="284">
                  <c:v>36</c:v>
                </c:pt>
                <c:pt idx="285">
                  <c:v>12</c:v>
                </c:pt>
                <c:pt idx="286">
                  <c:v>28</c:v>
                </c:pt>
                <c:pt idx="287">
                  <c:v>7</c:v>
                </c:pt>
                <c:pt idx="288">
                  <c:v>3</c:v>
                </c:pt>
                <c:pt idx="289">
                  <c:v>12</c:v>
                </c:pt>
                <c:pt idx="290">
                  <c:v>14</c:v>
                </c:pt>
                <c:pt idx="291">
                  <c:v>2</c:v>
                </c:pt>
                <c:pt idx="292">
                  <c:v>9</c:v>
                </c:pt>
                <c:pt idx="293">
                  <c:v>35</c:v>
                </c:pt>
                <c:pt idx="294">
                  <c:v>20</c:v>
                </c:pt>
                <c:pt idx="295">
                  <c:v>5</c:v>
                </c:pt>
                <c:pt idx="296">
                  <c:v>23</c:v>
                </c:pt>
                <c:pt idx="297">
                  <c:v>5</c:v>
                </c:pt>
                <c:pt idx="298">
                  <c:v>1</c:v>
                </c:pt>
                <c:pt idx="299">
                  <c:v>4</c:v>
                </c:pt>
                <c:pt idx="300">
                  <c:v>35</c:v>
                </c:pt>
                <c:pt idx="301">
                  <c:v>15</c:v>
                </c:pt>
                <c:pt idx="302">
                  <c:v>47</c:v>
                </c:pt>
                <c:pt idx="303">
                  <c:v>25</c:v>
                </c:pt>
                <c:pt idx="304">
                  <c:v>8</c:v>
                </c:pt>
                <c:pt idx="305">
                  <c:v>13</c:v>
                </c:pt>
                <c:pt idx="306">
                  <c:v>14</c:v>
                </c:pt>
                <c:pt idx="307">
                  <c:v>30</c:v>
                </c:pt>
                <c:pt idx="308">
                  <c:v>27</c:v>
                </c:pt>
                <c:pt idx="309">
                  <c:v>15</c:v>
                </c:pt>
                <c:pt idx="310">
                  <c:v>1</c:v>
                </c:pt>
                <c:pt idx="311">
                  <c:v>8</c:v>
                </c:pt>
                <c:pt idx="312">
                  <c:v>35</c:v>
                </c:pt>
                <c:pt idx="313">
                  <c:v>3.5</c:v>
                </c:pt>
                <c:pt idx="314">
                  <c:v>3</c:v>
                </c:pt>
                <c:pt idx="315">
                  <c:v>27</c:v>
                </c:pt>
                <c:pt idx="316">
                  <c:v>40</c:v>
                </c:pt>
                <c:pt idx="317">
                  <c:v>42</c:v>
                </c:pt>
                <c:pt idx="318">
                  <c:v>4</c:v>
                </c:pt>
                <c:pt idx="319">
                  <c:v>35</c:v>
                </c:pt>
                <c:pt idx="320">
                  <c:v>11</c:v>
                </c:pt>
                <c:pt idx="321">
                  <c:v>7</c:v>
                </c:pt>
                <c:pt idx="322">
                  <c:v>20</c:v>
                </c:pt>
                <c:pt idx="323">
                  <c:v>32</c:v>
                </c:pt>
                <c:pt idx="324">
                  <c:v>20</c:v>
                </c:pt>
                <c:pt idx="325">
                  <c:v>28</c:v>
                </c:pt>
                <c:pt idx="326">
                  <c:v>10</c:v>
                </c:pt>
                <c:pt idx="327">
                  <c:v>23</c:v>
                </c:pt>
                <c:pt idx="328">
                  <c:v>20</c:v>
                </c:pt>
                <c:pt idx="329">
                  <c:v>10</c:v>
                </c:pt>
                <c:pt idx="330">
                  <c:v>11</c:v>
                </c:pt>
                <c:pt idx="331">
                  <c:v>11</c:v>
                </c:pt>
                <c:pt idx="332">
                  <c:v>25</c:v>
                </c:pt>
                <c:pt idx="333">
                  <c:v>27</c:v>
                </c:pt>
                <c:pt idx="334">
                  <c:v>30</c:v>
                </c:pt>
                <c:pt idx="335">
                  <c:v>10</c:v>
                </c:pt>
                <c:pt idx="336">
                  <c:v>21</c:v>
                </c:pt>
                <c:pt idx="337">
                  <c:v>42</c:v>
                </c:pt>
                <c:pt idx="338">
                  <c:v>13</c:v>
                </c:pt>
                <c:pt idx="339">
                  <c:v>15</c:v>
                </c:pt>
                <c:pt idx="340">
                  <c:v>32</c:v>
                </c:pt>
                <c:pt idx="341">
                  <c:v>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D25-4441-918E-04D9881D87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5033816"/>
        <c:axId val="315034800"/>
      </c:scatterChart>
      <c:valAx>
        <c:axId val="3150338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034800"/>
        <c:crosses val="autoZero"/>
        <c:crossBetween val="midCat"/>
      </c:valAx>
      <c:valAx>
        <c:axId val="31503480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0338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100000">
          <a:schemeClr val="lt1">
            <a:lumMod val="95000"/>
          </a:schemeClr>
        </a:gs>
        <a:gs pos="43000">
          <a:schemeClr val="lt1"/>
        </a:gs>
      </a:gsLst>
      <a:path path="circle">
        <a:fillToRect l="50000" t="50000" r="50000" b="50000"/>
      </a:path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7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Age vs estimated number of insertions</a:t>
            </a:r>
          </a:p>
        </c:rich>
      </c:tx>
      <c:layout>
        <c:manualLayout>
          <c:xMode val="edge"/>
          <c:yMode val="edge"/>
          <c:x val="0.11836231549083856"/>
          <c:y val="5.98028248304417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7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>
              <a:noFill/>
            </a:ln>
            <a:effectLst/>
          </c:spPr>
          <c:marker>
            <c:symbol val="circle"/>
            <c:size val="4"/>
            <c:spPr>
              <a:solidFill>
                <a:schemeClr val="accent1"/>
              </a:solidFill>
              <a:ln w="9525" cap="flat" cmpd="sng" algn="ctr">
                <a:solidFill>
                  <a:schemeClr val="accent1"/>
                </a:solidFill>
                <a:round/>
              </a:ln>
              <a:effectLst/>
            </c:spPr>
          </c:marker>
          <c:trendline>
            <c:spPr>
              <a:ln w="63500" cap="rnd" cmpd="sng" algn="ctr">
                <a:solidFill>
                  <a:schemeClr val="accent1">
                    <a:alpha val="25000"/>
                  </a:schemeClr>
                </a:solidFill>
                <a:round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56865394031105276"/>
                  <c:y val="-0.3113914965553640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'Data With graphs'!$H$2:$H$352</c:f>
              <c:numCache>
                <c:formatCode>General</c:formatCode>
                <c:ptCount val="342"/>
                <c:pt idx="0">
                  <c:v>55</c:v>
                </c:pt>
                <c:pt idx="1">
                  <c:v>27</c:v>
                </c:pt>
                <c:pt idx="2">
                  <c:v>42</c:v>
                </c:pt>
                <c:pt idx="3">
                  <c:v>68</c:v>
                </c:pt>
                <c:pt idx="4">
                  <c:v>62</c:v>
                </c:pt>
                <c:pt idx="5">
                  <c:v>67</c:v>
                </c:pt>
                <c:pt idx="6">
                  <c:v>47</c:v>
                </c:pt>
                <c:pt idx="7">
                  <c:v>61</c:v>
                </c:pt>
                <c:pt idx="8">
                  <c:v>42</c:v>
                </c:pt>
                <c:pt idx="9">
                  <c:v>38</c:v>
                </c:pt>
                <c:pt idx="10">
                  <c:v>62</c:v>
                </c:pt>
                <c:pt idx="11">
                  <c:v>58</c:v>
                </c:pt>
                <c:pt idx="12">
                  <c:v>32</c:v>
                </c:pt>
                <c:pt idx="13">
                  <c:v>60</c:v>
                </c:pt>
                <c:pt idx="14">
                  <c:v>41</c:v>
                </c:pt>
                <c:pt idx="15">
                  <c:v>57</c:v>
                </c:pt>
                <c:pt idx="16">
                  <c:v>33</c:v>
                </c:pt>
                <c:pt idx="17">
                  <c:v>38</c:v>
                </c:pt>
                <c:pt idx="18">
                  <c:v>47</c:v>
                </c:pt>
                <c:pt idx="19">
                  <c:v>62</c:v>
                </c:pt>
                <c:pt idx="20">
                  <c:v>48</c:v>
                </c:pt>
                <c:pt idx="21">
                  <c:v>57</c:v>
                </c:pt>
                <c:pt idx="22">
                  <c:v>45</c:v>
                </c:pt>
                <c:pt idx="23">
                  <c:v>56</c:v>
                </c:pt>
                <c:pt idx="24">
                  <c:v>56</c:v>
                </c:pt>
                <c:pt idx="25">
                  <c:v>55</c:v>
                </c:pt>
                <c:pt idx="26">
                  <c:v>50</c:v>
                </c:pt>
                <c:pt idx="27">
                  <c:v>41</c:v>
                </c:pt>
                <c:pt idx="28">
                  <c:v>44</c:v>
                </c:pt>
                <c:pt idx="29">
                  <c:v>45</c:v>
                </c:pt>
                <c:pt idx="30">
                  <c:v>52</c:v>
                </c:pt>
                <c:pt idx="31">
                  <c:v>41</c:v>
                </c:pt>
                <c:pt idx="32">
                  <c:v>48</c:v>
                </c:pt>
                <c:pt idx="33">
                  <c:v>56</c:v>
                </c:pt>
                <c:pt idx="34">
                  <c:v>44</c:v>
                </c:pt>
                <c:pt idx="35">
                  <c:v>57</c:v>
                </c:pt>
                <c:pt idx="36">
                  <c:v>59</c:v>
                </c:pt>
                <c:pt idx="37">
                  <c:v>47</c:v>
                </c:pt>
                <c:pt idx="38">
                  <c:v>37</c:v>
                </c:pt>
                <c:pt idx="39">
                  <c:v>38</c:v>
                </c:pt>
                <c:pt idx="40">
                  <c:v>36</c:v>
                </c:pt>
                <c:pt idx="41">
                  <c:v>48</c:v>
                </c:pt>
                <c:pt idx="42">
                  <c:v>47</c:v>
                </c:pt>
                <c:pt idx="43">
                  <c:v>40</c:v>
                </c:pt>
                <c:pt idx="44">
                  <c:v>57</c:v>
                </c:pt>
                <c:pt idx="45">
                  <c:v>58</c:v>
                </c:pt>
                <c:pt idx="46">
                  <c:v>61</c:v>
                </c:pt>
                <c:pt idx="47">
                  <c:v>30</c:v>
                </c:pt>
                <c:pt idx="48">
                  <c:v>53</c:v>
                </c:pt>
                <c:pt idx="49">
                  <c:v>61</c:v>
                </c:pt>
                <c:pt idx="50">
                  <c:v>47</c:v>
                </c:pt>
                <c:pt idx="51">
                  <c:v>49</c:v>
                </c:pt>
                <c:pt idx="52">
                  <c:v>62</c:v>
                </c:pt>
                <c:pt idx="53">
                  <c:v>37</c:v>
                </c:pt>
                <c:pt idx="54">
                  <c:v>43</c:v>
                </c:pt>
                <c:pt idx="55">
                  <c:v>52</c:v>
                </c:pt>
                <c:pt idx="56">
                  <c:v>55</c:v>
                </c:pt>
                <c:pt idx="57">
                  <c:v>43</c:v>
                </c:pt>
                <c:pt idx="58">
                  <c:v>56</c:v>
                </c:pt>
                <c:pt idx="59">
                  <c:v>56</c:v>
                </c:pt>
                <c:pt idx="60">
                  <c:v>57</c:v>
                </c:pt>
                <c:pt idx="61">
                  <c:v>76</c:v>
                </c:pt>
                <c:pt idx="62">
                  <c:v>36</c:v>
                </c:pt>
                <c:pt idx="63">
                  <c:v>42</c:v>
                </c:pt>
                <c:pt idx="64">
                  <c:v>44</c:v>
                </c:pt>
                <c:pt idx="65">
                  <c:v>48</c:v>
                </c:pt>
                <c:pt idx="66">
                  <c:v>58</c:v>
                </c:pt>
                <c:pt idx="67">
                  <c:v>62</c:v>
                </c:pt>
                <c:pt idx="68">
                  <c:v>76</c:v>
                </c:pt>
                <c:pt idx="69">
                  <c:v>30</c:v>
                </c:pt>
                <c:pt idx="70">
                  <c:v>54</c:v>
                </c:pt>
                <c:pt idx="71">
                  <c:v>55</c:v>
                </c:pt>
                <c:pt idx="72">
                  <c:v>69</c:v>
                </c:pt>
                <c:pt idx="73">
                  <c:v>50</c:v>
                </c:pt>
                <c:pt idx="74">
                  <c:v>61</c:v>
                </c:pt>
                <c:pt idx="75">
                  <c:v>42</c:v>
                </c:pt>
                <c:pt idx="76">
                  <c:v>35</c:v>
                </c:pt>
                <c:pt idx="77">
                  <c:v>65</c:v>
                </c:pt>
                <c:pt idx="78">
                  <c:v>41</c:v>
                </c:pt>
                <c:pt idx="79">
                  <c:v>60</c:v>
                </c:pt>
                <c:pt idx="80">
                  <c:v>42</c:v>
                </c:pt>
                <c:pt idx="81">
                  <c:v>35</c:v>
                </c:pt>
                <c:pt idx="82">
                  <c:v>35</c:v>
                </c:pt>
                <c:pt idx="83">
                  <c:v>50</c:v>
                </c:pt>
                <c:pt idx="84">
                  <c:v>49</c:v>
                </c:pt>
                <c:pt idx="85">
                  <c:v>43</c:v>
                </c:pt>
                <c:pt idx="86">
                  <c:v>38</c:v>
                </c:pt>
                <c:pt idx="87">
                  <c:v>59</c:v>
                </c:pt>
                <c:pt idx="88">
                  <c:v>60</c:v>
                </c:pt>
                <c:pt idx="89">
                  <c:v>38</c:v>
                </c:pt>
                <c:pt idx="90">
                  <c:v>36</c:v>
                </c:pt>
                <c:pt idx="91">
                  <c:v>50</c:v>
                </c:pt>
                <c:pt idx="92">
                  <c:v>33</c:v>
                </c:pt>
                <c:pt idx="93">
                  <c:v>30</c:v>
                </c:pt>
                <c:pt idx="94">
                  <c:v>42</c:v>
                </c:pt>
                <c:pt idx="95">
                  <c:v>45</c:v>
                </c:pt>
                <c:pt idx="96">
                  <c:v>60</c:v>
                </c:pt>
                <c:pt idx="97">
                  <c:v>47</c:v>
                </c:pt>
                <c:pt idx="98">
                  <c:v>44</c:v>
                </c:pt>
                <c:pt idx="99">
                  <c:v>52</c:v>
                </c:pt>
                <c:pt idx="100">
                  <c:v>57</c:v>
                </c:pt>
                <c:pt idx="101">
                  <c:v>42</c:v>
                </c:pt>
                <c:pt idx="102">
                  <c:v>49</c:v>
                </c:pt>
                <c:pt idx="103">
                  <c:v>39</c:v>
                </c:pt>
                <c:pt idx="104">
                  <c:v>37</c:v>
                </c:pt>
                <c:pt idx="105">
                  <c:v>55</c:v>
                </c:pt>
                <c:pt idx="106">
                  <c:v>65</c:v>
                </c:pt>
                <c:pt idx="107">
                  <c:v>47</c:v>
                </c:pt>
                <c:pt idx="108">
                  <c:v>59</c:v>
                </c:pt>
                <c:pt idx="109">
                  <c:v>34</c:v>
                </c:pt>
                <c:pt idx="110">
                  <c:v>59</c:v>
                </c:pt>
                <c:pt idx="111">
                  <c:v>42</c:v>
                </c:pt>
                <c:pt idx="112">
                  <c:v>52</c:v>
                </c:pt>
                <c:pt idx="113">
                  <c:v>55</c:v>
                </c:pt>
                <c:pt idx="114">
                  <c:v>65</c:v>
                </c:pt>
                <c:pt idx="115">
                  <c:v>34</c:v>
                </c:pt>
                <c:pt idx="116">
                  <c:v>46</c:v>
                </c:pt>
                <c:pt idx="117">
                  <c:v>45</c:v>
                </c:pt>
                <c:pt idx="118">
                  <c:v>35</c:v>
                </c:pt>
                <c:pt idx="119">
                  <c:v>46</c:v>
                </c:pt>
                <c:pt idx="120">
                  <c:v>64</c:v>
                </c:pt>
                <c:pt idx="121">
                  <c:v>65</c:v>
                </c:pt>
                <c:pt idx="122">
                  <c:v>32</c:v>
                </c:pt>
                <c:pt idx="123">
                  <c:v>55</c:v>
                </c:pt>
                <c:pt idx="124">
                  <c:v>43</c:v>
                </c:pt>
                <c:pt idx="125">
                  <c:v>47</c:v>
                </c:pt>
                <c:pt idx="126">
                  <c:v>59</c:v>
                </c:pt>
                <c:pt idx="127">
                  <c:v>65</c:v>
                </c:pt>
                <c:pt idx="128">
                  <c:v>38</c:v>
                </c:pt>
                <c:pt idx="129">
                  <c:v>32</c:v>
                </c:pt>
                <c:pt idx="130">
                  <c:v>61</c:v>
                </c:pt>
                <c:pt idx="131">
                  <c:v>35</c:v>
                </c:pt>
                <c:pt idx="132">
                  <c:v>37</c:v>
                </c:pt>
                <c:pt idx="133">
                  <c:v>31</c:v>
                </c:pt>
                <c:pt idx="134">
                  <c:v>32</c:v>
                </c:pt>
                <c:pt idx="135">
                  <c:v>34</c:v>
                </c:pt>
                <c:pt idx="136">
                  <c:v>55</c:v>
                </c:pt>
                <c:pt idx="137">
                  <c:v>30</c:v>
                </c:pt>
                <c:pt idx="138">
                  <c:v>30</c:v>
                </c:pt>
                <c:pt idx="139">
                  <c:v>31</c:v>
                </c:pt>
                <c:pt idx="140">
                  <c:v>32</c:v>
                </c:pt>
                <c:pt idx="141">
                  <c:v>36</c:v>
                </c:pt>
                <c:pt idx="142">
                  <c:v>38</c:v>
                </c:pt>
                <c:pt idx="143">
                  <c:v>39</c:v>
                </c:pt>
                <c:pt idx="144">
                  <c:v>39</c:v>
                </c:pt>
                <c:pt idx="145">
                  <c:v>42</c:v>
                </c:pt>
                <c:pt idx="146">
                  <c:v>49</c:v>
                </c:pt>
                <c:pt idx="147">
                  <c:v>58</c:v>
                </c:pt>
                <c:pt idx="148">
                  <c:v>60</c:v>
                </c:pt>
                <c:pt idx="149">
                  <c:v>61</c:v>
                </c:pt>
                <c:pt idx="150">
                  <c:v>32</c:v>
                </c:pt>
                <c:pt idx="151">
                  <c:v>36</c:v>
                </c:pt>
                <c:pt idx="152">
                  <c:v>55</c:v>
                </c:pt>
                <c:pt idx="153">
                  <c:v>63</c:v>
                </c:pt>
                <c:pt idx="154">
                  <c:v>33</c:v>
                </c:pt>
                <c:pt idx="155">
                  <c:v>36</c:v>
                </c:pt>
                <c:pt idx="156">
                  <c:v>39</c:v>
                </c:pt>
                <c:pt idx="157">
                  <c:v>40</c:v>
                </c:pt>
                <c:pt idx="158">
                  <c:v>44</c:v>
                </c:pt>
                <c:pt idx="159">
                  <c:v>60</c:v>
                </c:pt>
                <c:pt idx="160">
                  <c:v>29</c:v>
                </c:pt>
                <c:pt idx="161">
                  <c:v>31</c:v>
                </c:pt>
                <c:pt idx="162">
                  <c:v>32</c:v>
                </c:pt>
                <c:pt idx="163">
                  <c:v>33</c:v>
                </c:pt>
                <c:pt idx="164">
                  <c:v>35</c:v>
                </c:pt>
                <c:pt idx="165">
                  <c:v>35</c:v>
                </c:pt>
                <c:pt idx="166">
                  <c:v>35</c:v>
                </c:pt>
                <c:pt idx="167">
                  <c:v>36</c:v>
                </c:pt>
                <c:pt idx="168">
                  <c:v>37</c:v>
                </c:pt>
                <c:pt idx="169">
                  <c:v>37</c:v>
                </c:pt>
                <c:pt idx="170">
                  <c:v>38</c:v>
                </c:pt>
                <c:pt idx="171">
                  <c:v>38</c:v>
                </c:pt>
                <c:pt idx="172">
                  <c:v>40</c:v>
                </c:pt>
                <c:pt idx="173">
                  <c:v>40</c:v>
                </c:pt>
                <c:pt idx="174">
                  <c:v>44</c:v>
                </c:pt>
                <c:pt idx="175">
                  <c:v>47</c:v>
                </c:pt>
                <c:pt idx="176">
                  <c:v>47</c:v>
                </c:pt>
                <c:pt idx="177">
                  <c:v>48</c:v>
                </c:pt>
                <c:pt idx="178">
                  <c:v>53</c:v>
                </c:pt>
                <c:pt idx="179">
                  <c:v>55</c:v>
                </c:pt>
                <c:pt idx="180">
                  <c:v>55</c:v>
                </c:pt>
                <c:pt idx="181">
                  <c:v>57</c:v>
                </c:pt>
                <c:pt idx="182">
                  <c:v>37</c:v>
                </c:pt>
                <c:pt idx="183">
                  <c:v>39</c:v>
                </c:pt>
                <c:pt idx="184">
                  <c:v>26</c:v>
                </c:pt>
                <c:pt idx="185">
                  <c:v>30</c:v>
                </c:pt>
                <c:pt idx="186">
                  <c:v>31</c:v>
                </c:pt>
                <c:pt idx="187">
                  <c:v>32</c:v>
                </c:pt>
                <c:pt idx="188">
                  <c:v>33</c:v>
                </c:pt>
                <c:pt idx="189">
                  <c:v>34</c:v>
                </c:pt>
                <c:pt idx="190">
                  <c:v>36</c:v>
                </c:pt>
                <c:pt idx="191">
                  <c:v>36</c:v>
                </c:pt>
                <c:pt idx="192">
                  <c:v>40</c:v>
                </c:pt>
                <c:pt idx="193">
                  <c:v>65</c:v>
                </c:pt>
                <c:pt idx="194">
                  <c:v>30</c:v>
                </c:pt>
                <c:pt idx="195">
                  <c:v>34</c:v>
                </c:pt>
                <c:pt idx="196">
                  <c:v>36</c:v>
                </c:pt>
                <c:pt idx="197">
                  <c:v>45</c:v>
                </c:pt>
                <c:pt idx="198">
                  <c:v>58</c:v>
                </c:pt>
                <c:pt idx="199">
                  <c:v>28</c:v>
                </c:pt>
                <c:pt idx="200">
                  <c:v>47</c:v>
                </c:pt>
                <c:pt idx="201">
                  <c:v>62</c:v>
                </c:pt>
                <c:pt idx="202">
                  <c:v>63</c:v>
                </c:pt>
                <c:pt idx="203">
                  <c:v>26</c:v>
                </c:pt>
                <c:pt idx="204">
                  <c:v>38</c:v>
                </c:pt>
                <c:pt idx="205">
                  <c:v>52</c:v>
                </c:pt>
                <c:pt idx="206">
                  <c:v>59</c:v>
                </c:pt>
                <c:pt idx="207">
                  <c:v>57</c:v>
                </c:pt>
                <c:pt idx="208">
                  <c:v>53</c:v>
                </c:pt>
                <c:pt idx="209">
                  <c:v>58</c:v>
                </c:pt>
                <c:pt idx="210">
                  <c:v>66</c:v>
                </c:pt>
                <c:pt idx="211">
                  <c:v>50</c:v>
                </c:pt>
                <c:pt idx="212">
                  <c:v>40</c:v>
                </c:pt>
                <c:pt idx="213">
                  <c:v>58</c:v>
                </c:pt>
                <c:pt idx="214">
                  <c:v>58</c:v>
                </c:pt>
                <c:pt idx="215">
                  <c:v>33</c:v>
                </c:pt>
                <c:pt idx="216">
                  <c:v>36</c:v>
                </c:pt>
                <c:pt idx="217">
                  <c:v>46</c:v>
                </c:pt>
                <c:pt idx="218">
                  <c:v>36</c:v>
                </c:pt>
                <c:pt idx="219">
                  <c:v>38</c:v>
                </c:pt>
                <c:pt idx="220">
                  <c:v>47</c:v>
                </c:pt>
                <c:pt idx="221">
                  <c:v>34</c:v>
                </c:pt>
                <c:pt idx="222">
                  <c:v>55</c:v>
                </c:pt>
                <c:pt idx="223">
                  <c:v>35</c:v>
                </c:pt>
                <c:pt idx="224">
                  <c:v>58</c:v>
                </c:pt>
                <c:pt idx="225">
                  <c:v>55</c:v>
                </c:pt>
                <c:pt idx="226">
                  <c:v>31</c:v>
                </c:pt>
                <c:pt idx="227">
                  <c:v>61</c:v>
                </c:pt>
                <c:pt idx="228">
                  <c:v>65</c:v>
                </c:pt>
                <c:pt idx="229">
                  <c:v>59</c:v>
                </c:pt>
                <c:pt idx="230">
                  <c:v>49</c:v>
                </c:pt>
                <c:pt idx="231">
                  <c:v>41</c:v>
                </c:pt>
                <c:pt idx="232">
                  <c:v>40</c:v>
                </c:pt>
                <c:pt idx="233">
                  <c:v>30</c:v>
                </c:pt>
                <c:pt idx="234">
                  <c:v>40</c:v>
                </c:pt>
                <c:pt idx="235">
                  <c:v>40</c:v>
                </c:pt>
                <c:pt idx="236">
                  <c:v>48</c:v>
                </c:pt>
                <c:pt idx="237">
                  <c:v>66</c:v>
                </c:pt>
                <c:pt idx="239">
                  <c:v>51</c:v>
                </c:pt>
                <c:pt idx="240">
                  <c:v>63</c:v>
                </c:pt>
                <c:pt idx="241">
                  <c:v>33</c:v>
                </c:pt>
                <c:pt idx="242">
                  <c:v>38</c:v>
                </c:pt>
                <c:pt idx="243">
                  <c:v>34</c:v>
                </c:pt>
                <c:pt idx="244">
                  <c:v>37</c:v>
                </c:pt>
                <c:pt idx="245">
                  <c:v>50</c:v>
                </c:pt>
                <c:pt idx="246">
                  <c:v>60</c:v>
                </c:pt>
                <c:pt idx="247">
                  <c:v>32</c:v>
                </c:pt>
                <c:pt idx="248">
                  <c:v>32</c:v>
                </c:pt>
                <c:pt idx="249">
                  <c:v>40</c:v>
                </c:pt>
                <c:pt idx="250">
                  <c:v>52</c:v>
                </c:pt>
                <c:pt idx="251">
                  <c:v>56</c:v>
                </c:pt>
                <c:pt idx="252">
                  <c:v>39</c:v>
                </c:pt>
                <c:pt idx="253">
                  <c:v>44</c:v>
                </c:pt>
                <c:pt idx="254">
                  <c:v>44</c:v>
                </c:pt>
                <c:pt idx="255">
                  <c:v>60</c:v>
                </c:pt>
                <c:pt idx="256">
                  <c:v>40</c:v>
                </c:pt>
                <c:pt idx="257">
                  <c:v>42</c:v>
                </c:pt>
                <c:pt idx="258">
                  <c:v>38</c:v>
                </c:pt>
                <c:pt idx="259">
                  <c:v>37</c:v>
                </c:pt>
                <c:pt idx="260">
                  <c:v>51</c:v>
                </c:pt>
                <c:pt idx="261">
                  <c:v>51</c:v>
                </c:pt>
                <c:pt idx="262">
                  <c:v>38</c:v>
                </c:pt>
                <c:pt idx="263">
                  <c:v>57</c:v>
                </c:pt>
                <c:pt idx="264">
                  <c:v>45</c:v>
                </c:pt>
                <c:pt idx="265">
                  <c:v>30</c:v>
                </c:pt>
                <c:pt idx="266">
                  <c:v>32</c:v>
                </c:pt>
                <c:pt idx="267">
                  <c:v>36</c:v>
                </c:pt>
                <c:pt idx="268">
                  <c:v>38</c:v>
                </c:pt>
                <c:pt idx="269">
                  <c:v>42</c:v>
                </c:pt>
                <c:pt idx="270">
                  <c:v>43</c:v>
                </c:pt>
                <c:pt idx="271">
                  <c:v>49</c:v>
                </c:pt>
                <c:pt idx="272">
                  <c:v>30</c:v>
                </c:pt>
                <c:pt idx="273">
                  <c:v>33</c:v>
                </c:pt>
                <c:pt idx="274">
                  <c:v>34</c:v>
                </c:pt>
                <c:pt idx="275">
                  <c:v>37</c:v>
                </c:pt>
                <c:pt idx="276">
                  <c:v>38</c:v>
                </c:pt>
                <c:pt idx="277">
                  <c:v>44</c:v>
                </c:pt>
                <c:pt idx="278">
                  <c:v>55</c:v>
                </c:pt>
                <c:pt idx="279">
                  <c:v>31</c:v>
                </c:pt>
                <c:pt idx="280">
                  <c:v>37</c:v>
                </c:pt>
                <c:pt idx="281">
                  <c:v>57</c:v>
                </c:pt>
                <c:pt idx="282">
                  <c:v>53</c:v>
                </c:pt>
                <c:pt idx="283">
                  <c:v>57</c:v>
                </c:pt>
                <c:pt idx="284">
                  <c:v>61</c:v>
                </c:pt>
                <c:pt idx="285">
                  <c:v>33</c:v>
                </c:pt>
                <c:pt idx="286">
                  <c:v>50</c:v>
                </c:pt>
                <c:pt idx="287">
                  <c:v>39</c:v>
                </c:pt>
                <c:pt idx="288">
                  <c:v>36</c:v>
                </c:pt>
                <c:pt idx="289">
                  <c:v>47</c:v>
                </c:pt>
                <c:pt idx="290">
                  <c:v>38</c:v>
                </c:pt>
                <c:pt idx="291">
                  <c:v>29</c:v>
                </c:pt>
                <c:pt idx="292">
                  <c:v>42</c:v>
                </c:pt>
                <c:pt idx="293">
                  <c:v>58</c:v>
                </c:pt>
                <c:pt idx="294">
                  <c:v>48</c:v>
                </c:pt>
                <c:pt idx="295">
                  <c:v>31</c:v>
                </c:pt>
                <c:pt idx="296">
                  <c:v>50</c:v>
                </c:pt>
                <c:pt idx="297">
                  <c:v>33</c:v>
                </c:pt>
                <c:pt idx="298">
                  <c:v>31</c:v>
                </c:pt>
                <c:pt idx="299">
                  <c:v>32</c:v>
                </c:pt>
                <c:pt idx="300">
                  <c:v>65</c:v>
                </c:pt>
                <c:pt idx="301">
                  <c:v>45</c:v>
                </c:pt>
                <c:pt idx="302">
                  <c:v>73</c:v>
                </c:pt>
                <c:pt idx="303">
                  <c:v>54</c:v>
                </c:pt>
                <c:pt idx="304">
                  <c:v>39</c:v>
                </c:pt>
                <c:pt idx="305">
                  <c:v>42</c:v>
                </c:pt>
                <c:pt idx="306">
                  <c:v>43</c:v>
                </c:pt>
                <c:pt idx="307">
                  <c:v>51</c:v>
                </c:pt>
                <c:pt idx="308">
                  <c:v>56</c:v>
                </c:pt>
                <c:pt idx="309">
                  <c:v>40</c:v>
                </c:pt>
                <c:pt idx="310">
                  <c:v>31</c:v>
                </c:pt>
                <c:pt idx="311">
                  <c:v>32</c:v>
                </c:pt>
                <c:pt idx="312">
                  <c:v>59</c:v>
                </c:pt>
                <c:pt idx="313">
                  <c:v>27</c:v>
                </c:pt>
                <c:pt idx="314">
                  <c:v>32</c:v>
                </c:pt>
                <c:pt idx="315">
                  <c:v>58</c:v>
                </c:pt>
                <c:pt idx="316">
                  <c:v>66</c:v>
                </c:pt>
                <c:pt idx="317">
                  <c:v>66</c:v>
                </c:pt>
                <c:pt idx="318">
                  <c:v>38</c:v>
                </c:pt>
                <c:pt idx="319">
                  <c:v>59</c:v>
                </c:pt>
                <c:pt idx="320">
                  <c:v>35</c:v>
                </c:pt>
                <c:pt idx="321">
                  <c:v>37</c:v>
                </c:pt>
                <c:pt idx="322">
                  <c:v>46</c:v>
                </c:pt>
                <c:pt idx="323">
                  <c:v>59</c:v>
                </c:pt>
                <c:pt idx="324">
                  <c:v>47</c:v>
                </c:pt>
                <c:pt idx="325">
                  <c:v>52</c:v>
                </c:pt>
                <c:pt idx="326">
                  <c:v>38</c:v>
                </c:pt>
                <c:pt idx="327">
                  <c:v>50</c:v>
                </c:pt>
                <c:pt idx="328">
                  <c:v>57</c:v>
                </c:pt>
                <c:pt idx="329">
                  <c:v>41</c:v>
                </c:pt>
                <c:pt idx="330">
                  <c:v>40</c:v>
                </c:pt>
                <c:pt idx="331">
                  <c:v>40</c:v>
                </c:pt>
                <c:pt idx="332">
                  <c:v>50</c:v>
                </c:pt>
                <c:pt idx="333">
                  <c:v>49</c:v>
                </c:pt>
                <c:pt idx="334">
                  <c:v>53</c:v>
                </c:pt>
                <c:pt idx="335">
                  <c:v>36</c:v>
                </c:pt>
                <c:pt idx="336">
                  <c:v>51</c:v>
                </c:pt>
                <c:pt idx="337">
                  <c:v>65</c:v>
                </c:pt>
                <c:pt idx="338">
                  <c:v>35</c:v>
                </c:pt>
                <c:pt idx="339">
                  <c:v>39</c:v>
                </c:pt>
                <c:pt idx="340">
                  <c:v>57</c:v>
                </c:pt>
                <c:pt idx="341">
                  <c:v>38</c:v>
                </c:pt>
              </c:numCache>
            </c:numRef>
          </c:xVal>
          <c:yVal>
            <c:numRef>
              <c:f>'Data With graphs'!$J$2:$J$352</c:f>
              <c:numCache>
                <c:formatCode>General</c:formatCode>
                <c:ptCount val="342"/>
                <c:pt idx="1">
                  <c:v>100</c:v>
                </c:pt>
                <c:pt idx="2">
                  <c:v>45</c:v>
                </c:pt>
                <c:pt idx="3">
                  <c:v>2000</c:v>
                </c:pt>
                <c:pt idx="4">
                  <c:v>2000</c:v>
                </c:pt>
                <c:pt idx="5">
                  <c:v>2000</c:v>
                </c:pt>
                <c:pt idx="6">
                  <c:v>5</c:v>
                </c:pt>
                <c:pt idx="7">
                  <c:v>200</c:v>
                </c:pt>
                <c:pt idx="8">
                  <c:v>100</c:v>
                </c:pt>
                <c:pt idx="9">
                  <c:v>50</c:v>
                </c:pt>
                <c:pt idx="10">
                  <c:v>150</c:v>
                </c:pt>
                <c:pt idx="11">
                  <c:v>4000</c:v>
                </c:pt>
                <c:pt idx="12">
                  <c:v>15</c:v>
                </c:pt>
                <c:pt idx="13">
                  <c:v>10000</c:v>
                </c:pt>
                <c:pt idx="14">
                  <c:v>500</c:v>
                </c:pt>
                <c:pt idx="15">
                  <c:v>15000</c:v>
                </c:pt>
                <c:pt idx="16">
                  <c:v>400</c:v>
                </c:pt>
                <c:pt idx="17">
                  <c:v>7000</c:v>
                </c:pt>
                <c:pt idx="18">
                  <c:v>4500</c:v>
                </c:pt>
                <c:pt idx="19">
                  <c:v>3000</c:v>
                </c:pt>
                <c:pt idx="20">
                  <c:v>5000</c:v>
                </c:pt>
                <c:pt idx="21">
                  <c:v>2000</c:v>
                </c:pt>
                <c:pt idx="22">
                  <c:v>2000</c:v>
                </c:pt>
                <c:pt idx="23">
                  <c:v>2500</c:v>
                </c:pt>
                <c:pt idx="24">
                  <c:v>1000</c:v>
                </c:pt>
                <c:pt idx="25">
                  <c:v>50</c:v>
                </c:pt>
                <c:pt idx="26">
                  <c:v>1500</c:v>
                </c:pt>
                <c:pt idx="27">
                  <c:v>2</c:v>
                </c:pt>
                <c:pt idx="28">
                  <c:v>400</c:v>
                </c:pt>
                <c:pt idx="29">
                  <c:v>100</c:v>
                </c:pt>
                <c:pt idx="30">
                  <c:v>50</c:v>
                </c:pt>
                <c:pt idx="31">
                  <c:v>400</c:v>
                </c:pt>
                <c:pt idx="32">
                  <c:v>1100</c:v>
                </c:pt>
                <c:pt idx="33">
                  <c:v>10</c:v>
                </c:pt>
                <c:pt idx="34">
                  <c:v>50</c:v>
                </c:pt>
                <c:pt idx="35">
                  <c:v>50</c:v>
                </c:pt>
                <c:pt idx="36">
                  <c:v>30000</c:v>
                </c:pt>
                <c:pt idx="37">
                  <c:v>5</c:v>
                </c:pt>
                <c:pt idx="38">
                  <c:v>60</c:v>
                </c:pt>
                <c:pt idx="39">
                  <c:v>1000</c:v>
                </c:pt>
                <c:pt idx="40">
                  <c:v>800</c:v>
                </c:pt>
                <c:pt idx="41">
                  <c:v>200</c:v>
                </c:pt>
                <c:pt idx="42">
                  <c:v>1000</c:v>
                </c:pt>
                <c:pt idx="43">
                  <c:v>500</c:v>
                </c:pt>
                <c:pt idx="44">
                  <c:v>10000</c:v>
                </c:pt>
                <c:pt idx="45">
                  <c:v>10000</c:v>
                </c:pt>
                <c:pt idx="46">
                  <c:v>1000</c:v>
                </c:pt>
                <c:pt idx="47">
                  <c:v>4</c:v>
                </c:pt>
                <c:pt idx="48">
                  <c:v>150</c:v>
                </c:pt>
                <c:pt idx="49">
                  <c:v>50</c:v>
                </c:pt>
                <c:pt idx="50">
                  <c:v>500</c:v>
                </c:pt>
                <c:pt idx="51">
                  <c:v>2000</c:v>
                </c:pt>
                <c:pt idx="52">
                  <c:v>4000</c:v>
                </c:pt>
                <c:pt idx="53">
                  <c:v>100</c:v>
                </c:pt>
                <c:pt idx="54">
                  <c:v>5000</c:v>
                </c:pt>
                <c:pt idx="55">
                  <c:v>20</c:v>
                </c:pt>
                <c:pt idx="56">
                  <c:v>0</c:v>
                </c:pt>
                <c:pt idx="57">
                  <c:v>2000</c:v>
                </c:pt>
                <c:pt idx="58">
                  <c:v>26</c:v>
                </c:pt>
                <c:pt idx="59">
                  <c:v>1000</c:v>
                </c:pt>
                <c:pt idx="60">
                  <c:v>100</c:v>
                </c:pt>
                <c:pt idx="61">
                  <c:v>1000</c:v>
                </c:pt>
                <c:pt idx="62">
                  <c:v>1000</c:v>
                </c:pt>
                <c:pt idx="63">
                  <c:v>150</c:v>
                </c:pt>
                <c:pt idx="64">
                  <c:v>6300</c:v>
                </c:pt>
                <c:pt idx="65">
                  <c:v>220</c:v>
                </c:pt>
                <c:pt idx="66">
                  <c:v>1000</c:v>
                </c:pt>
                <c:pt idx="67">
                  <c:v>3000</c:v>
                </c:pt>
                <c:pt idx="68">
                  <c:v>10000</c:v>
                </c:pt>
                <c:pt idx="69">
                  <c:v>20</c:v>
                </c:pt>
                <c:pt idx="70">
                  <c:v>500</c:v>
                </c:pt>
                <c:pt idx="71">
                  <c:v>100</c:v>
                </c:pt>
                <c:pt idx="72">
                  <c:v>5000</c:v>
                </c:pt>
                <c:pt idx="73">
                  <c:v>6</c:v>
                </c:pt>
                <c:pt idx="74">
                  <c:v>10</c:v>
                </c:pt>
                <c:pt idx="75">
                  <c:v>1000</c:v>
                </c:pt>
                <c:pt idx="76">
                  <c:v>1000</c:v>
                </c:pt>
                <c:pt idx="77">
                  <c:v>0</c:v>
                </c:pt>
                <c:pt idx="78">
                  <c:v>200</c:v>
                </c:pt>
                <c:pt idx="80">
                  <c:v>1</c:v>
                </c:pt>
                <c:pt idx="81">
                  <c:v>100</c:v>
                </c:pt>
                <c:pt idx="82">
                  <c:v>30</c:v>
                </c:pt>
                <c:pt idx="83">
                  <c:v>2070</c:v>
                </c:pt>
                <c:pt idx="84">
                  <c:v>20</c:v>
                </c:pt>
                <c:pt idx="85">
                  <c:v>1000</c:v>
                </c:pt>
                <c:pt idx="86">
                  <c:v>500</c:v>
                </c:pt>
                <c:pt idx="87">
                  <c:v>100</c:v>
                </c:pt>
                <c:pt idx="88">
                  <c:v>500</c:v>
                </c:pt>
                <c:pt idx="89">
                  <c:v>1000</c:v>
                </c:pt>
                <c:pt idx="90">
                  <c:v>100</c:v>
                </c:pt>
                <c:pt idx="91">
                  <c:v>1000</c:v>
                </c:pt>
                <c:pt idx="92">
                  <c:v>1</c:v>
                </c:pt>
                <c:pt idx="93">
                  <c:v>260</c:v>
                </c:pt>
                <c:pt idx="94">
                  <c:v>200</c:v>
                </c:pt>
                <c:pt idx="95">
                  <c:v>0</c:v>
                </c:pt>
                <c:pt idx="96">
                  <c:v>2000</c:v>
                </c:pt>
                <c:pt idx="97">
                  <c:v>30</c:v>
                </c:pt>
                <c:pt idx="98">
                  <c:v>250</c:v>
                </c:pt>
                <c:pt idx="99">
                  <c:v>7</c:v>
                </c:pt>
                <c:pt idx="100">
                  <c:v>5500</c:v>
                </c:pt>
                <c:pt idx="101">
                  <c:v>10</c:v>
                </c:pt>
                <c:pt idx="102">
                  <c:v>7</c:v>
                </c:pt>
                <c:pt idx="103">
                  <c:v>400</c:v>
                </c:pt>
                <c:pt idx="104">
                  <c:v>0</c:v>
                </c:pt>
                <c:pt idx="105">
                  <c:v>3000</c:v>
                </c:pt>
                <c:pt idx="106">
                  <c:v>200</c:v>
                </c:pt>
                <c:pt idx="107">
                  <c:v>400</c:v>
                </c:pt>
                <c:pt idx="109">
                  <c:v>50</c:v>
                </c:pt>
                <c:pt idx="110">
                  <c:v>1000</c:v>
                </c:pt>
                <c:pt idx="111">
                  <c:v>10</c:v>
                </c:pt>
                <c:pt idx="112">
                  <c:v>10</c:v>
                </c:pt>
                <c:pt idx="113">
                  <c:v>5000</c:v>
                </c:pt>
                <c:pt idx="114">
                  <c:v>20000</c:v>
                </c:pt>
                <c:pt idx="115">
                  <c:v>5</c:v>
                </c:pt>
                <c:pt idx="116">
                  <c:v>500</c:v>
                </c:pt>
                <c:pt idx="117">
                  <c:v>1000</c:v>
                </c:pt>
                <c:pt idx="118">
                  <c:v>200</c:v>
                </c:pt>
                <c:pt idx="119">
                  <c:v>200</c:v>
                </c:pt>
                <c:pt idx="120">
                  <c:v>300</c:v>
                </c:pt>
                <c:pt idx="121">
                  <c:v>350</c:v>
                </c:pt>
                <c:pt idx="122">
                  <c:v>300</c:v>
                </c:pt>
                <c:pt idx="123">
                  <c:v>5000</c:v>
                </c:pt>
                <c:pt idx="124">
                  <c:v>150</c:v>
                </c:pt>
                <c:pt idx="125">
                  <c:v>5100</c:v>
                </c:pt>
                <c:pt idx="126">
                  <c:v>1800</c:v>
                </c:pt>
                <c:pt idx="127">
                  <c:v>15000</c:v>
                </c:pt>
                <c:pt idx="128">
                  <c:v>500</c:v>
                </c:pt>
                <c:pt idx="129">
                  <c:v>3</c:v>
                </c:pt>
                <c:pt idx="130">
                  <c:v>100</c:v>
                </c:pt>
                <c:pt idx="131">
                  <c:v>200</c:v>
                </c:pt>
                <c:pt idx="132">
                  <c:v>409</c:v>
                </c:pt>
                <c:pt idx="133">
                  <c:v>50</c:v>
                </c:pt>
                <c:pt idx="134">
                  <c:v>1800</c:v>
                </c:pt>
                <c:pt idx="135">
                  <c:v>150</c:v>
                </c:pt>
                <c:pt idx="136">
                  <c:v>20</c:v>
                </c:pt>
                <c:pt idx="137">
                  <c:v>50</c:v>
                </c:pt>
                <c:pt idx="138">
                  <c:v>30</c:v>
                </c:pt>
                <c:pt idx="139">
                  <c:v>50</c:v>
                </c:pt>
                <c:pt idx="140">
                  <c:v>20</c:v>
                </c:pt>
                <c:pt idx="141">
                  <c:v>2</c:v>
                </c:pt>
                <c:pt idx="142">
                  <c:v>2650</c:v>
                </c:pt>
                <c:pt idx="143">
                  <c:v>150</c:v>
                </c:pt>
                <c:pt idx="144">
                  <c:v>500</c:v>
                </c:pt>
                <c:pt idx="145">
                  <c:v>200</c:v>
                </c:pt>
                <c:pt idx="146">
                  <c:v>500</c:v>
                </c:pt>
                <c:pt idx="147">
                  <c:v>3300</c:v>
                </c:pt>
                <c:pt idx="148">
                  <c:v>2000</c:v>
                </c:pt>
                <c:pt idx="149">
                  <c:v>2</c:v>
                </c:pt>
                <c:pt idx="150">
                  <c:v>200</c:v>
                </c:pt>
                <c:pt idx="151">
                  <c:v>80</c:v>
                </c:pt>
                <c:pt idx="152">
                  <c:v>7500</c:v>
                </c:pt>
                <c:pt idx="153">
                  <c:v>1</c:v>
                </c:pt>
                <c:pt idx="154">
                  <c:v>5</c:v>
                </c:pt>
                <c:pt idx="155">
                  <c:v>300</c:v>
                </c:pt>
                <c:pt idx="156">
                  <c:v>300</c:v>
                </c:pt>
                <c:pt idx="157">
                  <c:v>800</c:v>
                </c:pt>
                <c:pt idx="158">
                  <c:v>600</c:v>
                </c:pt>
                <c:pt idx="159">
                  <c:v>3500</c:v>
                </c:pt>
                <c:pt idx="160">
                  <c:v>15</c:v>
                </c:pt>
                <c:pt idx="161">
                  <c:v>30</c:v>
                </c:pt>
                <c:pt idx="162">
                  <c:v>150</c:v>
                </c:pt>
                <c:pt idx="163">
                  <c:v>3</c:v>
                </c:pt>
                <c:pt idx="164">
                  <c:v>700</c:v>
                </c:pt>
                <c:pt idx="165">
                  <c:v>20</c:v>
                </c:pt>
                <c:pt idx="166">
                  <c:v>70</c:v>
                </c:pt>
                <c:pt idx="167">
                  <c:v>3</c:v>
                </c:pt>
                <c:pt idx="168">
                  <c:v>20</c:v>
                </c:pt>
                <c:pt idx="169">
                  <c:v>1200</c:v>
                </c:pt>
                <c:pt idx="170">
                  <c:v>400</c:v>
                </c:pt>
                <c:pt idx="171">
                  <c:v>1800</c:v>
                </c:pt>
                <c:pt idx="172">
                  <c:v>1000</c:v>
                </c:pt>
                <c:pt idx="173">
                  <c:v>20</c:v>
                </c:pt>
                <c:pt idx="174">
                  <c:v>200</c:v>
                </c:pt>
                <c:pt idx="175">
                  <c:v>100</c:v>
                </c:pt>
                <c:pt idx="176">
                  <c:v>1000</c:v>
                </c:pt>
                <c:pt idx="177">
                  <c:v>5</c:v>
                </c:pt>
                <c:pt idx="178">
                  <c:v>100</c:v>
                </c:pt>
                <c:pt idx="179">
                  <c:v>3000</c:v>
                </c:pt>
                <c:pt idx="180">
                  <c:v>3000</c:v>
                </c:pt>
                <c:pt idx="181">
                  <c:v>1000</c:v>
                </c:pt>
                <c:pt idx="183">
                  <c:v>300</c:v>
                </c:pt>
                <c:pt idx="184">
                  <c:v>20</c:v>
                </c:pt>
                <c:pt idx="185">
                  <c:v>60</c:v>
                </c:pt>
                <c:pt idx="186">
                  <c:v>40</c:v>
                </c:pt>
                <c:pt idx="187">
                  <c:v>350</c:v>
                </c:pt>
                <c:pt idx="188">
                  <c:v>30</c:v>
                </c:pt>
                <c:pt idx="189">
                  <c:v>100</c:v>
                </c:pt>
                <c:pt idx="190">
                  <c:v>50</c:v>
                </c:pt>
                <c:pt idx="191">
                  <c:v>100</c:v>
                </c:pt>
                <c:pt idx="192">
                  <c:v>50</c:v>
                </c:pt>
                <c:pt idx="193">
                  <c:v>1000</c:v>
                </c:pt>
                <c:pt idx="194">
                  <c:v>150</c:v>
                </c:pt>
                <c:pt idx="195">
                  <c:v>30</c:v>
                </c:pt>
                <c:pt idx="196">
                  <c:v>500</c:v>
                </c:pt>
                <c:pt idx="197">
                  <c:v>250</c:v>
                </c:pt>
                <c:pt idx="198">
                  <c:v>200</c:v>
                </c:pt>
                <c:pt idx="199">
                  <c:v>30</c:v>
                </c:pt>
                <c:pt idx="200">
                  <c:v>100</c:v>
                </c:pt>
                <c:pt idx="201">
                  <c:v>5000</c:v>
                </c:pt>
                <c:pt idx="202">
                  <c:v>10000</c:v>
                </c:pt>
                <c:pt idx="203">
                  <c:v>30</c:v>
                </c:pt>
                <c:pt idx="204">
                  <c:v>0</c:v>
                </c:pt>
                <c:pt idx="205">
                  <c:v>10</c:v>
                </c:pt>
                <c:pt idx="206">
                  <c:v>2000</c:v>
                </c:pt>
                <c:pt idx="207">
                  <c:v>200</c:v>
                </c:pt>
                <c:pt idx="208">
                  <c:v>2</c:v>
                </c:pt>
                <c:pt idx="209">
                  <c:v>0</c:v>
                </c:pt>
                <c:pt idx="210">
                  <c:v>0</c:v>
                </c:pt>
                <c:pt idx="211">
                  <c:v>20</c:v>
                </c:pt>
                <c:pt idx="212">
                  <c:v>1500</c:v>
                </c:pt>
                <c:pt idx="213">
                  <c:v>300</c:v>
                </c:pt>
                <c:pt idx="214">
                  <c:v>100</c:v>
                </c:pt>
                <c:pt idx="215">
                  <c:v>350</c:v>
                </c:pt>
                <c:pt idx="216">
                  <c:v>90</c:v>
                </c:pt>
                <c:pt idx="217">
                  <c:v>100</c:v>
                </c:pt>
                <c:pt idx="218">
                  <c:v>2500</c:v>
                </c:pt>
                <c:pt idx="219">
                  <c:v>1000</c:v>
                </c:pt>
                <c:pt idx="221">
                  <c:v>550</c:v>
                </c:pt>
                <c:pt idx="222">
                  <c:v>250</c:v>
                </c:pt>
                <c:pt idx="223">
                  <c:v>40</c:v>
                </c:pt>
                <c:pt idx="224">
                  <c:v>100</c:v>
                </c:pt>
                <c:pt idx="225">
                  <c:v>500</c:v>
                </c:pt>
                <c:pt idx="226">
                  <c:v>50</c:v>
                </c:pt>
                <c:pt idx="227">
                  <c:v>1000</c:v>
                </c:pt>
                <c:pt idx="228">
                  <c:v>1750</c:v>
                </c:pt>
                <c:pt idx="229">
                  <c:v>1400</c:v>
                </c:pt>
                <c:pt idx="230">
                  <c:v>5</c:v>
                </c:pt>
                <c:pt idx="231">
                  <c:v>30</c:v>
                </c:pt>
                <c:pt idx="232">
                  <c:v>500</c:v>
                </c:pt>
                <c:pt idx="233">
                  <c:v>12</c:v>
                </c:pt>
                <c:pt idx="235">
                  <c:v>10</c:v>
                </c:pt>
                <c:pt idx="236">
                  <c:v>5000</c:v>
                </c:pt>
                <c:pt idx="237">
                  <c:v>2</c:v>
                </c:pt>
                <c:pt idx="238">
                  <c:v>3</c:v>
                </c:pt>
                <c:pt idx="240">
                  <c:v>100</c:v>
                </c:pt>
                <c:pt idx="241">
                  <c:v>120</c:v>
                </c:pt>
                <c:pt idx="242">
                  <c:v>640</c:v>
                </c:pt>
                <c:pt idx="243">
                  <c:v>1000</c:v>
                </c:pt>
                <c:pt idx="244">
                  <c:v>5000</c:v>
                </c:pt>
                <c:pt idx="245">
                  <c:v>4000</c:v>
                </c:pt>
                <c:pt idx="247">
                  <c:v>450</c:v>
                </c:pt>
                <c:pt idx="248">
                  <c:v>500</c:v>
                </c:pt>
                <c:pt idx="249">
                  <c:v>1000</c:v>
                </c:pt>
                <c:pt idx="250">
                  <c:v>3000</c:v>
                </c:pt>
                <c:pt idx="251">
                  <c:v>2000</c:v>
                </c:pt>
                <c:pt idx="252">
                  <c:v>5000</c:v>
                </c:pt>
                <c:pt idx="253">
                  <c:v>5000</c:v>
                </c:pt>
                <c:pt idx="254">
                  <c:v>220</c:v>
                </c:pt>
                <c:pt idx="256">
                  <c:v>1000</c:v>
                </c:pt>
                <c:pt idx="257">
                  <c:v>2500</c:v>
                </c:pt>
                <c:pt idx="258">
                  <c:v>2000</c:v>
                </c:pt>
                <c:pt idx="259">
                  <c:v>2000</c:v>
                </c:pt>
                <c:pt idx="260">
                  <c:v>5000</c:v>
                </c:pt>
                <c:pt idx="261">
                  <c:v>1000</c:v>
                </c:pt>
                <c:pt idx="262">
                  <c:v>1000</c:v>
                </c:pt>
                <c:pt idx="263">
                  <c:v>3000</c:v>
                </c:pt>
                <c:pt idx="264">
                  <c:v>1000</c:v>
                </c:pt>
                <c:pt idx="265">
                  <c:v>250</c:v>
                </c:pt>
                <c:pt idx="266">
                  <c:v>200</c:v>
                </c:pt>
                <c:pt idx="267">
                  <c:v>300</c:v>
                </c:pt>
                <c:pt idx="268">
                  <c:v>500</c:v>
                </c:pt>
                <c:pt idx="269">
                  <c:v>500</c:v>
                </c:pt>
                <c:pt idx="270">
                  <c:v>2250</c:v>
                </c:pt>
                <c:pt idx="271">
                  <c:v>1000</c:v>
                </c:pt>
                <c:pt idx="272">
                  <c:v>500</c:v>
                </c:pt>
                <c:pt idx="273">
                  <c:v>40</c:v>
                </c:pt>
                <c:pt idx="274">
                  <c:v>100</c:v>
                </c:pt>
                <c:pt idx="275">
                  <c:v>50</c:v>
                </c:pt>
                <c:pt idx="276">
                  <c:v>1000</c:v>
                </c:pt>
                <c:pt idx="277">
                  <c:v>2000</c:v>
                </c:pt>
                <c:pt idx="278">
                  <c:v>2000</c:v>
                </c:pt>
                <c:pt idx="279">
                  <c:v>100</c:v>
                </c:pt>
                <c:pt idx="281">
                  <c:v>5000</c:v>
                </c:pt>
                <c:pt idx="282">
                  <c:v>0</c:v>
                </c:pt>
                <c:pt idx="283">
                  <c:v>1000</c:v>
                </c:pt>
                <c:pt idx="284">
                  <c:v>2000</c:v>
                </c:pt>
                <c:pt idx="285">
                  <c:v>1000</c:v>
                </c:pt>
                <c:pt idx="286">
                  <c:v>100</c:v>
                </c:pt>
                <c:pt idx="287">
                  <c:v>1000</c:v>
                </c:pt>
                <c:pt idx="288">
                  <c:v>300</c:v>
                </c:pt>
                <c:pt idx="289">
                  <c:v>400</c:v>
                </c:pt>
                <c:pt idx="290">
                  <c:v>1000</c:v>
                </c:pt>
                <c:pt idx="291">
                  <c:v>30</c:v>
                </c:pt>
                <c:pt idx="292">
                  <c:v>200</c:v>
                </c:pt>
                <c:pt idx="293">
                  <c:v>7500</c:v>
                </c:pt>
                <c:pt idx="294">
                  <c:v>1500</c:v>
                </c:pt>
                <c:pt idx="295">
                  <c:v>400</c:v>
                </c:pt>
                <c:pt idx="296">
                  <c:v>2450</c:v>
                </c:pt>
                <c:pt idx="297">
                  <c:v>300</c:v>
                </c:pt>
                <c:pt idx="298">
                  <c:v>100</c:v>
                </c:pt>
                <c:pt idx="299">
                  <c:v>100</c:v>
                </c:pt>
                <c:pt idx="300">
                  <c:v>2000</c:v>
                </c:pt>
                <c:pt idx="301">
                  <c:v>1500</c:v>
                </c:pt>
                <c:pt idx="302">
                  <c:v>100</c:v>
                </c:pt>
                <c:pt idx="303">
                  <c:v>500</c:v>
                </c:pt>
                <c:pt idx="304">
                  <c:v>0</c:v>
                </c:pt>
                <c:pt idx="305">
                  <c:v>2000</c:v>
                </c:pt>
                <c:pt idx="306">
                  <c:v>4000</c:v>
                </c:pt>
                <c:pt idx="307">
                  <c:v>3750</c:v>
                </c:pt>
                <c:pt idx="308">
                  <c:v>10</c:v>
                </c:pt>
                <c:pt idx="309">
                  <c:v>100</c:v>
                </c:pt>
                <c:pt idx="310">
                  <c:v>500</c:v>
                </c:pt>
                <c:pt idx="312">
                  <c:v>2000</c:v>
                </c:pt>
                <c:pt idx="313">
                  <c:v>30</c:v>
                </c:pt>
                <c:pt idx="314">
                  <c:v>300</c:v>
                </c:pt>
                <c:pt idx="315">
                  <c:v>2000</c:v>
                </c:pt>
                <c:pt idx="316">
                  <c:v>200</c:v>
                </c:pt>
                <c:pt idx="317">
                  <c:v>588</c:v>
                </c:pt>
                <c:pt idx="318">
                  <c:v>250</c:v>
                </c:pt>
                <c:pt idx="319">
                  <c:v>200</c:v>
                </c:pt>
                <c:pt idx="320">
                  <c:v>200</c:v>
                </c:pt>
                <c:pt idx="321">
                  <c:v>1000</c:v>
                </c:pt>
                <c:pt idx="322">
                  <c:v>1000</c:v>
                </c:pt>
                <c:pt idx="323">
                  <c:v>12000</c:v>
                </c:pt>
                <c:pt idx="324">
                  <c:v>1000</c:v>
                </c:pt>
                <c:pt idx="325">
                  <c:v>100</c:v>
                </c:pt>
                <c:pt idx="326">
                  <c:v>20</c:v>
                </c:pt>
                <c:pt idx="327">
                  <c:v>10</c:v>
                </c:pt>
                <c:pt idx="328">
                  <c:v>200</c:v>
                </c:pt>
                <c:pt idx="329">
                  <c:v>200</c:v>
                </c:pt>
                <c:pt idx="330">
                  <c:v>1000</c:v>
                </c:pt>
                <c:pt idx="331">
                  <c:v>100</c:v>
                </c:pt>
                <c:pt idx="332">
                  <c:v>4500</c:v>
                </c:pt>
                <c:pt idx="333">
                  <c:v>500</c:v>
                </c:pt>
                <c:pt idx="334">
                  <c:v>500</c:v>
                </c:pt>
                <c:pt idx="335">
                  <c:v>250</c:v>
                </c:pt>
                <c:pt idx="336">
                  <c:v>300</c:v>
                </c:pt>
                <c:pt idx="337">
                  <c:v>4</c:v>
                </c:pt>
                <c:pt idx="338">
                  <c:v>300</c:v>
                </c:pt>
                <c:pt idx="339">
                  <c:v>500</c:v>
                </c:pt>
                <c:pt idx="340">
                  <c:v>2000</c:v>
                </c:pt>
                <c:pt idx="34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90A-408E-8A88-1CA331719D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5033816"/>
        <c:axId val="315034800"/>
      </c:scatterChart>
      <c:valAx>
        <c:axId val="3150338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034800"/>
        <c:crosses val="autoZero"/>
        <c:crossBetween val="midCat"/>
      </c:valAx>
      <c:valAx>
        <c:axId val="315034800"/>
        <c:scaling>
          <c:orientation val="minMax"/>
          <c:max val="1000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0338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100000">
          <a:schemeClr val="lt1">
            <a:lumMod val="95000"/>
          </a:schemeClr>
        </a:gs>
        <a:gs pos="43000">
          <a:schemeClr val="lt1"/>
        </a:gs>
      </a:gsLst>
      <a:path path="circle">
        <a:fillToRect l="50000" t="50000" r="50000" b="50000"/>
      </a:path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7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Age vs estimated</a:t>
            </a:r>
            <a:r>
              <a:rPr lang="en-GB" baseline="0"/>
              <a:t> safe i</a:t>
            </a:r>
            <a:r>
              <a:rPr lang="en-GB"/>
              <a:t>nsertion depth</a:t>
            </a:r>
            <a:r>
              <a:rPr lang="en-GB" baseline="0"/>
              <a:t> </a:t>
            </a:r>
            <a:r>
              <a:rPr lang="en-GB"/>
              <a:t>veress</a:t>
            </a:r>
          </a:p>
        </c:rich>
      </c:tx>
      <c:layout>
        <c:manualLayout>
          <c:xMode val="edge"/>
          <c:yMode val="edge"/>
          <c:x val="0.13838188976377955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7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>
              <a:noFill/>
            </a:ln>
            <a:effectLst/>
          </c:spPr>
          <c:marker>
            <c:symbol val="circle"/>
            <c:size val="4"/>
            <c:spPr>
              <a:solidFill>
                <a:schemeClr val="accent1"/>
              </a:solidFill>
              <a:ln w="9525" cap="flat" cmpd="sng" algn="ctr">
                <a:solidFill>
                  <a:schemeClr val="accent1"/>
                </a:solidFill>
                <a:round/>
              </a:ln>
              <a:effectLst/>
            </c:spPr>
          </c:marker>
          <c:trendline>
            <c:spPr>
              <a:ln w="63500" cap="rnd" cmpd="sng" algn="ctr">
                <a:solidFill>
                  <a:schemeClr val="accent1">
                    <a:alpha val="25000"/>
                  </a:schemeClr>
                </a:solidFill>
                <a:round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7871036778898062"/>
                  <c:y val="-0.35266669887317481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'Data With graphs'!$H$2:$H$351</c:f>
              <c:numCache>
                <c:formatCode>General</c:formatCode>
                <c:ptCount val="341"/>
                <c:pt idx="0">
                  <c:v>55</c:v>
                </c:pt>
                <c:pt idx="1">
                  <c:v>27</c:v>
                </c:pt>
                <c:pt idx="2">
                  <c:v>42</c:v>
                </c:pt>
                <c:pt idx="3">
                  <c:v>68</c:v>
                </c:pt>
                <c:pt idx="4">
                  <c:v>62</c:v>
                </c:pt>
                <c:pt idx="5">
                  <c:v>67</c:v>
                </c:pt>
                <c:pt idx="6">
                  <c:v>47</c:v>
                </c:pt>
                <c:pt idx="7">
                  <c:v>61</c:v>
                </c:pt>
                <c:pt idx="8">
                  <c:v>42</c:v>
                </c:pt>
                <c:pt idx="9">
                  <c:v>38</c:v>
                </c:pt>
                <c:pt idx="10">
                  <c:v>62</c:v>
                </c:pt>
                <c:pt idx="11">
                  <c:v>58</c:v>
                </c:pt>
                <c:pt idx="12">
                  <c:v>32</c:v>
                </c:pt>
                <c:pt idx="13">
                  <c:v>60</c:v>
                </c:pt>
                <c:pt idx="14">
                  <c:v>41</c:v>
                </c:pt>
                <c:pt idx="15">
                  <c:v>57</c:v>
                </c:pt>
                <c:pt idx="16">
                  <c:v>33</c:v>
                </c:pt>
                <c:pt idx="17">
                  <c:v>38</c:v>
                </c:pt>
                <c:pt idx="18">
                  <c:v>47</c:v>
                </c:pt>
                <c:pt idx="19">
                  <c:v>62</c:v>
                </c:pt>
                <c:pt idx="20">
                  <c:v>48</c:v>
                </c:pt>
                <c:pt idx="21">
                  <c:v>57</c:v>
                </c:pt>
                <c:pt idx="22">
                  <c:v>45</c:v>
                </c:pt>
                <c:pt idx="23">
                  <c:v>56</c:v>
                </c:pt>
                <c:pt idx="24">
                  <c:v>56</c:v>
                </c:pt>
                <c:pt idx="25">
                  <c:v>55</c:v>
                </c:pt>
                <c:pt idx="26">
                  <c:v>50</c:v>
                </c:pt>
                <c:pt idx="27">
                  <c:v>41</c:v>
                </c:pt>
                <c:pt idx="28">
                  <c:v>44</c:v>
                </c:pt>
                <c:pt idx="29">
                  <c:v>45</c:v>
                </c:pt>
                <c:pt idx="30">
                  <c:v>52</c:v>
                </c:pt>
                <c:pt idx="31">
                  <c:v>41</c:v>
                </c:pt>
                <c:pt idx="32">
                  <c:v>48</c:v>
                </c:pt>
                <c:pt idx="33">
                  <c:v>56</c:v>
                </c:pt>
                <c:pt idx="34">
                  <c:v>44</c:v>
                </c:pt>
                <c:pt idx="35">
                  <c:v>57</c:v>
                </c:pt>
                <c:pt idx="36">
                  <c:v>59</c:v>
                </c:pt>
                <c:pt idx="37">
                  <c:v>47</c:v>
                </c:pt>
                <c:pt idx="38">
                  <c:v>37</c:v>
                </c:pt>
                <c:pt idx="39">
                  <c:v>38</c:v>
                </c:pt>
                <c:pt idx="40">
                  <c:v>36</c:v>
                </c:pt>
                <c:pt idx="41">
                  <c:v>48</c:v>
                </c:pt>
                <c:pt idx="42">
                  <c:v>47</c:v>
                </c:pt>
                <c:pt idx="43">
                  <c:v>40</c:v>
                </c:pt>
                <c:pt idx="44">
                  <c:v>57</c:v>
                </c:pt>
                <c:pt idx="45">
                  <c:v>58</c:v>
                </c:pt>
                <c:pt idx="46">
                  <c:v>61</c:v>
                </c:pt>
                <c:pt idx="47">
                  <c:v>30</c:v>
                </c:pt>
                <c:pt idx="48">
                  <c:v>53</c:v>
                </c:pt>
                <c:pt idx="49">
                  <c:v>61</c:v>
                </c:pt>
                <c:pt idx="50">
                  <c:v>47</c:v>
                </c:pt>
                <c:pt idx="51">
                  <c:v>49</c:v>
                </c:pt>
                <c:pt idx="52">
                  <c:v>62</c:v>
                </c:pt>
                <c:pt idx="53">
                  <c:v>37</c:v>
                </c:pt>
                <c:pt idx="54">
                  <c:v>43</c:v>
                </c:pt>
                <c:pt idx="55">
                  <c:v>52</c:v>
                </c:pt>
                <c:pt idx="56">
                  <c:v>55</c:v>
                </c:pt>
                <c:pt idx="57">
                  <c:v>43</c:v>
                </c:pt>
                <c:pt idx="58">
                  <c:v>56</c:v>
                </c:pt>
                <c:pt idx="59">
                  <c:v>56</c:v>
                </c:pt>
                <c:pt idx="60">
                  <c:v>57</c:v>
                </c:pt>
                <c:pt idx="61">
                  <c:v>76</c:v>
                </c:pt>
                <c:pt idx="62">
                  <c:v>36</c:v>
                </c:pt>
                <c:pt idx="63">
                  <c:v>42</c:v>
                </c:pt>
                <c:pt idx="64">
                  <c:v>44</c:v>
                </c:pt>
                <c:pt idx="65">
                  <c:v>48</c:v>
                </c:pt>
                <c:pt idx="66">
                  <c:v>58</c:v>
                </c:pt>
                <c:pt idx="67">
                  <c:v>62</c:v>
                </c:pt>
                <c:pt idx="68">
                  <c:v>76</c:v>
                </c:pt>
                <c:pt idx="69">
                  <c:v>30</c:v>
                </c:pt>
                <c:pt idx="70">
                  <c:v>54</c:v>
                </c:pt>
                <c:pt idx="71">
                  <c:v>55</c:v>
                </c:pt>
                <c:pt idx="72">
                  <c:v>69</c:v>
                </c:pt>
                <c:pt idx="73">
                  <c:v>50</c:v>
                </c:pt>
                <c:pt idx="74">
                  <c:v>61</c:v>
                </c:pt>
                <c:pt idx="75">
                  <c:v>42</c:v>
                </c:pt>
                <c:pt idx="76">
                  <c:v>35</c:v>
                </c:pt>
                <c:pt idx="77">
                  <c:v>65</c:v>
                </c:pt>
                <c:pt idx="78">
                  <c:v>41</c:v>
                </c:pt>
                <c:pt idx="79">
                  <c:v>60</c:v>
                </c:pt>
                <c:pt idx="80">
                  <c:v>42</c:v>
                </c:pt>
                <c:pt idx="81">
                  <c:v>35</c:v>
                </c:pt>
                <c:pt idx="82">
                  <c:v>35</c:v>
                </c:pt>
                <c:pt idx="83">
                  <c:v>50</c:v>
                </c:pt>
                <c:pt idx="84">
                  <c:v>49</c:v>
                </c:pt>
                <c:pt idx="85">
                  <c:v>43</c:v>
                </c:pt>
                <c:pt idx="86">
                  <c:v>38</c:v>
                </c:pt>
                <c:pt idx="87">
                  <c:v>59</c:v>
                </c:pt>
                <c:pt idx="88">
                  <c:v>60</c:v>
                </c:pt>
                <c:pt idx="89">
                  <c:v>38</c:v>
                </c:pt>
                <c:pt idx="90">
                  <c:v>36</c:v>
                </c:pt>
                <c:pt idx="91">
                  <c:v>50</c:v>
                </c:pt>
                <c:pt idx="92">
                  <c:v>33</c:v>
                </c:pt>
                <c:pt idx="93">
                  <c:v>30</c:v>
                </c:pt>
                <c:pt idx="94">
                  <c:v>42</c:v>
                </c:pt>
                <c:pt idx="95">
                  <c:v>45</c:v>
                </c:pt>
                <c:pt idx="96">
                  <c:v>60</c:v>
                </c:pt>
                <c:pt idx="97">
                  <c:v>47</c:v>
                </c:pt>
                <c:pt idx="98">
                  <c:v>44</c:v>
                </c:pt>
                <c:pt idx="99">
                  <c:v>52</c:v>
                </c:pt>
                <c:pt idx="100">
                  <c:v>57</c:v>
                </c:pt>
                <c:pt idx="101">
                  <c:v>42</c:v>
                </c:pt>
                <c:pt idx="102">
                  <c:v>49</c:v>
                </c:pt>
                <c:pt idx="103">
                  <c:v>39</c:v>
                </c:pt>
                <c:pt idx="104">
                  <c:v>37</c:v>
                </c:pt>
                <c:pt idx="105">
                  <c:v>55</c:v>
                </c:pt>
                <c:pt idx="106">
                  <c:v>65</c:v>
                </c:pt>
                <c:pt idx="107">
                  <c:v>47</c:v>
                </c:pt>
                <c:pt idx="108">
                  <c:v>59</c:v>
                </c:pt>
                <c:pt idx="109">
                  <c:v>34</c:v>
                </c:pt>
                <c:pt idx="110">
                  <c:v>59</c:v>
                </c:pt>
                <c:pt idx="111">
                  <c:v>42</c:v>
                </c:pt>
                <c:pt idx="112">
                  <c:v>52</c:v>
                </c:pt>
                <c:pt idx="113">
                  <c:v>55</c:v>
                </c:pt>
                <c:pt idx="114">
                  <c:v>65</c:v>
                </c:pt>
                <c:pt idx="115">
                  <c:v>34</c:v>
                </c:pt>
                <c:pt idx="116">
                  <c:v>46</c:v>
                </c:pt>
                <c:pt idx="117">
                  <c:v>45</c:v>
                </c:pt>
                <c:pt idx="118">
                  <c:v>35</c:v>
                </c:pt>
                <c:pt idx="119">
                  <c:v>46</c:v>
                </c:pt>
                <c:pt idx="120">
                  <c:v>64</c:v>
                </c:pt>
                <c:pt idx="121">
                  <c:v>65</c:v>
                </c:pt>
                <c:pt idx="122">
                  <c:v>32</c:v>
                </c:pt>
                <c:pt idx="123">
                  <c:v>55</c:v>
                </c:pt>
                <c:pt idx="124">
                  <c:v>43</c:v>
                </c:pt>
                <c:pt idx="125">
                  <c:v>47</c:v>
                </c:pt>
                <c:pt idx="126">
                  <c:v>59</c:v>
                </c:pt>
                <c:pt idx="127">
                  <c:v>65</c:v>
                </c:pt>
                <c:pt idx="128">
                  <c:v>38</c:v>
                </c:pt>
                <c:pt idx="129">
                  <c:v>32</c:v>
                </c:pt>
                <c:pt idx="130">
                  <c:v>61</c:v>
                </c:pt>
                <c:pt idx="131">
                  <c:v>35</c:v>
                </c:pt>
                <c:pt idx="132">
                  <c:v>37</c:v>
                </c:pt>
                <c:pt idx="133">
                  <c:v>31</c:v>
                </c:pt>
                <c:pt idx="134">
                  <c:v>32</c:v>
                </c:pt>
                <c:pt idx="135">
                  <c:v>34</c:v>
                </c:pt>
                <c:pt idx="136">
                  <c:v>55</c:v>
                </c:pt>
                <c:pt idx="137">
                  <c:v>30</c:v>
                </c:pt>
                <c:pt idx="138">
                  <c:v>30</c:v>
                </c:pt>
                <c:pt idx="139">
                  <c:v>31</c:v>
                </c:pt>
                <c:pt idx="140">
                  <c:v>32</c:v>
                </c:pt>
                <c:pt idx="141">
                  <c:v>36</c:v>
                </c:pt>
                <c:pt idx="142">
                  <c:v>38</c:v>
                </c:pt>
                <c:pt idx="143">
                  <c:v>39</c:v>
                </c:pt>
                <c:pt idx="144">
                  <c:v>39</c:v>
                </c:pt>
                <c:pt idx="145">
                  <c:v>42</c:v>
                </c:pt>
                <c:pt idx="146">
                  <c:v>49</c:v>
                </c:pt>
                <c:pt idx="147">
                  <c:v>58</c:v>
                </c:pt>
                <c:pt idx="148">
                  <c:v>60</c:v>
                </c:pt>
                <c:pt idx="149">
                  <c:v>61</c:v>
                </c:pt>
                <c:pt idx="150">
                  <c:v>32</c:v>
                </c:pt>
                <c:pt idx="151">
                  <c:v>36</c:v>
                </c:pt>
                <c:pt idx="152">
                  <c:v>55</c:v>
                </c:pt>
                <c:pt idx="153">
                  <c:v>63</c:v>
                </c:pt>
                <c:pt idx="154">
                  <c:v>33</c:v>
                </c:pt>
                <c:pt idx="155">
                  <c:v>36</c:v>
                </c:pt>
                <c:pt idx="156">
                  <c:v>39</c:v>
                </c:pt>
                <c:pt idx="157">
                  <c:v>40</c:v>
                </c:pt>
                <c:pt idx="158">
                  <c:v>44</c:v>
                </c:pt>
                <c:pt idx="159">
                  <c:v>60</c:v>
                </c:pt>
                <c:pt idx="160">
                  <c:v>29</c:v>
                </c:pt>
                <c:pt idx="161">
                  <c:v>31</c:v>
                </c:pt>
                <c:pt idx="162">
                  <c:v>32</c:v>
                </c:pt>
                <c:pt idx="163">
                  <c:v>33</c:v>
                </c:pt>
                <c:pt idx="164">
                  <c:v>35</c:v>
                </c:pt>
                <c:pt idx="165">
                  <c:v>35</c:v>
                </c:pt>
                <c:pt idx="166">
                  <c:v>35</c:v>
                </c:pt>
                <c:pt idx="167">
                  <c:v>36</c:v>
                </c:pt>
                <c:pt idx="168">
                  <c:v>37</c:v>
                </c:pt>
                <c:pt idx="169">
                  <c:v>37</c:v>
                </c:pt>
                <c:pt idx="170">
                  <c:v>38</c:v>
                </c:pt>
                <c:pt idx="171">
                  <c:v>38</c:v>
                </c:pt>
                <c:pt idx="172">
                  <c:v>40</c:v>
                </c:pt>
                <c:pt idx="173">
                  <c:v>40</c:v>
                </c:pt>
                <c:pt idx="174">
                  <c:v>44</c:v>
                </c:pt>
                <c:pt idx="175">
                  <c:v>47</c:v>
                </c:pt>
                <c:pt idx="176">
                  <c:v>47</c:v>
                </c:pt>
                <c:pt idx="177">
                  <c:v>48</c:v>
                </c:pt>
                <c:pt idx="178">
                  <c:v>53</c:v>
                </c:pt>
                <c:pt idx="179">
                  <c:v>55</c:v>
                </c:pt>
                <c:pt idx="180">
                  <c:v>55</c:v>
                </c:pt>
                <c:pt idx="181">
                  <c:v>57</c:v>
                </c:pt>
                <c:pt idx="182">
                  <c:v>37</c:v>
                </c:pt>
                <c:pt idx="183">
                  <c:v>39</c:v>
                </c:pt>
                <c:pt idx="184">
                  <c:v>26</c:v>
                </c:pt>
                <c:pt idx="185">
                  <c:v>30</c:v>
                </c:pt>
                <c:pt idx="186">
                  <c:v>31</c:v>
                </c:pt>
                <c:pt idx="187">
                  <c:v>32</c:v>
                </c:pt>
                <c:pt idx="188">
                  <c:v>33</c:v>
                </c:pt>
                <c:pt idx="189">
                  <c:v>34</c:v>
                </c:pt>
                <c:pt idx="190">
                  <c:v>36</c:v>
                </c:pt>
                <c:pt idx="191">
                  <c:v>36</c:v>
                </c:pt>
                <c:pt idx="192">
                  <c:v>40</c:v>
                </c:pt>
                <c:pt idx="193">
                  <c:v>65</c:v>
                </c:pt>
                <c:pt idx="194">
                  <c:v>30</c:v>
                </c:pt>
                <c:pt idx="195">
                  <c:v>34</c:v>
                </c:pt>
                <c:pt idx="196">
                  <c:v>36</c:v>
                </c:pt>
                <c:pt idx="197">
                  <c:v>45</c:v>
                </c:pt>
                <c:pt idx="198">
                  <c:v>58</c:v>
                </c:pt>
                <c:pt idx="199">
                  <c:v>28</c:v>
                </c:pt>
                <c:pt idx="200">
                  <c:v>47</c:v>
                </c:pt>
                <c:pt idx="201">
                  <c:v>62</c:v>
                </c:pt>
                <c:pt idx="202">
                  <c:v>63</c:v>
                </c:pt>
                <c:pt idx="203">
                  <c:v>26</c:v>
                </c:pt>
                <c:pt idx="204">
                  <c:v>38</c:v>
                </c:pt>
                <c:pt idx="205">
                  <c:v>52</c:v>
                </c:pt>
                <c:pt idx="206">
                  <c:v>59</c:v>
                </c:pt>
                <c:pt idx="207">
                  <c:v>57</c:v>
                </c:pt>
                <c:pt idx="208">
                  <c:v>53</c:v>
                </c:pt>
                <c:pt idx="209">
                  <c:v>58</c:v>
                </c:pt>
                <c:pt idx="210">
                  <c:v>66</c:v>
                </c:pt>
                <c:pt idx="211">
                  <c:v>50</c:v>
                </c:pt>
                <c:pt idx="212">
                  <c:v>40</c:v>
                </c:pt>
                <c:pt idx="213">
                  <c:v>58</c:v>
                </c:pt>
                <c:pt idx="214">
                  <c:v>58</c:v>
                </c:pt>
                <c:pt idx="215">
                  <c:v>33</c:v>
                </c:pt>
                <c:pt idx="216">
                  <c:v>36</c:v>
                </c:pt>
                <c:pt idx="217">
                  <c:v>46</c:v>
                </c:pt>
                <c:pt idx="218">
                  <c:v>36</c:v>
                </c:pt>
                <c:pt idx="219">
                  <c:v>38</c:v>
                </c:pt>
                <c:pt idx="220">
                  <c:v>47</c:v>
                </c:pt>
                <c:pt idx="221">
                  <c:v>34</c:v>
                </c:pt>
                <c:pt idx="222">
                  <c:v>55</c:v>
                </c:pt>
                <c:pt idx="223">
                  <c:v>35</c:v>
                </c:pt>
                <c:pt idx="224">
                  <c:v>58</c:v>
                </c:pt>
                <c:pt idx="225">
                  <c:v>55</c:v>
                </c:pt>
                <c:pt idx="226">
                  <c:v>31</c:v>
                </c:pt>
                <c:pt idx="227">
                  <c:v>61</c:v>
                </c:pt>
                <c:pt idx="228">
                  <c:v>65</c:v>
                </c:pt>
                <c:pt idx="229">
                  <c:v>59</c:v>
                </c:pt>
                <c:pt idx="230">
                  <c:v>49</c:v>
                </c:pt>
                <c:pt idx="231">
                  <c:v>41</c:v>
                </c:pt>
                <c:pt idx="232">
                  <c:v>40</c:v>
                </c:pt>
                <c:pt idx="233">
                  <c:v>30</c:v>
                </c:pt>
                <c:pt idx="234">
                  <c:v>40</c:v>
                </c:pt>
                <c:pt idx="235">
                  <c:v>40</c:v>
                </c:pt>
                <c:pt idx="236">
                  <c:v>48</c:v>
                </c:pt>
                <c:pt idx="237">
                  <c:v>66</c:v>
                </c:pt>
                <c:pt idx="239">
                  <c:v>51</c:v>
                </c:pt>
                <c:pt idx="240">
                  <c:v>63</c:v>
                </c:pt>
                <c:pt idx="241">
                  <c:v>33</c:v>
                </c:pt>
                <c:pt idx="242">
                  <c:v>38</c:v>
                </c:pt>
                <c:pt idx="243">
                  <c:v>34</c:v>
                </c:pt>
                <c:pt idx="244">
                  <c:v>37</c:v>
                </c:pt>
                <c:pt idx="245">
                  <c:v>50</c:v>
                </c:pt>
                <c:pt idx="246">
                  <c:v>60</c:v>
                </c:pt>
                <c:pt idx="247">
                  <c:v>32</c:v>
                </c:pt>
                <c:pt idx="248">
                  <c:v>32</c:v>
                </c:pt>
                <c:pt idx="249">
                  <c:v>40</c:v>
                </c:pt>
                <c:pt idx="250">
                  <c:v>52</c:v>
                </c:pt>
                <c:pt idx="251">
                  <c:v>56</c:v>
                </c:pt>
                <c:pt idx="252">
                  <c:v>39</c:v>
                </c:pt>
                <c:pt idx="253">
                  <c:v>44</c:v>
                </c:pt>
                <c:pt idx="254">
                  <c:v>44</c:v>
                </c:pt>
                <c:pt idx="255">
                  <c:v>60</c:v>
                </c:pt>
                <c:pt idx="256">
                  <c:v>40</c:v>
                </c:pt>
                <c:pt idx="257">
                  <c:v>42</c:v>
                </c:pt>
                <c:pt idx="258">
                  <c:v>38</c:v>
                </c:pt>
                <c:pt idx="259">
                  <c:v>37</c:v>
                </c:pt>
                <c:pt idx="260">
                  <c:v>51</c:v>
                </c:pt>
                <c:pt idx="261">
                  <c:v>51</c:v>
                </c:pt>
                <c:pt idx="262">
                  <c:v>38</c:v>
                </c:pt>
                <c:pt idx="263">
                  <c:v>57</c:v>
                </c:pt>
                <c:pt idx="264">
                  <c:v>45</c:v>
                </c:pt>
                <c:pt idx="265">
                  <c:v>30</c:v>
                </c:pt>
                <c:pt idx="266">
                  <c:v>32</c:v>
                </c:pt>
                <c:pt idx="267">
                  <c:v>36</c:v>
                </c:pt>
                <c:pt idx="268">
                  <c:v>38</c:v>
                </c:pt>
                <c:pt idx="269">
                  <c:v>42</c:v>
                </c:pt>
                <c:pt idx="270">
                  <c:v>43</c:v>
                </c:pt>
                <c:pt idx="271">
                  <c:v>49</c:v>
                </c:pt>
                <c:pt idx="272">
                  <c:v>30</c:v>
                </c:pt>
                <c:pt idx="273">
                  <c:v>33</c:v>
                </c:pt>
                <c:pt idx="274">
                  <c:v>34</c:v>
                </c:pt>
                <c:pt idx="275">
                  <c:v>37</c:v>
                </c:pt>
                <c:pt idx="276">
                  <c:v>38</c:v>
                </c:pt>
                <c:pt idx="277">
                  <c:v>44</c:v>
                </c:pt>
                <c:pt idx="278">
                  <c:v>55</c:v>
                </c:pt>
                <c:pt idx="279">
                  <c:v>31</c:v>
                </c:pt>
                <c:pt idx="280">
                  <c:v>37</c:v>
                </c:pt>
                <c:pt idx="281">
                  <c:v>57</c:v>
                </c:pt>
                <c:pt idx="282">
                  <c:v>53</c:v>
                </c:pt>
                <c:pt idx="283">
                  <c:v>57</c:v>
                </c:pt>
                <c:pt idx="284">
                  <c:v>61</c:v>
                </c:pt>
                <c:pt idx="285">
                  <c:v>33</c:v>
                </c:pt>
                <c:pt idx="286">
                  <c:v>50</c:v>
                </c:pt>
                <c:pt idx="287">
                  <c:v>39</c:v>
                </c:pt>
                <c:pt idx="288">
                  <c:v>36</c:v>
                </c:pt>
                <c:pt idx="289">
                  <c:v>47</c:v>
                </c:pt>
                <c:pt idx="290">
                  <c:v>38</c:v>
                </c:pt>
                <c:pt idx="291">
                  <c:v>29</c:v>
                </c:pt>
                <c:pt idx="292">
                  <c:v>42</c:v>
                </c:pt>
                <c:pt idx="293">
                  <c:v>58</c:v>
                </c:pt>
                <c:pt idx="294">
                  <c:v>48</c:v>
                </c:pt>
                <c:pt idx="295">
                  <c:v>31</c:v>
                </c:pt>
                <c:pt idx="296">
                  <c:v>50</c:v>
                </c:pt>
                <c:pt idx="297">
                  <c:v>33</c:v>
                </c:pt>
                <c:pt idx="298">
                  <c:v>31</c:v>
                </c:pt>
                <c:pt idx="299">
                  <c:v>32</c:v>
                </c:pt>
                <c:pt idx="300">
                  <c:v>65</c:v>
                </c:pt>
                <c:pt idx="301">
                  <c:v>45</c:v>
                </c:pt>
                <c:pt idx="302">
                  <c:v>73</c:v>
                </c:pt>
                <c:pt idx="303">
                  <c:v>54</c:v>
                </c:pt>
                <c:pt idx="304">
                  <c:v>39</c:v>
                </c:pt>
                <c:pt idx="305">
                  <c:v>42</c:v>
                </c:pt>
                <c:pt idx="306">
                  <c:v>43</c:v>
                </c:pt>
                <c:pt idx="307">
                  <c:v>51</c:v>
                </c:pt>
                <c:pt idx="308">
                  <c:v>56</c:v>
                </c:pt>
                <c:pt idx="309">
                  <c:v>40</c:v>
                </c:pt>
                <c:pt idx="310">
                  <c:v>31</c:v>
                </c:pt>
                <c:pt idx="311">
                  <c:v>32</c:v>
                </c:pt>
                <c:pt idx="312">
                  <c:v>59</c:v>
                </c:pt>
                <c:pt idx="313">
                  <c:v>27</c:v>
                </c:pt>
                <c:pt idx="314">
                  <c:v>32</c:v>
                </c:pt>
                <c:pt idx="315">
                  <c:v>58</c:v>
                </c:pt>
                <c:pt idx="316">
                  <c:v>66</c:v>
                </c:pt>
                <c:pt idx="317">
                  <c:v>66</c:v>
                </c:pt>
                <c:pt idx="318">
                  <c:v>38</c:v>
                </c:pt>
                <c:pt idx="319">
                  <c:v>59</c:v>
                </c:pt>
                <c:pt idx="320">
                  <c:v>35</c:v>
                </c:pt>
                <c:pt idx="321">
                  <c:v>37</c:v>
                </c:pt>
                <c:pt idx="322">
                  <c:v>46</c:v>
                </c:pt>
                <c:pt idx="323">
                  <c:v>59</c:v>
                </c:pt>
                <c:pt idx="324">
                  <c:v>47</c:v>
                </c:pt>
                <c:pt idx="325">
                  <c:v>52</c:v>
                </c:pt>
                <c:pt idx="326">
                  <c:v>38</c:v>
                </c:pt>
                <c:pt idx="327">
                  <c:v>50</c:v>
                </c:pt>
                <c:pt idx="328">
                  <c:v>57</c:v>
                </c:pt>
                <c:pt idx="329">
                  <c:v>41</c:v>
                </c:pt>
                <c:pt idx="330">
                  <c:v>40</c:v>
                </c:pt>
                <c:pt idx="331">
                  <c:v>40</c:v>
                </c:pt>
                <c:pt idx="332">
                  <c:v>50</c:v>
                </c:pt>
                <c:pt idx="333">
                  <c:v>49</c:v>
                </c:pt>
                <c:pt idx="334">
                  <c:v>53</c:v>
                </c:pt>
                <c:pt idx="335">
                  <c:v>36</c:v>
                </c:pt>
                <c:pt idx="336">
                  <c:v>51</c:v>
                </c:pt>
                <c:pt idx="337">
                  <c:v>65</c:v>
                </c:pt>
                <c:pt idx="338">
                  <c:v>35</c:v>
                </c:pt>
                <c:pt idx="339">
                  <c:v>39</c:v>
                </c:pt>
                <c:pt idx="340">
                  <c:v>57</c:v>
                </c:pt>
              </c:numCache>
            </c:numRef>
          </c:xVal>
          <c:yVal>
            <c:numRef>
              <c:f>'Data With graphs'!$G$2:$G$352</c:f>
              <c:numCache>
                <c:formatCode>General</c:formatCode>
                <c:ptCount val="342"/>
                <c:pt idx="0">
                  <c:v>7</c:v>
                </c:pt>
                <c:pt idx="1">
                  <c:v>10</c:v>
                </c:pt>
                <c:pt idx="2">
                  <c:v>10</c:v>
                </c:pt>
                <c:pt idx="3">
                  <c:v>2</c:v>
                </c:pt>
                <c:pt idx="4">
                  <c:v>10</c:v>
                </c:pt>
                <c:pt idx="5">
                  <c:v>2</c:v>
                </c:pt>
                <c:pt idx="6">
                  <c:v>7</c:v>
                </c:pt>
                <c:pt idx="7">
                  <c:v>17</c:v>
                </c:pt>
                <c:pt idx="8">
                  <c:v>20</c:v>
                </c:pt>
                <c:pt idx="9">
                  <c:v>15</c:v>
                </c:pt>
                <c:pt idx="11">
                  <c:v>7</c:v>
                </c:pt>
                <c:pt idx="12">
                  <c:v>12</c:v>
                </c:pt>
                <c:pt idx="13">
                  <c:v>1</c:v>
                </c:pt>
                <c:pt idx="14">
                  <c:v>5</c:v>
                </c:pt>
                <c:pt idx="15">
                  <c:v>5</c:v>
                </c:pt>
                <c:pt idx="16">
                  <c:v>8</c:v>
                </c:pt>
                <c:pt idx="17">
                  <c:v>10</c:v>
                </c:pt>
                <c:pt idx="18">
                  <c:v>10</c:v>
                </c:pt>
                <c:pt idx="19">
                  <c:v>10</c:v>
                </c:pt>
                <c:pt idx="20">
                  <c:v>11</c:v>
                </c:pt>
                <c:pt idx="21">
                  <c:v>4</c:v>
                </c:pt>
                <c:pt idx="22">
                  <c:v>10</c:v>
                </c:pt>
                <c:pt idx="23">
                  <c:v>10</c:v>
                </c:pt>
                <c:pt idx="24">
                  <c:v>10</c:v>
                </c:pt>
                <c:pt idx="25">
                  <c:v>1</c:v>
                </c:pt>
                <c:pt idx="26">
                  <c:v>3</c:v>
                </c:pt>
                <c:pt idx="27">
                  <c:v>5</c:v>
                </c:pt>
                <c:pt idx="28">
                  <c:v>5</c:v>
                </c:pt>
                <c:pt idx="29">
                  <c:v>5</c:v>
                </c:pt>
                <c:pt idx="30">
                  <c:v>5</c:v>
                </c:pt>
                <c:pt idx="31">
                  <c:v>7</c:v>
                </c:pt>
                <c:pt idx="32">
                  <c:v>10</c:v>
                </c:pt>
                <c:pt idx="33">
                  <c:v>10</c:v>
                </c:pt>
                <c:pt idx="34">
                  <c:v>35</c:v>
                </c:pt>
                <c:pt idx="37">
                  <c:v>10</c:v>
                </c:pt>
                <c:pt idx="38">
                  <c:v>7</c:v>
                </c:pt>
                <c:pt idx="39">
                  <c:v>5</c:v>
                </c:pt>
                <c:pt idx="40">
                  <c:v>7</c:v>
                </c:pt>
                <c:pt idx="41">
                  <c:v>10</c:v>
                </c:pt>
                <c:pt idx="42">
                  <c:v>20</c:v>
                </c:pt>
                <c:pt idx="43">
                  <c:v>10</c:v>
                </c:pt>
                <c:pt idx="44">
                  <c:v>8</c:v>
                </c:pt>
                <c:pt idx="45">
                  <c:v>10</c:v>
                </c:pt>
                <c:pt idx="46">
                  <c:v>10</c:v>
                </c:pt>
                <c:pt idx="47">
                  <c:v>5</c:v>
                </c:pt>
                <c:pt idx="48">
                  <c:v>1</c:v>
                </c:pt>
                <c:pt idx="49">
                  <c:v>2</c:v>
                </c:pt>
                <c:pt idx="50">
                  <c:v>3</c:v>
                </c:pt>
                <c:pt idx="51">
                  <c:v>3</c:v>
                </c:pt>
                <c:pt idx="52">
                  <c:v>4</c:v>
                </c:pt>
                <c:pt idx="53">
                  <c:v>5</c:v>
                </c:pt>
                <c:pt idx="54">
                  <c:v>5</c:v>
                </c:pt>
                <c:pt idx="55">
                  <c:v>5</c:v>
                </c:pt>
                <c:pt idx="56">
                  <c:v>5</c:v>
                </c:pt>
                <c:pt idx="57">
                  <c:v>7</c:v>
                </c:pt>
                <c:pt idx="58">
                  <c:v>7</c:v>
                </c:pt>
                <c:pt idx="59">
                  <c:v>7</c:v>
                </c:pt>
                <c:pt idx="60">
                  <c:v>7</c:v>
                </c:pt>
                <c:pt idx="61">
                  <c:v>7</c:v>
                </c:pt>
                <c:pt idx="62">
                  <c:v>8</c:v>
                </c:pt>
                <c:pt idx="63">
                  <c:v>8</c:v>
                </c:pt>
                <c:pt idx="64">
                  <c:v>10</c:v>
                </c:pt>
                <c:pt idx="65">
                  <c:v>10</c:v>
                </c:pt>
                <c:pt idx="66">
                  <c:v>10</c:v>
                </c:pt>
                <c:pt idx="67">
                  <c:v>10</c:v>
                </c:pt>
                <c:pt idx="68">
                  <c:v>10</c:v>
                </c:pt>
                <c:pt idx="69">
                  <c:v>12</c:v>
                </c:pt>
                <c:pt idx="70">
                  <c:v>15</c:v>
                </c:pt>
                <c:pt idx="71">
                  <c:v>15</c:v>
                </c:pt>
                <c:pt idx="72">
                  <c:v>15</c:v>
                </c:pt>
                <c:pt idx="75">
                  <c:v>10</c:v>
                </c:pt>
                <c:pt idx="76">
                  <c:v>10</c:v>
                </c:pt>
                <c:pt idx="77">
                  <c:v>10</c:v>
                </c:pt>
                <c:pt idx="78">
                  <c:v>9</c:v>
                </c:pt>
                <c:pt idx="79">
                  <c:v>10</c:v>
                </c:pt>
                <c:pt idx="80">
                  <c:v>5</c:v>
                </c:pt>
                <c:pt idx="81">
                  <c:v>5</c:v>
                </c:pt>
                <c:pt idx="82">
                  <c:v>5</c:v>
                </c:pt>
                <c:pt idx="83">
                  <c:v>15</c:v>
                </c:pt>
                <c:pt idx="84">
                  <c:v>17</c:v>
                </c:pt>
                <c:pt idx="85">
                  <c:v>2</c:v>
                </c:pt>
                <c:pt idx="86">
                  <c:v>5</c:v>
                </c:pt>
                <c:pt idx="87">
                  <c:v>5</c:v>
                </c:pt>
                <c:pt idx="89">
                  <c:v>10</c:v>
                </c:pt>
                <c:pt idx="90">
                  <c:v>3</c:v>
                </c:pt>
                <c:pt idx="91">
                  <c:v>3</c:v>
                </c:pt>
                <c:pt idx="92">
                  <c:v>4</c:v>
                </c:pt>
                <c:pt idx="93">
                  <c:v>5</c:v>
                </c:pt>
                <c:pt idx="94">
                  <c:v>5</c:v>
                </c:pt>
                <c:pt idx="95">
                  <c:v>5</c:v>
                </c:pt>
                <c:pt idx="96">
                  <c:v>5</c:v>
                </c:pt>
                <c:pt idx="97">
                  <c:v>7</c:v>
                </c:pt>
                <c:pt idx="98">
                  <c:v>8</c:v>
                </c:pt>
                <c:pt idx="99">
                  <c:v>10</c:v>
                </c:pt>
                <c:pt idx="100">
                  <c:v>10</c:v>
                </c:pt>
                <c:pt idx="103">
                  <c:v>6</c:v>
                </c:pt>
                <c:pt idx="104">
                  <c:v>20</c:v>
                </c:pt>
                <c:pt idx="105">
                  <c:v>10</c:v>
                </c:pt>
                <c:pt idx="106">
                  <c:v>10</c:v>
                </c:pt>
                <c:pt idx="107">
                  <c:v>15</c:v>
                </c:pt>
                <c:pt idx="108">
                  <c:v>3</c:v>
                </c:pt>
                <c:pt idx="109">
                  <c:v>5</c:v>
                </c:pt>
                <c:pt idx="110">
                  <c:v>7</c:v>
                </c:pt>
                <c:pt idx="111">
                  <c:v>10</c:v>
                </c:pt>
                <c:pt idx="112">
                  <c:v>10</c:v>
                </c:pt>
                <c:pt idx="113">
                  <c:v>10</c:v>
                </c:pt>
                <c:pt idx="114">
                  <c:v>10</c:v>
                </c:pt>
                <c:pt idx="115">
                  <c:v>20</c:v>
                </c:pt>
                <c:pt idx="116">
                  <c:v>20</c:v>
                </c:pt>
                <c:pt idx="118">
                  <c:v>17</c:v>
                </c:pt>
                <c:pt idx="119">
                  <c:v>3</c:v>
                </c:pt>
                <c:pt idx="120">
                  <c:v>10</c:v>
                </c:pt>
                <c:pt idx="121">
                  <c:v>10</c:v>
                </c:pt>
                <c:pt idx="122">
                  <c:v>5</c:v>
                </c:pt>
                <c:pt idx="123">
                  <c:v>5</c:v>
                </c:pt>
                <c:pt idx="124">
                  <c:v>3</c:v>
                </c:pt>
                <c:pt idx="125">
                  <c:v>5</c:v>
                </c:pt>
                <c:pt idx="126">
                  <c:v>10</c:v>
                </c:pt>
                <c:pt idx="128">
                  <c:v>5</c:v>
                </c:pt>
                <c:pt idx="129">
                  <c:v>1</c:v>
                </c:pt>
                <c:pt idx="130">
                  <c:v>1</c:v>
                </c:pt>
                <c:pt idx="131">
                  <c:v>2</c:v>
                </c:pt>
                <c:pt idx="132">
                  <c:v>2</c:v>
                </c:pt>
                <c:pt idx="133">
                  <c:v>3</c:v>
                </c:pt>
                <c:pt idx="134">
                  <c:v>3</c:v>
                </c:pt>
                <c:pt idx="135">
                  <c:v>3</c:v>
                </c:pt>
                <c:pt idx="136">
                  <c:v>4</c:v>
                </c:pt>
                <c:pt idx="137">
                  <c:v>5</c:v>
                </c:pt>
                <c:pt idx="138">
                  <c:v>5</c:v>
                </c:pt>
                <c:pt idx="139">
                  <c:v>5</c:v>
                </c:pt>
                <c:pt idx="140">
                  <c:v>5</c:v>
                </c:pt>
                <c:pt idx="141">
                  <c:v>5</c:v>
                </c:pt>
                <c:pt idx="142">
                  <c:v>5</c:v>
                </c:pt>
                <c:pt idx="143">
                  <c:v>5</c:v>
                </c:pt>
                <c:pt idx="144">
                  <c:v>5</c:v>
                </c:pt>
                <c:pt idx="145">
                  <c:v>5</c:v>
                </c:pt>
                <c:pt idx="146">
                  <c:v>5</c:v>
                </c:pt>
                <c:pt idx="147">
                  <c:v>5</c:v>
                </c:pt>
                <c:pt idx="148">
                  <c:v>5</c:v>
                </c:pt>
                <c:pt idx="149">
                  <c:v>5</c:v>
                </c:pt>
                <c:pt idx="150">
                  <c:v>7</c:v>
                </c:pt>
                <c:pt idx="151">
                  <c:v>7</c:v>
                </c:pt>
                <c:pt idx="152">
                  <c:v>7</c:v>
                </c:pt>
                <c:pt idx="153">
                  <c:v>7</c:v>
                </c:pt>
                <c:pt idx="154">
                  <c:v>8</c:v>
                </c:pt>
                <c:pt idx="155">
                  <c:v>8</c:v>
                </c:pt>
                <c:pt idx="156">
                  <c:v>8</c:v>
                </c:pt>
                <c:pt idx="157">
                  <c:v>8</c:v>
                </c:pt>
                <c:pt idx="158">
                  <c:v>8</c:v>
                </c:pt>
                <c:pt idx="159">
                  <c:v>9</c:v>
                </c:pt>
                <c:pt idx="160">
                  <c:v>10</c:v>
                </c:pt>
                <c:pt idx="161">
                  <c:v>10</c:v>
                </c:pt>
                <c:pt idx="162">
                  <c:v>10</c:v>
                </c:pt>
                <c:pt idx="163">
                  <c:v>10</c:v>
                </c:pt>
                <c:pt idx="164">
                  <c:v>10</c:v>
                </c:pt>
                <c:pt idx="165">
                  <c:v>10</c:v>
                </c:pt>
                <c:pt idx="166">
                  <c:v>10</c:v>
                </c:pt>
                <c:pt idx="167">
                  <c:v>10</c:v>
                </c:pt>
                <c:pt idx="168">
                  <c:v>10</c:v>
                </c:pt>
                <c:pt idx="169">
                  <c:v>10</c:v>
                </c:pt>
                <c:pt idx="170">
                  <c:v>10</c:v>
                </c:pt>
                <c:pt idx="171">
                  <c:v>10</c:v>
                </c:pt>
                <c:pt idx="172">
                  <c:v>10</c:v>
                </c:pt>
                <c:pt idx="173">
                  <c:v>10</c:v>
                </c:pt>
                <c:pt idx="174">
                  <c:v>10</c:v>
                </c:pt>
                <c:pt idx="175">
                  <c:v>10</c:v>
                </c:pt>
                <c:pt idx="176">
                  <c:v>10</c:v>
                </c:pt>
                <c:pt idx="177">
                  <c:v>10</c:v>
                </c:pt>
                <c:pt idx="178">
                  <c:v>10</c:v>
                </c:pt>
                <c:pt idx="179">
                  <c:v>10</c:v>
                </c:pt>
                <c:pt idx="180">
                  <c:v>10</c:v>
                </c:pt>
                <c:pt idx="181">
                  <c:v>10</c:v>
                </c:pt>
                <c:pt idx="182">
                  <c:v>12</c:v>
                </c:pt>
                <c:pt idx="183">
                  <c:v>12</c:v>
                </c:pt>
                <c:pt idx="184">
                  <c:v>15</c:v>
                </c:pt>
                <c:pt idx="185">
                  <c:v>15</c:v>
                </c:pt>
                <c:pt idx="186">
                  <c:v>15</c:v>
                </c:pt>
                <c:pt idx="187">
                  <c:v>15</c:v>
                </c:pt>
                <c:pt idx="188">
                  <c:v>15</c:v>
                </c:pt>
                <c:pt idx="189">
                  <c:v>15</c:v>
                </c:pt>
                <c:pt idx="190">
                  <c:v>15</c:v>
                </c:pt>
                <c:pt idx="191">
                  <c:v>15</c:v>
                </c:pt>
                <c:pt idx="192">
                  <c:v>15</c:v>
                </c:pt>
                <c:pt idx="193">
                  <c:v>15</c:v>
                </c:pt>
                <c:pt idx="194">
                  <c:v>20</c:v>
                </c:pt>
                <c:pt idx="195">
                  <c:v>20</c:v>
                </c:pt>
                <c:pt idx="196">
                  <c:v>20</c:v>
                </c:pt>
                <c:pt idx="197">
                  <c:v>20</c:v>
                </c:pt>
                <c:pt idx="198">
                  <c:v>20</c:v>
                </c:pt>
                <c:pt idx="199">
                  <c:v>25</c:v>
                </c:pt>
                <c:pt idx="200">
                  <c:v>30</c:v>
                </c:pt>
                <c:pt idx="201">
                  <c:v>30</c:v>
                </c:pt>
                <c:pt idx="202">
                  <c:v>30</c:v>
                </c:pt>
                <c:pt idx="203">
                  <c:v>15</c:v>
                </c:pt>
                <c:pt idx="204">
                  <c:v>5</c:v>
                </c:pt>
                <c:pt idx="205">
                  <c:v>5</c:v>
                </c:pt>
                <c:pt idx="206">
                  <c:v>5</c:v>
                </c:pt>
                <c:pt idx="207">
                  <c:v>12</c:v>
                </c:pt>
                <c:pt idx="208">
                  <c:v>20</c:v>
                </c:pt>
                <c:pt idx="211">
                  <c:v>10</c:v>
                </c:pt>
                <c:pt idx="212">
                  <c:v>3</c:v>
                </c:pt>
                <c:pt idx="213">
                  <c:v>5</c:v>
                </c:pt>
                <c:pt idx="214">
                  <c:v>10</c:v>
                </c:pt>
                <c:pt idx="215">
                  <c:v>8</c:v>
                </c:pt>
                <c:pt idx="216">
                  <c:v>5</c:v>
                </c:pt>
                <c:pt idx="217">
                  <c:v>10</c:v>
                </c:pt>
                <c:pt idx="218">
                  <c:v>10</c:v>
                </c:pt>
                <c:pt idx="219">
                  <c:v>5</c:v>
                </c:pt>
                <c:pt idx="220">
                  <c:v>7</c:v>
                </c:pt>
                <c:pt idx="221">
                  <c:v>12</c:v>
                </c:pt>
                <c:pt idx="223">
                  <c:v>2</c:v>
                </c:pt>
                <c:pt idx="224">
                  <c:v>5</c:v>
                </c:pt>
                <c:pt idx="225">
                  <c:v>7</c:v>
                </c:pt>
                <c:pt idx="226">
                  <c:v>10</c:v>
                </c:pt>
                <c:pt idx="227">
                  <c:v>10</c:v>
                </c:pt>
                <c:pt idx="228">
                  <c:v>10</c:v>
                </c:pt>
                <c:pt idx="229">
                  <c:v>20</c:v>
                </c:pt>
                <c:pt idx="231">
                  <c:v>10</c:v>
                </c:pt>
                <c:pt idx="232">
                  <c:v>3</c:v>
                </c:pt>
                <c:pt idx="233">
                  <c:v>5</c:v>
                </c:pt>
                <c:pt idx="234">
                  <c:v>5</c:v>
                </c:pt>
                <c:pt idx="235">
                  <c:v>35</c:v>
                </c:pt>
                <c:pt idx="236">
                  <c:v>10</c:v>
                </c:pt>
                <c:pt idx="237">
                  <c:v>12</c:v>
                </c:pt>
                <c:pt idx="238">
                  <c:v>15</c:v>
                </c:pt>
                <c:pt idx="239">
                  <c:v>4</c:v>
                </c:pt>
                <c:pt idx="240">
                  <c:v>5</c:v>
                </c:pt>
                <c:pt idx="241">
                  <c:v>10</c:v>
                </c:pt>
                <c:pt idx="242">
                  <c:v>10</c:v>
                </c:pt>
                <c:pt idx="243">
                  <c:v>5</c:v>
                </c:pt>
                <c:pt idx="244">
                  <c:v>5</c:v>
                </c:pt>
                <c:pt idx="245">
                  <c:v>5</c:v>
                </c:pt>
                <c:pt idx="246">
                  <c:v>7</c:v>
                </c:pt>
                <c:pt idx="247">
                  <c:v>10</c:v>
                </c:pt>
                <c:pt idx="248">
                  <c:v>10</c:v>
                </c:pt>
                <c:pt idx="249">
                  <c:v>10</c:v>
                </c:pt>
                <c:pt idx="250">
                  <c:v>10</c:v>
                </c:pt>
                <c:pt idx="251">
                  <c:v>10</c:v>
                </c:pt>
                <c:pt idx="252">
                  <c:v>15</c:v>
                </c:pt>
                <c:pt idx="253">
                  <c:v>15</c:v>
                </c:pt>
                <c:pt idx="254">
                  <c:v>20</c:v>
                </c:pt>
                <c:pt idx="256">
                  <c:v>5</c:v>
                </c:pt>
                <c:pt idx="257">
                  <c:v>5</c:v>
                </c:pt>
                <c:pt idx="258">
                  <c:v>10</c:v>
                </c:pt>
                <c:pt idx="259">
                  <c:v>15</c:v>
                </c:pt>
                <c:pt idx="260">
                  <c:v>15</c:v>
                </c:pt>
                <c:pt idx="261">
                  <c:v>15</c:v>
                </c:pt>
                <c:pt idx="262">
                  <c:v>2</c:v>
                </c:pt>
                <c:pt idx="263">
                  <c:v>3</c:v>
                </c:pt>
                <c:pt idx="264">
                  <c:v>4</c:v>
                </c:pt>
                <c:pt idx="265">
                  <c:v>5</c:v>
                </c:pt>
                <c:pt idx="266">
                  <c:v>5</c:v>
                </c:pt>
                <c:pt idx="267">
                  <c:v>5</c:v>
                </c:pt>
                <c:pt idx="268">
                  <c:v>5</c:v>
                </c:pt>
                <c:pt idx="269">
                  <c:v>5</c:v>
                </c:pt>
                <c:pt idx="270">
                  <c:v>5</c:v>
                </c:pt>
                <c:pt idx="271">
                  <c:v>5</c:v>
                </c:pt>
                <c:pt idx="272">
                  <c:v>7</c:v>
                </c:pt>
                <c:pt idx="273">
                  <c:v>7</c:v>
                </c:pt>
                <c:pt idx="274">
                  <c:v>7</c:v>
                </c:pt>
                <c:pt idx="275">
                  <c:v>10</c:v>
                </c:pt>
                <c:pt idx="276">
                  <c:v>10</c:v>
                </c:pt>
                <c:pt idx="277">
                  <c:v>10</c:v>
                </c:pt>
                <c:pt idx="278">
                  <c:v>10</c:v>
                </c:pt>
                <c:pt idx="279">
                  <c:v>15</c:v>
                </c:pt>
                <c:pt idx="280">
                  <c:v>15</c:v>
                </c:pt>
                <c:pt idx="281">
                  <c:v>20</c:v>
                </c:pt>
                <c:pt idx="283">
                  <c:v>10</c:v>
                </c:pt>
                <c:pt idx="284">
                  <c:v>10</c:v>
                </c:pt>
                <c:pt idx="285">
                  <c:v>8</c:v>
                </c:pt>
                <c:pt idx="286">
                  <c:v>5</c:v>
                </c:pt>
                <c:pt idx="287">
                  <c:v>5</c:v>
                </c:pt>
                <c:pt idx="288">
                  <c:v>10</c:v>
                </c:pt>
                <c:pt idx="289">
                  <c:v>15</c:v>
                </c:pt>
                <c:pt idx="290">
                  <c:v>5</c:v>
                </c:pt>
                <c:pt idx="291">
                  <c:v>10</c:v>
                </c:pt>
                <c:pt idx="292">
                  <c:v>10</c:v>
                </c:pt>
                <c:pt idx="293">
                  <c:v>7</c:v>
                </c:pt>
                <c:pt idx="294">
                  <c:v>4</c:v>
                </c:pt>
                <c:pt idx="295">
                  <c:v>5</c:v>
                </c:pt>
                <c:pt idx="296">
                  <c:v>5</c:v>
                </c:pt>
                <c:pt idx="297">
                  <c:v>6</c:v>
                </c:pt>
                <c:pt idx="298">
                  <c:v>10</c:v>
                </c:pt>
                <c:pt idx="299">
                  <c:v>10</c:v>
                </c:pt>
                <c:pt idx="300">
                  <c:v>15</c:v>
                </c:pt>
                <c:pt idx="301">
                  <c:v>20</c:v>
                </c:pt>
                <c:pt idx="302">
                  <c:v>30</c:v>
                </c:pt>
                <c:pt idx="303">
                  <c:v>3</c:v>
                </c:pt>
                <c:pt idx="304">
                  <c:v>5</c:v>
                </c:pt>
                <c:pt idx="305">
                  <c:v>5</c:v>
                </c:pt>
                <c:pt idx="306">
                  <c:v>5</c:v>
                </c:pt>
                <c:pt idx="307">
                  <c:v>5</c:v>
                </c:pt>
                <c:pt idx="308">
                  <c:v>5</c:v>
                </c:pt>
                <c:pt idx="309">
                  <c:v>6</c:v>
                </c:pt>
                <c:pt idx="310">
                  <c:v>7</c:v>
                </c:pt>
                <c:pt idx="311">
                  <c:v>8</c:v>
                </c:pt>
                <c:pt idx="312">
                  <c:v>8</c:v>
                </c:pt>
                <c:pt idx="313">
                  <c:v>10</c:v>
                </c:pt>
                <c:pt idx="314">
                  <c:v>10</c:v>
                </c:pt>
                <c:pt idx="315">
                  <c:v>10</c:v>
                </c:pt>
                <c:pt idx="316">
                  <c:v>10</c:v>
                </c:pt>
                <c:pt idx="317">
                  <c:v>10</c:v>
                </c:pt>
                <c:pt idx="318">
                  <c:v>20</c:v>
                </c:pt>
                <c:pt idx="319">
                  <c:v>20</c:v>
                </c:pt>
                <c:pt idx="321">
                  <c:v>10</c:v>
                </c:pt>
                <c:pt idx="322">
                  <c:v>5</c:v>
                </c:pt>
                <c:pt idx="323">
                  <c:v>3</c:v>
                </c:pt>
                <c:pt idx="324">
                  <c:v>5</c:v>
                </c:pt>
                <c:pt idx="325">
                  <c:v>10</c:v>
                </c:pt>
                <c:pt idx="326">
                  <c:v>15</c:v>
                </c:pt>
                <c:pt idx="327">
                  <c:v>15</c:v>
                </c:pt>
                <c:pt idx="328">
                  <c:v>20</c:v>
                </c:pt>
                <c:pt idx="329">
                  <c:v>15</c:v>
                </c:pt>
                <c:pt idx="330">
                  <c:v>15</c:v>
                </c:pt>
                <c:pt idx="331">
                  <c:v>10</c:v>
                </c:pt>
                <c:pt idx="332">
                  <c:v>5</c:v>
                </c:pt>
                <c:pt idx="333">
                  <c:v>10</c:v>
                </c:pt>
                <c:pt idx="334">
                  <c:v>10</c:v>
                </c:pt>
                <c:pt idx="335">
                  <c:v>12</c:v>
                </c:pt>
                <c:pt idx="336">
                  <c:v>17</c:v>
                </c:pt>
                <c:pt idx="337">
                  <c:v>20</c:v>
                </c:pt>
                <c:pt idx="338">
                  <c:v>7</c:v>
                </c:pt>
                <c:pt idx="339">
                  <c:v>10</c:v>
                </c:pt>
                <c:pt idx="340">
                  <c:v>10</c:v>
                </c:pt>
                <c:pt idx="341">
                  <c:v>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7AF-4278-B452-23BC5E7607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5033816"/>
        <c:axId val="315034800"/>
      </c:scatterChart>
      <c:valAx>
        <c:axId val="3150338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034800"/>
        <c:crosses val="autoZero"/>
        <c:crossBetween val="midCat"/>
      </c:valAx>
      <c:valAx>
        <c:axId val="315034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0338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100000">
          <a:schemeClr val="lt1">
            <a:lumMod val="95000"/>
          </a:schemeClr>
        </a:gs>
        <a:gs pos="43000">
          <a:schemeClr val="lt1"/>
        </a:gs>
      </a:gsLst>
      <a:path path="circle">
        <a:fillToRect l="50000" t="50000" r="50000" b="50000"/>
      </a:path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7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Age vs number</a:t>
            </a:r>
            <a:r>
              <a:rPr lang="en-GB" baseline="0"/>
              <a:t> before feeling comfortable with hasson</a:t>
            </a:r>
            <a:endParaRPr lang="en-GB"/>
          </a:p>
        </c:rich>
      </c:tx>
      <c:layout>
        <c:manualLayout>
          <c:xMode val="edge"/>
          <c:yMode val="edge"/>
          <c:x val="0.13838188976377955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7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>
              <a:noFill/>
            </a:ln>
            <a:effectLst/>
          </c:spPr>
          <c:marker>
            <c:symbol val="circle"/>
            <c:size val="4"/>
            <c:spPr>
              <a:solidFill>
                <a:schemeClr val="accent1"/>
              </a:solidFill>
              <a:ln w="9525" cap="flat" cmpd="sng" algn="ctr">
                <a:solidFill>
                  <a:schemeClr val="accent1"/>
                </a:solidFill>
                <a:round/>
              </a:ln>
              <a:effectLst/>
            </c:spPr>
          </c:marker>
          <c:trendline>
            <c:spPr>
              <a:ln w="63500" cap="rnd" cmpd="sng" algn="ctr">
                <a:solidFill>
                  <a:schemeClr val="accent1">
                    <a:alpha val="25000"/>
                  </a:schemeClr>
                </a:solidFill>
                <a:round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7871036778898062"/>
                  <c:y val="-0.35266669887317481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'Data With graphs'!$H$2:$H$351</c:f>
              <c:numCache>
                <c:formatCode>General</c:formatCode>
                <c:ptCount val="341"/>
                <c:pt idx="0">
                  <c:v>55</c:v>
                </c:pt>
                <c:pt idx="1">
                  <c:v>27</c:v>
                </c:pt>
                <c:pt idx="2">
                  <c:v>42</c:v>
                </c:pt>
                <c:pt idx="3">
                  <c:v>68</c:v>
                </c:pt>
                <c:pt idx="4">
                  <c:v>62</c:v>
                </c:pt>
                <c:pt idx="5">
                  <c:v>67</c:v>
                </c:pt>
                <c:pt idx="6">
                  <c:v>47</c:v>
                </c:pt>
                <c:pt idx="7">
                  <c:v>61</c:v>
                </c:pt>
                <c:pt idx="8">
                  <c:v>42</c:v>
                </c:pt>
                <c:pt idx="9">
                  <c:v>38</c:v>
                </c:pt>
                <c:pt idx="10">
                  <c:v>62</c:v>
                </c:pt>
                <c:pt idx="11">
                  <c:v>58</c:v>
                </c:pt>
                <c:pt idx="12">
                  <c:v>32</c:v>
                </c:pt>
                <c:pt idx="13">
                  <c:v>60</c:v>
                </c:pt>
                <c:pt idx="14">
                  <c:v>41</c:v>
                </c:pt>
                <c:pt idx="15">
                  <c:v>57</c:v>
                </c:pt>
                <c:pt idx="16">
                  <c:v>33</c:v>
                </c:pt>
                <c:pt idx="17">
                  <c:v>38</c:v>
                </c:pt>
                <c:pt idx="18">
                  <c:v>47</c:v>
                </c:pt>
                <c:pt idx="19">
                  <c:v>62</c:v>
                </c:pt>
                <c:pt idx="20">
                  <c:v>48</c:v>
                </c:pt>
                <c:pt idx="21">
                  <c:v>57</c:v>
                </c:pt>
                <c:pt idx="22">
                  <c:v>45</c:v>
                </c:pt>
                <c:pt idx="23">
                  <c:v>56</c:v>
                </c:pt>
                <c:pt idx="24">
                  <c:v>56</c:v>
                </c:pt>
                <c:pt idx="25">
                  <c:v>55</c:v>
                </c:pt>
                <c:pt idx="26">
                  <c:v>50</c:v>
                </c:pt>
                <c:pt idx="27">
                  <c:v>41</c:v>
                </c:pt>
                <c:pt idx="28">
                  <c:v>44</c:v>
                </c:pt>
                <c:pt idx="29">
                  <c:v>45</c:v>
                </c:pt>
                <c:pt idx="30">
                  <c:v>52</c:v>
                </c:pt>
                <c:pt idx="31">
                  <c:v>41</c:v>
                </c:pt>
                <c:pt idx="32">
                  <c:v>48</c:v>
                </c:pt>
                <c:pt idx="33">
                  <c:v>56</c:v>
                </c:pt>
                <c:pt idx="34">
                  <c:v>44</c:v>
                </c:pt>
                <c:pt idx="35">
                  <c:v>57</c:v>
                </c:pt>
                <c:pt idx="36">
                  <c:v>59</c:v>
                </c:pt>
                <c:pt idx="37">
                  <c:v>47</c:v>
                </c:pt>
                <c:pt idx="38">
                  <c:v>37</c:v>
                </c:pt>
                <c:pt idx="39">
                  <c:v>38</c:v>
                </c:pt>
                <c:pt idx="40">
                  <c:v>36</c:v>
                </c:pt>
                <c:pt idx="41">
                  <c:v>48</c:v>
                </c:pt>
                <c:pt idx="42">
                  <c:v>47</c:v>
                </c:pt>
                <c:pt idx="43">
                  <c:v>40</c:v>
                </c:pt>
                <c:pt idx="44">
                  <c:v>57</c:v>
                </c:pt>
                <c:pt idx="45">
                  <c:v>58</c:v>
                </c:pt>
                <c:pt idx="46">
                  <c:v>61</c:v>
                </c:pt>
                <c:pt idx="47">
                  <c:v>30</c:v>
                </c:pt>
                <c:pt idx="48">
                  <c:v>53</c:v>
                </c:pt>
                <c:pt idx="49">
                  <c:v>61</c:v>
                </c:pt>
                <c:pt idx="50">
                  <c:v>47</c:v>
                </c:pt>
                <c:pt idx="51">
                  <c:v>49</c:v>
                </c:pt>
                <c:pt idx="52">
                  <c:v>62</c:v>
                </c:pt>
                <c:pt idx="53">
                  <c:v>37</c:v>
                </c:pt>
                <c:pt idx="54">
                  <c:v>43</c:v>
                </c:pt>
                <c:pt idx="55">
                  <c:v>52</c:v>
                </c:pt>
                <c:pt idx="56">
                  <c:v>55</c:v>
                </c:pt>
                <c:pt idx="57">
                  <c:v>43</c:v>
                </c:pt>
                <c:pt idx="58">
                  <c:v>56</c:v>
                </c:pt>
                <c:pt idx="59">
                  <c:v>56</c:v>
                </c:pt>
                <c:pt idx="60">
                  <c:v>57</c:v>
                </c:pt>
                <c:pt idx="61">
                  <c:v>76</c:v>
                </c:pt>
                <c:pt idx="62">
                  <c:v>36</c:v>
                </c:pt>
                <c:pt idx="63">
                  <c:v>42</c:v>
                </c:pt>
                <c:pt idx="64">
                  <c:v>44</c:v>
                </c:pt>
                <c:pt idx="65">
                  <c:v>48</c:v>
                </c:pt>
                <c:pt idx="66">
                  <c:v>58</c:v>
                </c:pt>
                <c:pt idx="67">
                  <c:v>62</c:v>
                </c:pt>
                <c:pt idx="68">
                  <c:v>76</c:v>
                </c:pt>
                <c:pt idx="69">
                  <c:v>30</c:v>
                </c:pt>
                <c:pt idx="70">
                  <c:v>54</c:v>
                </c:pt>
                <c:pt idx="71">
                  <c:v>55</c:v>
                </c:pt>
                <c:pt idx="72">
                  <c:v>69</c:v>
                </c:pt>
                <c:pt idx="73">
                  <c:v>50</c:v>
                </c:pt>
                <c:pt idx="74">
                  <c:v>61</c:v>
                </c:pt>
                <c:pt idx="75">
                  <c:v>42</c:v>
                </c:pt>
                <c:pt idx="76">
                  <c:v>35</c:v>
                </c:pt>
                <c:pt idx="77">
                  <c:v>65</c:v>
                </c:pt>
                <c:pt idx="78">
                  <c:v>41</c:v>
                </c:pt>
                <c:pt idx="79">
                  <c:v>60</c:v>
                </c:pt>
                <c:pt idx="80">
                  <c:v>42</c:v>
                </c:pt>
                <c:pt idx="81">
                  <c:v>35</c:v>
                </c:pt>
                <c:pt idx="82">
                  <c:v>35</c:v>
                </c:pt>
                <c:pt idx="83">
                  <c:v>50</c:v>
                </c:pt>
                <c:pt idx="84">
                  <c:v>49</c:v>
                </c:pt>
                <c:pt idx="85">
                  <c:v>43</c:v>
                </c:pt>
                <c:pt idx="86">
                  <c:v>38</c:v>
                </c:pt>
                <c:pt idx="87">
                  <c:v>59</c:v>
                </c:pt>
                <c:pt idx="88">
                  <c:v>60</c:v>
                </c:pt>
                <c:pt idx="89">
                  <c:v>38</c:v>
                </c:pt>
                <c:pt idx="90">
                  <c:v>36</c:v>
                </c:pt>
                <c:pt idx="91">
                  <c:v>50</c:v>
                </c:pt>
                <c:pt idx="92">
                  <c:v>33</c:v>
                </c:pt>
                <c:pt idx="93">
                  <c:v>30</c:v>
                </c:pt>
                <c:pt idx="94">
                  <c:v>42</c:v>
                </c:pt>
                <c:pt idx="95">
                  <c:v>45</c:v>
                </c:pt>
                <c:pt idx="96">
                  <c:v>60</c:v>
                </c:pt>
                <c:pt idx="97">
                  <c:v>47</c:v>
                </c:pt>
                <c:pt idx="98">
                  <c:v>44</c:v>
                </c:pt>
                <c:pt idx="99">
                  <c:v>52</c:v>
                </c:pt>
                <c:pt idx="100">
                  <c:v>57</c:v>
                </c:pt>
                <c:pt idx="101">
                  <c:v>42</c:v>
                </c:pt>
                <c:pt idx="102">
                  <c:v>49</c:v>
                </c:pt>
                <c:pt idx="103">
                  <c:v>39</c:v>
                </c:pt>
                <c:pt idx="104">
                  <c:v>37</c:v>
                </c:pt>
                <c:pt idx="105">
                  <c:v>55</c:v>
                </c:pt>
                <c:pt idx="106">
                  <c:v>65</c:v>
                </c:pt>
                <c:pt idx="107">
                  <c:v>47</c:v>
                </c:pt>
                <c:pt idx="108">
                  <c:v>59</c:v>
                </c:pt>
                <c:pt idx="109">
                  <c:v>34</c:v>
                </c:pt>
                <c:pt idx="110">
                  <c:v>59</c:v>
                </c:pt>
                <c:pt idx="111">
                  <c:v>42</c:v>
                </c:pt>
                <c:pt idx="112">
                  <c:v>52</c:v>
                </c:pt>
                <c:pt idx="113">
                  <c:v>55</c:v>
                </c:pt>
                <c:pt idx="114">
                  <c:v>65</c:v>
                </c:pt>
                <c:pt idx="115">
                  <c:v>34</c:v>
                </c:pt>
                <c:pt idx="116">
                  <c:v>46</c:v>
                </c:pt>
                <c:pt idx="117">
                  <c:v>45</c:v>
                </c:pt>
                <c:pt idx="118">
                  <c:v>35</c:v>
                </c:pt>
                <c:pt idx="119">
                  <c:v>46</c:v>
                </c:pt>
                <c:pt idx="120">
                  <c:v>64</c:v>
                </c:pt>
                <c:pt idx="121">
                  <c:v>65</c:v>
                </c:pt>
                <c:pt idx="122">
                  <c:v>32</c:v>
                </c:pt>
                <c:pt idx="123">
                  <c:v>55</c:v>
                </c:pt>
                <c:pt idx="124">
                  <c:v>43</c:v>
                </c:pt>
                <c:pt idx="125">
                  <c:v>47</c:v>
                </c:pt>
                <c:pt idx="126">
                  <c:v>59</c:v>
                </c:pt>
                <c:pt idx="127">
                  <c:v>65</c:v>
                </c:pt>
                <c:pt idx="128">
                  <c:v>38</c:v>
                </c:pt>
                <c:pt idx="129">
                  <c:v>32</c:v>
                </c:pt>
                <c:pt idx="130">
                  <c:v>61</c:v>
                </c:pt>
                <c:pt idx="131">
                  <c:v>35</c:v>
                </c:pt>
                <c:pt idx="132">
                  <c:v>37</c:v>
                </c:pt>
                <c:pt idx="133">
                  <c:v>31</c:v>
                </c:pt>
                <c:pt idx="134">
                  <c:v>32</c:v>
                </c:pt>
                <c:pt idx="135">
                  <c:v>34</c:v>
                </c:pt>
                <c:pt idx="136">
                  <c:v>55</c:v>
                </c:pt>
                <c:pt idx="137">
                  <c:v>30</c:v>
                </c:pt>
                <c:pt idx="138">
                  <c:v>30</c:v>
                </c:pt>
                <c:pt idx="139">
                  <c:v>31</c:v>
                </c:pt>
                <c:pt idx="140">
                  <c:v>32</c:v>
                </c:pt>
                <c:pt idx="141">
                  <c:v>36</c:v>
                </c:pt>
                <c:pt idx="142">
                  <c:v>38</c:v>
                </c:pt>
                <c:pt idx="143">
                  <c:v>39</c:v>
                </c:pt>
                <c:pt idx="144">
                  <c:v>39</c:v>
                </c:pt>
                <c:pt idx="145">
                  <c:v>42</c:v>
                </c:pt>
                <c:pt idx="146">
                  <c:v>49</c:v>
                </c:pt>
                <c:pt idx="147">
                  <c:v>58</c:v>
                </c:pt>
                <c:pt idx="148">
                  <c:v>60</c:v>
                </c:pt>
                <c:pt idx="149">
                  <c:v>61</c:v>
                </c:pt>
                <c:pt idx="150">
                  <c:v>32</c:v>
                </c:pt>
                <c:pt idx="151">
                  <c:v>36</c:v>
                </c:pt>
                <c:pt idx="152">
                  <c:v>55</c:v>
                </c:pt>
                <c:pt idx="153">
                  <c:v>63</c:v>
                </c:pt>
                <c:pt idx="154">
                  <c:v>33</c:v>
                </c:pt>
                <c:pt idx="155">
                  <c:v>36</c:v>
                </c:pt>
                <c:pt idx="156">
                  <c:v>39</c:v>
                </c:pt>
                <c:pt idx="157">
                  <c:v>40</c:v>
                </c:pt>
                <c:pt idx="158">
                  <c:v>44</c:v>
                </c:pt>
                <c:pt idx="159">
                  <c:v>60</c:v>
                </c:pt>
                <c:pt idx="160">
                  <c:v>29</c:v>
                </c:pt>
                <c:pt idx="161">
                  <c:v>31</c:v>
                </c:pt>
                <c:pt idx="162">
                  <c:v>32</c:v>
                </c:pt>
                <c:pt idx="163">
                  <c:v>33</c:v>
                </c:pt>
                <c:pt idx="164">
                  <c:v>35</c:v>
                </c:pt>
                <c:pt idx="165">
                  <c:v>35</c:v>
                </c:pt>
                <c:pt idx="166">
                  <c:v>35</c:v>
                </c:pt>
                <c:pt idx="167">
                  <c:v>36</c:v>
                </c:pt>
                <c:pt idx="168">
                  <c:v>37</c:v>
                </c:pt>
                <c:pt idx="169">
                  <c:v>37</c:v>
                </c:pt>
                <c:pt idx="170">
                  <c:v>38</c:v>
                </c:pt>
                <c:pt idx="171">
                  <c:v>38</c:v>
                </c:pt>
                <c:pt idx="172">
                  <c:v>40</c:v>
                </c:pt>
                <c:pt idx="173">
                  <c:v>40</c:v>
                </c:pt>
                <c:pt idx="174">
                  <c:v>44</c:v>
                </c:pt>
                <c:pt idx="175">
                  <c:v>47</c:v>
                </c:pt>
                <c:pt idx="176">
                  <c:v>47</c:v>
                </c:pt>
                <c:pt idx="177">
                  <c:v>48</c:v>
                </c:pt>
                <c:pt idx="178">
                  <c:v>53</c:v>
                </c:pt>
                <c:pt idx="179">
                  <c:v>55</c:v>
                </c:pt>
                <c:pt idx="180">
                  <c:v>55</c:v>
                </c:pt>
                <c:pt idx="181">
                  <c:v>57</c:v>
                </c:pt>
                <c:pt idx="182">
                  <c:v>37</c:v>
                </c:pt>
                <c:pt idx="183">
                  <c:v>39</c:v>
                </c:pt>
                <c:pt idx="184">
                  <c:v>26</c:v>
                </c:pt>
                <c:pt idx="185">
                  <c:v>30</c:v>
                </c:pt>
                <c:pt idx="186">
                  <c:v>31</c:v>
                </c:pt>
                <c:pt idx="187">
                  <c:v>32</c:v>
                </c:pt>
                <c:pt idx="188">
                  <c:v>33</c:v>
                </c:pt>
                <c:pt idx="189">
                  <c:v>34</c:v>
                </c:pt>
                <c:pt idx="190">
                  <c:v>36</c:v>
                </c:pt>
                <c:pt idx="191">
                  <c:v>36</c:v>
                </c:pt>
                <c:pt idx="192">
                  <c:v>40</c:v>
                </c:pt>
                <c:pt idx="193">
                  <c:v>65</c:v>
                </c:pt>
                <c:pt idx="194">
                  <c:v>30</c:v>
                </c:pt>
                <c:pt idx="195">
                  <c:v>34</c:v>
                </c:pt>
                <c:pt idx="196">
                  <c:v>36</c:v>
                </c:pt>
                <c:pt idx="197">
                  <c:v>45</c:v>
                </c:pt>
                <c:pt idx="198">
                  <c:v>58</c:v>
                </c:pt>
                <c:pt idx="199">
                  <c:v>28</c:v>
                </c:pt>
                <c:pt idx="200">
                  <c:v>47</c:v>
                </c:pt>
                <c:pt idx="201">
                  <c:v>62</c:v>
                </c:pt>
                <c:pt idx="202">
                  <c:v>63</c:v>
                </c:pt>
                <c:pt idx="203">
                  <c:v>26</c:v>
                </c:pt>
                <c:pt idx="204">
                  <c:v>38</c:v>
                </c:pt>
                <c:pt idx="205">
                  <c:v>52</c:v>
                </c:pt>
                <c:pt idx="206">
                  <c:v>59</c:v>
                </c:pt>
                <c:pt idx="207">
                  <c:v>57</c:v>
                </c:pt>
                <c:pt idx="208">
                  <c:v>53</c:v>
                </c:pt>
                <c:pt idx="209">
                  <c:v>58</c:v>
                </c:pt>
                <c:pt idx="210">
                  <c:v>66</c:v>
                </c:pt>
                <c:pt idx="211">
                  <c:v>50</c:v>
                </c:pt>
                <c:pt idx="212">
                  <c:v>40</c:v>
                </c:pt>
                <c:pt idx="213">
                  <c:v>58</c:v>
                </c:pt>
                <c:pt idx="214">
                  <c:v>58</c:v>
                </c:pt>
                <c:pt idx="215">
                  <c:v>33</c:v>
                </c:pt>
                <c:pt idx="216">
                  <c:v>36</c:v>
                </c:pt>
                <c:pt idx="217">
                  <c:v>46</c:v>
                </c:pt>
                <c:pt idx="218">
                  <c:v>36</c:v>
                </c:pt>
                <c:pt idx="219">
                  <c:v>38</c:v>
                </c:pt>
                <c:pt idx="220">
                  <c:v>47</c:v>
                </c:pt>
                <c:pt idx="221">
                  <c:v>34</c:v>
                </c:pt>
                <c:pt idx="222">
                  <c:v>55</c:v>
                </c:pt>
                <c:pt idx="223">
                  <c:v>35</c:v>
                </c:pt>
                <c:pt idx="224">
                  <c:v>58</c:v>
                </c:pt>
                <c:pt idx="225">
                  <c:v>55</c:v>
                </c:pt>
                <c:pt idx="226">
                  <c:v>31</c:v>
                </c:pt>
                <c:pt idx="227">
                  <c:v>61</c:v>
                </c:pt>
                <c:pt idx="228">
                  <c:v>65</c:v>
                </c:pt>
                <c:pt idx="229">
                  <c:v>59</c:v>
                </c:pt>
                <c:pt idx="230">
                  <c:v>49</c:v>
                </c:pt>
                <c:pt idx="231">
                  <c:v>41</c:v>
                </c:pt>
                <c:pt idx="232">
                  <c:v>40</c:v>
                </c:pt>
                <c:pt idx="233">
                  <c:v>30</c:v>
                </c:pt>
                <c:pt idx="234">
                  <c:v>40</c:v>
                </c:pt>
                <c:pt idx="235">
                  <c:v>40</c:v>
                </c:pt>
                <c:pt idx="236">
                  <c:v>48</c:v>
                </c:pt>
                <c:pt idx="237">
                  <c:v>66</c:v>
                </c:pt>
                <c:pt idx="239">
                  <c:v>51</c:v>
                </c:pt>
                <c:pt idx="240">
                  <c:v>63</c:v>
                </c:pt>
                <c:pt idx="241">
                  <c:v>33</c:v>
                </c:pt>
                <c:pt idx="242">
                  <c:v>38</c:v>
                </c:pt>
                <c:pt idx="243">
                  <c:v>34</c:v>
                </c:pt>
                <c:pt idx="244">
                  <c:v>37</c:v>
                </c:pt>
                <c:pt idx="245">
                  <c:v>50</c:v>
                </c:pt>
                <c:pt idx="246">
                  <c:v>60</c:v>
                </c:pt>
                <c:pt idx="247">
                  <c:v>32</c:v>
                </c:pt>
                <c:pt idx="248">
                  <c:v>32</c:v>
                </c:pt>
                <c:pt idx="249">
                  <c:v>40</c:v>
                </c:pt>
                <c:pt idx="250">
                  <c:v>52</c:v>
                </c:pt>
                <c:pt idx="251">
                  <c:v>56</c:v>
                </c:pt>
                <c:pt idx="252">
                  <c:v>39</c:v>
                </c:pt>
                <c:pt idx="253">
                  <c:v>44</c:v>
                </c:pt>
                <c:pt idx="254">
                  <c:v>44</c:v>
                </c:pt>
                <c:pt idx="255">
                  <c:v>60</c:v>
                </c:pt>
                <c:pt idx="256">
                  <c:v>40</c:v>
                </c:pt>
                <c:pt idx="257">
                  <c:v>42</c:v>
                </c:pt>
                <c:pt idx="258">
                  <c:v>38</c:v>
                </c:pt>
                <c:pt idx="259">
                  <c:v>37</c:v>
                </c:pt>
                <c:pt idx="260">
                  <c:v>51</c:v>
                </c:pt>
                <c:pt idx="261">
                  <c:v>51</c:v>
                </c:pt>
                <c:pt idx="262">
                  <c:v>38</c:v>
                </c:pt>
                <c:pt idx="263">
                  <c:v>57</c:v>
                </c:pt>
                <c:pt idx="264">
                  <c:v>45</c:v>
                </c:pt>
                <c:pt idx="265">
                  <c:v>30</c:v>
                </c:pt>
                <c:pt idx="266">
                  <c:v>32</c:v>
                </c:pt>
                <c:pt idx="267">
                  <c:v>36</c:v>
                </c:pt>
                <c:pt idx="268">
                  <c:v>38</c:v>
                </c:pt>
                <c:pt idx="269">
                  <c:v>42</c:v>
                </c:pt>
                <c:pt idx="270">
                  <c:v>43</c:v>
                </c:pt>
                <c:pt idx="271">
                  <c:v>49</c:v>
                </c:pt>
                <c:pt idx="272">
                  <c:v>30</c:v>
                </c:pt>
                <c:pt idx="273">
                  <c:v>33</c:v>
                </c:pt>
                <c:pt idx="274">
                  <c:v>34</c:v>
                </c:pt>
                <c:pt idx="275">
                  <c:v>37</c:v>
                </c:pt>
                <c:pt idx="276">
                  <c:v>38</c:v>
                </c:pt>
                <c:pt idx="277">
                  <c:v>44</c:v>
                </c:pt>
                <c:pt idx="278">
                  <c:v>55</c:v>
                </c:pt>
                <c:pt idx="279">
                  <c:v>31</c:v>
                </c:pt>
                <c:pt idx="280">
                  <c:v>37</c:v>
                </c:pt>
                <c:pt idx="281">
                  <c:v>57</c:v>
                </c:pt>
                <c:pt idx="282">
                  <c:v>53</c:v>
                </c:pt>
                <c:pt idx="283">
                  <c:v>57</c:v>
                </c:pt>
                <c:pt idx="284">
                  <c:v>61</c:v>
                </c:pt>
                <c:pt idx="285">
                  <c:v>33</c:v>
                </c:pt>
                <c:pt idx="286">
                  <c:v>50</c:v>
                </c:pt>
                <c:pt idx="287">
                  <c:v>39</c:v>
                </c:pt>
                <c:pt idx="288">
                  <c:v>36</c:v>
                </c:pt>
                <c:pt idx="289">
                  <c:v>47</c:v>
                </c:pt>
                <c:pt idx="290">
                  <c:v>38</c:v>
                </c:pt>
                <c:pt idx="291">
                  <c:v>29</c:v>
                </c:pt>
                <c:pt idx="292">
                  <c:v>42</c:v>
                </c:pt>
                <c:pt idx="293">
                  <c:v>58</c:v>
                </c:pt>
                <c:pt idx="294">
                  <c:v>48</c:v>
                </c:pt>
                <c:pt idx="295">
                  <c:v>31</c:v>
                </c:pt>
                <c:pt idx="296">
                  <c:v>50</c:v>
                </c:pt>
                <c:pt idx="297">
                  <c:v>33</c:v>
                </c:pt>
                <c:pt idx="298">
                  <c:v>31</c:v>
                </c:pt>
                <c:pt idx="299">
                  <c:v>32</c:v>
                </c:pt>
                <c:pt idx="300">
                  <c:v>65</c:v>
                </c:pt>
                <c:pt idx="301">
                  <c:v>45</c:v>
                </c:pt>
                <c:pt idx="302">
                  <c:v>73</c:v>
                </c:pt>
                <c:pt idx="303">
                  <c:v>54</c:v>
                </c:pt>
                <c:pt idx="304">
                  <c:v>39</c:v>
                </c:pt>
                <c:pt idx="305">
                  <c:v>42</c:v>
                </c:pt>
                <c:pt idx="306">
                  <c:v>43</c:v>
                </c:pt>
                <c:pt idx="307">
                  <c:v>51</c:v>
                </c:pt>
                <c:pt idx="308">
                  <c:v>56</c:v>
                </c:pt>
                <c:pt idx="309">
                  <c:v>40</c:v>
                </c:pt>
                <c:pt idx="310">
                  <c:v>31</c:v>
                </c:pt>
                <c:pt idx="311">
                  <c:v>32</c:v>
                </c:pt>
                <c:pt idx="312">
                  <c:v>59</c:v>
                </c:pt>
                <c:pt idx="313">
                  <c:v>27</c:v>
                </c:pt>
                <c:pt idx="314">
                  <c:v>32</c:v>
                </c:pt>
                <c:pt idx="315">
                  <c:v>58</c:v>
                </c:pt>
                <c:pt idx="316">
                  <c:v>66</c:v>
                </c:pt>
                <c:pt idx="317">
                  <c:v>66</c:v>
                </c:pt>
                <c:pt idx="318">
                  <c:v>38</c:v>
                </c:pt>
                <c:pt idx="319">
                  <c:v>59</c:v>
                </c:pt>
                <c:pt idx="320">
                  <c:v>35</c:v>
                </c:pt>
                <c:pt idx="321">
                  <c:v>37</c:v>
                </c:pt>
                <c:pt idx="322">
                  <c:v>46</c:v>
                </c:pt>
                <c:pt idx="323">
                  <c:v>59</c:v>
                </c:pt>
                <c:pt idx="324">
                  <c:v>47</c:v>
                </c:pt>
                <c:pt idx="325">
                  <c:v>52</c:v>
                </c:pt>
                <c:pt idx="326">
                  <c:v>38</c:v>
                </c:pt>
                <c:pt idx="327">
                  <c:v>50</c:v>
                </c:pt>
                <c:pt idx="328">
                  <c:v>57</c:v>
                </c:pt>
                <c:pt idx="329">
                  <c:v>41</c:v>
                </c:pt>
                <c:pt idx="330">
                  <c:v>40</c:v>
                </c:pt>
                <c:pt idx="331">
                  <c:v>40</c:v>
                </c:pt>
                <c:pt idx="332">
                  <c:v>50</c:v>
                </c:pt>
                <c:pt idx="333">
                  <c:v>49</c:v>
                </c:pt>
                <c:pt idx="334">
                  <c:v>53</c:v>
                </c:pt>
                <c:pt idx="335">
                  <c:v>36</c:v>
                </c:pt>
                <c:pt idx="336">
                  <c:v>51</c:v>
                </c:pt>
                <c:pt idx="337">
                  <c:v>65</c:v>
                </c:pt>
                <c:pt idx="338">
                  <c:v>35</c:v>
                </c:pt>
                <c:pt idx="339">
                  <c:v>39</c:v>
                </c:pt>
                <c:pt idx="340">
                  <c:v>57</c:v>
                </c:pt>
              </c:numCache>
            </c:numRef>
          </c:xVal>
          <c:yVal>
            <c:numRef>
              <c:f>'Data With graphs'!$F$2:$F$352</c:f>
              <c:numCache>
                <c:formatCode>General</c:formatCode>
                <c:ptCount val="342"/>
                <c:pt idx="0">
                  <c:v>5</c:v>
                </c:pt>
                <c:pt idx="1">
                  <c:v>0</c:v>
                </c:pt>
                <c:pt idx="2">
                  <c:v>10</c:v>
                </c:pt>
                <c:pt idx="3">
                  <c:v>1</c:v>
                </c:pt>
                <c:pt idx="5">
                  <c:v>20</c:v>
                </c:pt>
                <c:pt idx="6">
                  <c:v>5</c:v>
                </c:pt>
                <c:pt idx="7">
                  <c:v>25</c:v>
                </c:pt>
                <c:pt idx="8">
                  <c:v>10</c:v>
                </c:pt>
                <c:pt idx="9">
                  <c:v>0</c:v>
                </c:pt>
                <c:pt idx="10">
                  <c:v>10</c:v>
                </c:pt>
                <c:pt idx="11">
                  <c:v>5</c:v>
                </c:pt>
                <c:pt idx="12">
                  <c:v>3</c:v>
                </c:pt>
                <c:pt idx="13">
                  <c:v>20</c:v>
                </c:pt>
                <c:pt idx="14">
                  <c:v>5</c:v>
                </c:pt>
                <c:pt idx="15">
                  <c:v>50</c:v>
                </c:pt>
                <c:pt idx="16">
                  <c:v>30</c:v>
                </c:pt>
                <c:pt idx="17">
                  <c:v>20</c:v>
                </c:pt>
                <c:pt idx="19">
                  <c:v>20</c:v>
                </c:pt>
                <c:pt idx="20">
                  <c:v>20</c:v>
                </c:pt>
                <c:pt idx="21">
                  <c:v>25</c:v>
                </c:pt>
                <c:pt idx="23">
                  <c:v>50</c:v>
                </c:pt>
                <c:pt idx="24">
                  <c:v>10</c:v>
                </c:pt>
                <c:pt idx="25">
                  <c:v>0</c:v>
                </c:pt>
                <c:pt idx="26">
                  <c:v>15</c:v>
                </c:pt>
                <c:pt idx="27">
                  <c:v>5</c:v>
                </c:pt>
                <c:pt idx="28">
                  <c:v>10</c:v>
                </c:pt>
                <c:pt idx="29">
                  <c:v>20</c:v>
                </c:pt>
                <c:pt idx="30">
                  <c:v>12</c:v>
                </c:pt>
                <c:pt idx="31">
                  <c:v>10</c:v>
                </c:pt>
                <c:pt idx="32">
                  <c:v>35</c:v>
                </c:pt>
                <c:pt idx="33">
                  <c:v>20</c:v>
                </c:pt>
                <c:pt idx="34">
                  <c:v>5</c:v>
                </c:pt>
                <c:pt idx="35">
                  <c:v>20</c:v>
                </c:pt>
                <c:pt idx="37">
                  <c:v>20</c:v>
                </c:pt>
                <c:pt idx="38">
                  <c:v>20</c:v>
                </c:pt>
                <c:pt idx="39">
                  <c:v>10</c:v>
                </c:pt>
                <c:pt idx="40">
                  <c:v>30</c:v>
                </c:pt>
                <c:pt idx="41">
                  <c:v>20</c:v>
                </c:pt>
                <c:pt idx="42">
                  <c:v>10</c:v>
                </c:pt>
                <c:pt idx="43">
                  <c:v>20</c:v>
                </c:pt>
                <c:pt idx="44">
                  <c:v>10</c:v>
                </c:pt>
                <c:pt idx="49">
                  <c:v>10</c:v>
                </c:pt>
                <c:pt idx="50">
                  <c:v>5</c:v>
                </c:pt>
                <c:pt idx="51">
                  <c:v>10</c:v>
                </c:pt>
                <c:pt idx="52">
                  <c:v>20</c:v>
                </c:pt>
                <c:pt idx="53">
                  <c:v>35</c:v>
                </c:pt>
                <c:pt idx="54">
                  <c:v>25</c:v>
                </c:pt>
                <c:pt idx="55">
                  <c:v>30</c:v>
                </c:pt>
                <c:pt idx="58">
                  <c:v>2</c:v>
                </c:pt>
                <c:pt idx="59">
                  <c:v>20</c:v>
                </c:pt>
                <c:pt idx="60">
                  <c:v>15</c:v>
                </c:pt>
                <c:pt idx="61">
                  <c:v>5</c:v>
                </c:pt>
                <c:pt idx="62">
                  <c:v>10</c:v>
                </c:pt>
                <c:pt idx="63">
                  <c:v>5</c:v>
                </c:pt>
                <c:pt idx="64">
                  <c:v>20</c:v>
                </c:pt>
                <c:pt idx="65">
                  <c:v>1</c:v>
                </c:pt>
                <c:pt idx="66">
                  <c:v>10</c:v>
                </c:pt>
                <c:pt idx="67">
                  <c:v>25</c:v>
                </c:pt>
                <c:pt idx="69">
                  <c:v>10</c:v>
                </c:pt>
                <c:pt idx="70">
                  <c:v>10</c:v>
                </c:pt>
                <c:pt idx="71">
                  <c:v>5</c:v>
                </c:pt>
                <c:pt idx="72">
                  <c:v>15</c:v>
                </c:pt>
                <c:pt idx="73">
                  <c:v>10</c:v>
                </c:pt>
                <c:pt idx="74">
                  <c:v>5</c:v>
                </c:pt>
                <c:pt idx="75">
                  <c:v>25</c:v>
                </c:pt>
                <c:pt idx="78">
                  <c:v>10</c:v>
                </c:pt>
                <c:pt idx="79">
                  <c:v>5</c:v>
                </c:pt>
                <c:pt idx="80">
                  <c:v>3</c:v>
                </c:pt>
                <c:pt idx="81">
                  <c:v>10</c:v>
                </c:pt>
                <c:pt idx="82">
                  <c:v>10</c:v>
                </c:pt>
                <c:pt idx="83">
                  <c:v>12</c:v>
                </c:pt>
                <c:pt idx="84">
                  <c:v>4</c:v>
                </c:pt>
                <c:pt idx="85">
                  <c:v>50</c:v>
                </c:pt>
                <c:pt idx="86">
                  <c:v>25</c:v>
                </c:pt>
                <c:pt idx="87">
                  <c:v>25</c:v>
                </c:pt>
                <c:pt idx="88">
                  <c:v>5</c:v>
                </c:pt>
                <c:pt idx="89">
                  <c:v>20</c:v>
                </c:pt>
                <c:pt idx="90">
                  <c:v>5</c:v>
                </c:pt>
                <c:pt idx="91">
                  <c:v>10</c:v>
                </c:pt>
                <c:pt idx="92">
                  <c:v>1</c:v>
                </c:pt>
                <c:pt idx="93">
                  <c:v>15</c:v>
                </c:pt>
                <c:pt idx="94">
                  <c:v>3</c:v>
                </c:pt>
                <c:pt idx="95">
                  <c:v>25</c:v>
                </c:pt>
                <c:pt idx="97">
                  <c:v>10</c:v>
                </c:pt>
                <c:pt idx="98">
                  <c:v>20</c:v>
                </c:pt>
                <c:pt idx="99">
                  <c:v>10</c:v>
                </c:pt>
                <c:pt idx="100">
                  <c:v>20</c:v>
                </c:pt>
                <c:pt idx="101">
                  <c:v>10</c:v>
                </c:pt>
                <c:pt idx="102">
                  <c:v>0</c:v>
                </c:pt>
                <c:pt idx="103">
                  <c:v>30</c:v>
                </c:pt>
                <c:pt idx="104">
                  <c:v>500</c:v>
                </c:pt>
                <c:pt idx="105">
                  <c:v>10</c:v>
                </c:pt>
                <c:pt idx="106">
                  <c:v>3</c:v>
                </c:pt>
                <c:pt idx="108">
                  <c:v>7</c:v>
                </c:pt>
                <c:pt idx="109">
                  <c:v>3</c:v>
                </c:pt>
                <c:pt idx="110">
                  <c:v>10</c:v>
                </c:pt>
                <c:pt idx="111">
                  <c:v>5</c:v>
                </c:pt>
                <c:pt idx="112">
                  <c:v>5</c:v>
                </c:pt>
                <c:pt idx="115">
                  <c:v>10</c:v>
                </c:pt>
                <c:pt idx="118">
                  <c:v>7</c:v>
                </c:pt>
                <c:pt idx="119">
                  <c:v>2</c:v>
                </c:pt>
                <c:pt idx="120">
                  <c:v>50</c:v>
                </c:pt>
                <c:pt idx="121">
                  <c:v>150</c:v>
                </c:pt>
                <c:pt idx="122">
                  <c:v>15</c:v>
                </c:pt>
                <c:pt idx="124">
                  <c:v>10</c:v>
                </c:pt>
                <c:pt idx="125">
                  <c:v>50</c:v>
                </c:pt>
                <c:pt idx="126">
                  <c:v>20</c:v>
                </c:pt>
                <c:pt idx="128">
                  <c:v>20</c:v>
                </c:pt>
                <c:pt idx="129">
                  <c:v>10</c:v>
                </c:pt>
                <c:pt idx="130">
                  <c:v>1</c:v>
                </c:pt>
                <c:pt idx="131">
                  <c:v>20</c:v>
                </c:pt>
                <c:pt idx="132">
                  <c:v>10</c:v>
                </c:pt>
                <c:pt idx="133">
                  <c:v>2</c:v>
                </c:pt>
                <c:pt idx="135">
                  <c:v>20</c:v>
                </c:pt>
                <c:pt idx="136">
                  <c:v>50</c:v>
                </c:pt>
                <c:pt idx="137">
                  <c:v>30</c:v>
                </c:pt>
                <c:pt idx="138">
                  <c:v>5</c:v>
                </c:pt>
                <c:pt idx="139">
                  <c:v>10</c:v>
                </c:pt>
                <c:pt idx="140">
                  <c:v>2</c:v>
                </c:pt>
                <c:pt idx="141">
                  <c:v>5</c:v>
                </c:pt>
                <c:pt idx="142">
                  <c:v>25</c:v>
                </c:pt>
                <c:pt idx="143">
                  <c:v>10</c:v>
                </c:pt>
                <c:pt idx="144">
                  <c:v>10</c:v>
                </c:pt>
                <c:pt idx="145">
                  <c:v>10</c:v>
                </c:pt>
                <c:pt idx="147">
                  <c:v>5</c:v>
                </c:pt>
                <c:pt idx="148">
                  <c:v>10</c:v>
                </c:pt>
                <c:pt idx="149">
                  <c:v>50</c:v>
                </c:pt>
                <c:pt idx="150">
                  <c:v>5</c:v>
                </c:pt>
                <c:pt idx="151">
                  <c:v>30</c:v>
                </c:pt>
                <c:pt idx="152">
                  <c:v>30</c:v>
                </c:pt>
                <c:pt idx="153">
                  <c:v>10</c:v>
                </c:pt>
                <c:pt idx="154">
                  <c:v>10</c:v>
                </c:pt>
                <c:pt idx="155">
                  <c:v>5</c:v>
                </c:pt>
                <c:pt idx="156">
                  <c:v>3</c:v>
                </c:pt>
                <c:pt idx="157">
                  <c:v>50</c:v>
                </c:pt>
                <c:pt idx="158">
                  <c:v>5</c:v>
                </c:pt>
                <c:pt idx="159">
                  <c:v>20</c:v>
                </c:pt>
                <c:pt idx="160">
                  <c:v>5</c:v>
                </c:pt>
                <c:pt idx="162">
                  <c:v>1</c:v>
                </c:pt>
                <c:pt idx="163">
                  <c:v>20</c:v>
                </c:pt>
                <c:pt idx="164">
                  <c:v>5</c:v>
                </c:pt>
                <c:pt idx="165">
                  <c:v>20</c:v>
                </c:pt>
                <c:pt idx="166">
                  <c:v>5</c:v>
                </c:pt>
                <c:pt idx="167">
                  <c:v>3</c:v>
                </c:pt>
                <c:pt idx="168">
                  <c:v>3</c:v>
                </c:pt>
                <c:pt idx="169">
                  <c:v>15</c:v>
                </c:pt>
                <c:pt idx="170">
                  <c:v>30</c:v>
                </c:pt>
                <c:pt idx="171">
                  <c:v>10</c:v>
                </c:pt>
                <c:pt idx="172">
                  <c:v>10</c:v>
                </c:pt>
                <c:pt idx="173">
                  <c:v>10</c:v>
                </c:pt>
                <c:pt idx="174">
                  <c:v>20</c:v>
                </c:pt>
                <c:pt idx="175">
                  <c:v>1</c:v>
                </c:pt>
                <c:pt idx="176">
                  <c:v>300</c:v>
                </c:pt>
                <c:pt idx="177">
                  <c:v>10</c:v>
                </c:pt>
                <c:pt idx="178">
                  <c:v>50</c:v>
                </c:pt>
                <c:pt idx="179">
                  <c:v>10</c:v>
                </c:pt>
                <c:pt idx="180">
                  <c:v>20</c:v>
                </c:pt>
                <c:pt idx="181">
                  <c:v>10</c:v>
                </c:pt>
                <c:pt idx="182">
                  <c:v>5</c:v>
                </c:pt>
                <c:pt idx="183">
                  <c:v>20</c:v>
                </c:pt>
                <c:pt idx="184">
                  <c:v>10</c:v>
                </c:pt>
                <c:pt idx="185">
                  <c:v>5</c:v>
                </c:pt>
                <c:pt idx="186">
                  <c:v>20</c:v>
                </c:pt>
                <c:pt idx="187">
                  <c:v>20</c:v>
                </c:pt>
                <c:pt idx="188">
                  <c:v>780</c:v>
                </c:pt>
                <c:pt idx="189">
                  <c:v>9</c:v>
                </c:pt>
                <c:pt idx="190">
                  <c:v>5</c:v>
                </c:pt>
                <c:pt idx="191">
                  <c:v>10</c:v>
                </c:pt>
                <c:pt idx="192">
                  <c:v>10</c:v>
                </c:pt>
                <c:pt idx="193">
                  <c:v>10</c:v>
                </c:pt>
                <c:pt idx="194">
                  <c:v>10</c:v>
                </c:pt>
                <c:pt idx="195">
                  <c:v>4</c:v>
                </c:pt>
                <c:pt idx="196">
                  <c:v>3</c:v>
                </c:pt>
                <c:pt idx="197">
                  <c:v>10</c:v>
                </c:pt>
                <c:pt idx="198">
                  <c:v>30</c:v>
                </c:pt>
                <c:pt idx="199">
                  <c:v>20</c:v>
                </c:pt>
                <c:pt idx="200">
                  <c:v>20</c:v>
                </c:pt>
                <c:pt idx="201">
                  <c:v>1</c:v>
                </c:pt>
                <c:pt idx="203">
                  <c:v>5</c:v>
                </c:pt>
                <c:pt idx="204">
                  <c:v>20</c:v>
                </c:pt>
                <c:pt idx="205">
                  <c:v>5</c:v>
                </c:pt>
                <c:pt idx="206">
                  <c:v>4</c:v>
                </c:pt>
                <c:pt idx="207">
                  <c:v>7</c:v>
                </c:pt>
                <c:pt idx="208">
                  <c:v>50</c:v>
                </c:pt>
                <c:pt idx="209">
                  <c:v>0</c:v>
                </c:pt>
                <c:pt idx="211">
                  <c:v>1</c:v>
                </c:pt>
                <c:pt idx="212">
                  <c:v>1</c:v>
                </c:pt>
                <c:pt idx="213">
                  <c:v>5</c:v>
                </c:pt>
                <c:pt idx="214">
                  <c:v>10</c:v>
                </c:pt>
                <c:pt idx="215">
                  <c:v>10</c:v>
                </c:pt>
                <c:pt idx="216">
                  <c:v>10</c:v>
                </c:pt>
                <c:pt idx="217">
                  <c:v>10</c:v>
                </c:pt>
                <c:pt idx="218">
                  <c:v>20</c:v>
                </c:pt>
                <c:pt idx="219">
                  <c:v>5</c:v>
                </c:pt>
                <c:pt idx="220">
                  <c:v>10</c:v>
                </c:pt>
                <c:pt idx="222">
                  <c:v>4</c:v>
                </c:pt>
                <c:pt idx="223">
                  <c:v>10</c:v>
                </c:pt>
                <c:pt idx="224">
                  <c:v>5</c:v>
                </c:pt>
                <c:pt idx="225">
                  <c:v>100</c:v>
                </c:pt>
                <c:pt idx="226">
                  <c:v>5</c:v>
                </c:pt>
                <c:pt idx="228">
                  <c:v>4</c:v>
                </c:pt>
                <c:pt idx="229">
                  <c:v>5</c:v>
                </c:pt>
                <c:pt idx="230">
                  <c:v>20</c:v>
                </c:pt>
                <c:pt idx="231">
                  <c:v>6</c:v>
                </c:pt>
                <c:pt idx="232">
                  <c:v>10</c:v>
                </c:pt>
                <c:pt idx="233">
                  <c:v>10</c:v>
                </c:pt>
                <c:pt idx="234">
                  <c:v>10</c:v>
                </c:pt>
                <c:pt idx="235">
                  <c:v>50</c:v>
                </c:pt>
                <c:pt idx="236">
                  <c:v>5</c:v>
                </c:pt>
                <c:pt idx="240">
                  <c:v>10</c:v>
                </c:pt>
                <c:pt idx="241">
                  <c:v>5</c:v>
                </c:pt>
                <c:pt idx="242">
                  <c:v>5</c:v>
                </c:pt>
                <c:pt idx="243">
                  <c:v>50</c:v>
                </c:pt>
                <c:pt idx="244">
                  <c:v>50</c:v>
                </c:pt>
                <c:pt idx="245">
                  <c:v>10</c:v>
                </c:pt>
                <c:pt idx="246">
                  <c:v>7</c:v>
                </c:pt>
                <c:pt idx="247">
                  <c:v>25</c:v>
                </c:pt>
                <c:pt idx="248">
                  <c:v>10</c:v>
                </c:pt>
                <c:pt idx="249">
                  <c:v>30</c:v>
                </c:pt>
                <c:pt idx="251">
                  <c:v>100</c:v>
                </c:pt>
                <c:pt idx="252">
                  <c:v>20</c:v>
                </c:pt>
                <c:pt idx="253">
                  <c:v>4</c:v>
                </c:pt>
                <c:pt idx="254">
                  <c:v>5</c:v>
                </c:pt>
                <c:pt idx="256">
                  <c:v>5</c:v>
                </c:pt>
                <c:pt idx="257">
                  <c:v>10</c:v>
                </c:pt>
                <c:pt idx="258">
                  <c:v>60</c:v>
                </c:pt>
                <c:pt idx="259">
                  <c:v>5</c:v>
                </c:pt>
                <c:pt idx="260">
                  <c:v>25</c:v>
                </c:pt>
                <c:pt idx="261">
                  <c:v>20</c:v>
                </c:pt>
                <c:pt idx="262">
                  <c:v>10</c:v>
                </c:pt>
                <c:pt idx="263">
                  <c:v>50</c:v>
                </c:pt>
                <c:pt idx="264">
                  <c:v>3</c:v>
                </c:pt>
                <c:pt idx="265">
                  <c:v>3</c:v>
                </c:pt>
                <c:pt idx="266">
                  <c:v>10</c:v>
                </c:pt>
                <c:pt idx="267">
                  <c:v>5</c:v>
                </c:pt>
                <c:pt idx="268">
                  <c:v>10</c:v>
                </c:pt>
                <c:pt idx="269">
                  <c:v>10</c:v>
                </c:pt>
                <c:pt idx="270">
                  <c:v>20</c:v>
                </c:pt>
                <c:pt idx="271">
                  <c:v>5</c:v>
                </c:pt>
                <c:pt idx="272">
                  <c:v>5</c:v>
                </c:pt>
                <c:pt idx="273">
                  <c:v>10</c:v>
                </c:pt>
                <c:pt idx="274">
                  <c:v>5</c:v>
                </c:pt>
                <c:pt idx="275">
                  <c:v>10</c:v>
                </c:pt>
                <c:pt idx="277">
                  <c:v>10</c:v>
                </c:pt>
                <c:pt idx="278">
                  <c:v>10</c:v>
                </c:pt>
                <c:pt idx="279">
                  <c:v>5</c:v>
                </c:pt>
                <c:pt idx="280">
                  <c:v>5</c:v>
                </c:pt>
                <c:pt idx="281">
                  <c:v>10</c:v>
                </c:pt>
                <c:pt idx="282">
                  <c:v>5</c:v>
                </c:pt>
                <c:pt idx="283">
                  <c:v>5</c:v>
                </c:pt>
                <c:pt idx="284">
                  <c:v>10</c:v>
                </c:pt>
                <c:pt idx="285">
                  <c:v>25</c:v>
                </c:pt>
                <c:pt idx="286">
                  <c:v>10</c:v>
                </c:pt>
                <c:pt idx="287">
                  <c:v>1</c:v>
                </c:pt>
                <c:pt idx="288">
                  <c:v>1</c:v>
                </c:pt>
                <c:pt idx="289">
                  <c:v>10</c:v>
                </c:pt>
                <c:pt idx="290">
                  <c:v>20</c:v>
                </c:pt>
                <c:pt idx="292">
                  <c:v>5</c:v>
                </c:pt>
                <c:pt idx="294">
                  <c:v>20</c:v>
                </c:pt>
                <c:pt idx="295">
                  <c:v>50</c:v>
                </c:pt>
                <c:pt idx="296">
                  <c:v>5</c:v>
                </c:pt>
                <c:pt idx="297">
                  <c:v>20</c:v>
                </c:pt>
                <c:pt idx="298">
                  <c:v>20</c:v>
                </c:pt>
                <c:pt idx="300">
                  <c:v>50</c:v>
                </c:pt>
                <c:pt idx="301">
                  <c:v>20</c:v>
                </c:pt>
                <c:pt idx="302">
                  <c:v>10</c:v>
                </c:pt>
                <c:pt idx="303">
                  <c:v>5</c:v>
                </c:pt>
                <c:pt idx="304">
                  <c:v>0</c:v>
                </c:pt>
                <c:pt idx="306">
                  <c:v>50</c:v>
                </c:pt>
                <c:pt idx="307">
                  <c:v>50</c:v>
                </c:pt>
                <c:pt idx="308">
                  <c:v>10</c:v>
                </c:pt>
                <c:pt idx="309">
                  <c:v>5</c:v>
                </c:pt>
                <c:pt idx="310">
                  <c:v>5</c:v>
                </c:pt>
                <c:pt idx="311">
                  <c:v>10</c:v>
                </c:pt>
                <c:pt idx="312">
                  <c:v>1</c:v>
                </c:pt>
                <c:pt idx="313">
                  <c:v>3</c:v>
                </c:pt>
                <c:pt idx="314">
                  <c:v>10</c:v>
                </c:pt>
                <c:pt idx="315">
                  <c:v>1</c:v>
                </c:pt>
                <c:pt idx="317">
                  <c:v>15</c:v>
                </c:pt>
                <c:pt idx="318">
                  <c:v>8</c:v>
                </c:pt>
                <c:pt idx="319">
                  <c:v>2</c:v>
                </c:pt>
                <c:pt idx="320">
                  <c:v>15</c:v>
                </c:pt>
                <c:pt idx="321">
                  <c:v>30</c:v>
                </c:pt>
                <c:pt idx="322">
                  <c:v>20</c:v>
                </c:pt>
                <c:pt idx="323">
                  <c:v>5</c:v>
                </c:pt>
                <c:pt idx="324">
                  <c:v>20</c:v>
                </c:pt>
                <c:pt idx="325">
                  <c:v>2</c:v>
                </c:pt>
                <c:pt idx="326">
                  <c:v>10</c:v>
                </c:pt>
                <c:pt idx="327">
                  <c:v>10</c:v>
                </c:pt>
                <c:pt idx="328">
                  <c:v>20</c:v>
                </c:pt>
                <c:pt idx="329">
                  <c:v>10</c:v>
                </c:pt>
                <c:pt idx="330">
                  <c:v>20</c:v>
                </c:pt>
                <c:pt idx="331">
                  <c:v>30</c:v>
                </c:pt>
                <c:pt idx="332">
                  <c:v>3</c:v>
                </c:pt>
                <c:pt idx="333">
                  <c:v>5</c:v>
                </c:pt>
                <c:pt idx="334">
                  <c:v>20</c:v>
                </c:pt>
                <c:pt idx="335">
                  <c:v>0</c:v>
                </c:pt>
                <c:pt idx="336">
                  <c:v>20</c:v>
                </c:pt>
                <c:pt idx="337">
                  <c:v>20</c:v>
                </c:pt>
                <c:pt idx="338">
                  <c:v>5</c:v>
                </c:pt>
                <c:pt idx="339">
                  <c:v>7</c:v>
                </c:pt>
                <c:pt idx="340">
                  <c:v>10</c:v>
                </c:pt>
                <c:pt idx="341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D2C-419D-919A-79A639F417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5033816"/>
        <c:axId val="315034800"/>
      </c:scatterChart>
      <c:valAx>
        <c:axId val="3150338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034800"/>
        <c:crosses val="autoZero"/>
        <c:crossBetween val="midCat"/>
      </c:valAx>
      <c:valAx>
        <c:axId val="315034800"/>
        <c:scaling>
          <c:orientation val="minMax"/>
          <c:max val="20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0338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100000">
          <a:schemeClr val="lt1">
            <a:lumMod val="95000"/>
          </a:schemeClr>
        </a:gs>
        <a:gs pos="43000">
          <a:schemeClr val="lt1"/>
        </a:gs>
      </a:gsLst>
      <a:path path="circle">
        <a:fillToRect l="50000" t="50000" r="50000" b="50000"/>
      </a:path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7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Age vs number</a:t>
            </a:r>
            <a:r>
              <a:rPr lang="en-GB" baseline="0"/>
              <a:t> before feeling comfortable with veress</a:t>
            </a:r>
            <a:endParaRPr lang="en-GB"/>
          </a:p>
        </c:rich>
      </c:tx>
      <c:layout>
        <c:manualLayout>
          <c:xMode val="edge"/>
          <c:yMode val="edge"/>
          <c:x val="0.13838188976377955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7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>
              <a:noFill/>
            </a:ln>
            <a:effectLst/>
          </c:spPr>
          <c:marker>
            <c:symbol val="circle"/>
            <c:size val="4"/>
            <c:spPr>
              <a:solidFill>
                <a:schemeClr val="accent1"/>
              </a:solidFill>
              <a:ln w="9525" cap="flat" cmpd="sng" algn="ctr">
                <a:solidFill>
                  <a:schemeClr val="accent1"/>
                </a:solidFill>
                <a:round/>
              </a:ln>
              <a:effectLst/>
            </c:spPr>
          </c:marker>
          <c:trendline>
            <c:spPr>
              <a:ln w="63500" cap="rnd" cmpd="sng" algn="ctr">
                <a:solidFill>
                  <a:schemeClr val="accent1">
                    <a:alpha val="25000"/>
                  </a:schemeClr>
                </a:solidFill>
                <a:round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7871036778898062"/>
                  <c:y val="-0.35266669887317481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'Data With graphs'!$H$2:$H$351</c:f>
              <c:numCache>
                <c:formatCode>General</c:formatCode>
                <c:ptCount val="341"/>
                <c:pt idx="0">
                  <c:v>55</c:v>
                </c:pt>
                <c:pt idx="1">
                  <c:v>27</c:v>
                </c:pt>
                <c:pt idx="2">
                  <c:v>42</c:v>
                </c:pt>
                <c:pt idx="3">
                  <c:v>68</c:v>
                </c:pt>
                <c:pt idx="4">
                  <c:v>62</c:v>
                </c:pt>
                <c:pt idx="5">
                  <c:v>67</c:v>
                </c:pt>
                <c:pt idx="6">
                  <c:v>47</c:v>
                </c:pt>
                <c:pt idx="7">
                  <c:v>61</c:v>
                </c:pt>
                <c:pt idx="8">
                  <c:v>42</c:v>
                </c:pt>
                <c:pt idx="9">
                  <c:v>38</c:v>
                </c:pt>
                <c:pt idx="10">
                  <c:v>62</c:v>
                </c:pt>
                <c:pt idx="11">
                  <c:v>58</c:v>
                </c:pt>
                <c:pt idx="12">
                  <c:v>32</c:v>
                </c:pt>
                <c:pt idx="13">
                  <c:v>60</c:v>
                </c:pt>
                <c:pt idx="14">
                  <c:v>41</c:v>
                </c:pt>
                <c:pt idx="15">
                  <c:v>57</c:v>
                </c:pt>
                <c:pt idx="16">
                  <c:v>33</c:v>
                </c:pt>
                <c:pt idx="17">
                  <c:v>38</c:v>
                </c:pt>
                <c:pt idx="18">
                  <c:v>47</c:v>
                </c:pt>
                <c:pt idx="19">
                  <c:v>62</c:v>
                </c:pt>
                <c:pt idx="20">
                  <c:v>48</c:v>
                </c:pt>
                <c:pt idx="21">
                  <c:v>57</c:v>
                </c:pt>
                <c:pt idx="22">
                  <c:v>45</c:v>
                </c:pt>
                <c:pt idx="23">
                  <c:v>56</c:v>
                </c:pt>
                <c:pt idx="24">
                  <c:v>56</c:v>
                </c:pt>
                <c:pt idx="25">
                  <c:v>55</c:v>
                </c:pt>
                <c:pt idx="26">
                  <c:v>50</c:v>
                </c:pt>
                <c:pt idx="27">
                  <c:v>41</c:v>
                </c:pt>
                <c:pt idx="28">
                  <c:v>44</c:v>
                </c:pt>
                <c:pt idx="29">
                  <c:v>45</c:v>
                </c:pt>
                <c:pt idx="30">
                  <c:v>52</c:v>
                </c:pt>
                <c:pt idx="31">
                  <c:v>41</c:v>
                </c:pt>
                <c:pt idx="32">
                  <c:v>48</c:v>
                </c:pt>
                <c:pt idx="33">
                  <c:v>56</c:v>
                </c:pt>
                <c:pt idx="34">
                  <c:v>44</c:v>
                </c:pt>
                <c:pt idx="35">
                  <c:v>57</c:v>
                </c:pt>
                <c:pt idx="36">
                  <c:v>59</c:v>
                </c:pt>
                <c:pt idx="37">
                  <c:v>47</c:v>
                </c:pt>
                <c:pt idx="38">
                  <c:v>37</c:v>
                </c:pt>
                <c:pt idx="39">
                  <c:v>38</c:v>
                </c:pt>
                <c:pt idx="40">
                  <c:v>36</c:v>
                </c:pt>
                <c:pt idx="41">
                  <c:v>48</c:v>
                </c:pt>
                <c:pt idx="42">
                  <c:v>47</c:v>
                </c:pt>
                <c:pt idx="43">
                  <c:v>40</c:v>
                </c:pt>
                <c:pt idx="44">
                  <c:v>57</c:v>
                </c:pt>
                <c:pt idx="45">
                  <c:v>58</c:v>
                </c:pt>
                <c:pt idx="46">
                  <c:v>61</c:v>
                </c:pt>
                <c:pt idx="47">
                  <c:v>30</c:v>
                </c:pt>
                <c:pt idx="48">
                  <c:v>53</c:v>
                </c:pt>
                <c:pt idx="49">
                  <c:v>61</c:v>
                </c:pt>
                <c:pt idx="50">
                  <c:v>47</c:v>
                </c:pt>
                <c:pt idx="51">
                  <c:v>49</c:v>
                </c:pt>
                <c:pt idx="52">
                  <c:v>62</c:v>
                </c:pt>
                <c:pt idx="53">
                  <c:v>37</c:v>
                </c:pt>
                <c:pt idx="54">
                  <c:v>43</c:v>
                </c:pt>
                <c:pt idx="55">
                  <c:v>52</c:v>
                </c:pt>
                <c:pt idx="56">
                  <c:v>55</c:v>
                </c:pt>
                <c:pt idx="57">
                  <c:v>43</c:v>
                </c:pt>
                <c:pt idx="58">
                  <c:v>56</c:v>
                </c:pt>
                <c:pt idx="59">
                  <c:v>56</c:v>
                </c:pt>
                <c:pt idx="60">
                  <c:v>57</c:v>
                </c:pt>
                <c:pt idx="61">
                  <c:v>76</c:v>
                </c:pt>
                <c:pt idx="62">
                  <c:v>36</c:v>
                </c:pt>
                <c:pt idx="63">
                  <c:v>42</c:v>
                </c:pt>
                <c:pt idx="64">
                  <c:v>44</c:v>
                </c:pt>
                <c:pt idx="65">
                  <c:v>48</c:v>
                </c:pt>
                <c:pt idx="66">
                  <c:v>58</c:v>
                </c:pt>
                <c:pt idx="67">
                  <c:v>62</c:v>
                </c:pt>
                <c:pt idx="68">
                  <c:v>76</c:v>
                </c:pt>
                <c:pt idx="69">
                  <c:v>30</c:v>
                </c:pt>
                <c:pt idx="70">
                  <c:v>54</c:v>
                </c:pt>
                <c:pt idx="71">
                  <c:v>55</c:v>
                </c:pt>
                <c:pt idx="72">
                  <c:v>69</c:v>
                </c:pt>
                <c:pt idx="73">
                  <c:v>50</c:v>
                </c:pt>
                <c:pt idx="74">
                  <c:v>61</c:v>
                </c:pt>
                <c:pt idx="75">
                  <c:v>42</c:v>
                </c:pt>
                <c:pt idx="76">
                  <c:v>35</c:v>
                </c:pt>
                <c:pt idx="77">
                  <c:v>65</c:v>
                </c:pt>
                <c:pt idx="78">
                  <c:v>41</c:v>
                </c:pt>
                <c:pt idx="79">
                  <c:v>60</c:v>
                </c:pt>
                <c:pt idx="80">
                  <c:v>42</c:v>
                </c:pt>
                <c:pt idx="81">
                  <c:v>35</c:v>
                </c:pt>
                <c:pt idx="82">
                  <c:v>35</c:v>
                </c:pt>
                <c:pt idx="83">
                  <c:v>50</c:v>
                </c:pt>
                <c:pt idx="84">
                  <c:v>49</c:v>
                </c:pt>
                <c:pt idx="85">
                  <c:v>43</c:v>
                </c:pt>
                <c:pt idx="86">
                  <c:v>38</c:v>
                </c:pt>
                <c:pt idx="87">
                  <c:v>59</c:v>
                </c:pt>
                <c:pt idx="88">
                  <c:v>60</c:v>
                </c:pt>
                <c:pt idx="89">
                  <c:v>38</c:v>
                </c:pt>
                <c:pt idx="90">
                  <c:v>36</c:v>
                </c:pt>
                <c:pt idx="91">
                  <c:v>50</c:v>
                </c:pt>
                <c:pt idx="92">
                  <c:v>33</c:v>
                </c:pt>
                <c:pt idx="93">
                  <c:v>30</c:v>
                </c:pt>
                <c:pt idx="94">
                  <c:v>42</c:v>
                </c:pt>
                <c:pt idx="95">
                  <c:v>45</c:v>
                </c:pt>
                <c:pt idx="96">
                  <c:v>60</c:v>
                </c:pt>
                <c:pt idx="97">
                  <c:v>47</c:v>
                </c:pt>
                <c:pt idx="98">
                  <c:v>44</c:v>
                </c:pt>
                <c:pt idx="99">
                  <c:v>52</c:v>
                </c:pt>
                <c:pt idx="100">
                  <c:v>57</c:v>
                </c:pt>
                <c:pt idx="101">
                  <c:v>42</c:v>
                </c:pt>
                <c:pt idx="102">
                  <c:v>49</c:v>
                </c:pt>
                <c:pt idx="103">
                  <c:v>39</c:v>
                </c:pt>
                <c:pt idx="104">
                  <c:v>37</c:v>
                </c:pt>
                <c:pt idx="105">
                  <c:v>55</c:v>
                </c:pt>
                <c:pt idx="106">
                  <c:v>65</c:v>
                </c:pt>
                <c:pt idx="107">
                  <c:v>47</c:v>
                </c:pt>
                <c:pt idx="108">
                  <c:v>59</c:v>
                </c:pt>
                <c:pt idx="109">
                  <c:v>34</c:v>
                </c:pt>
                <c:pt idx="110">
                  <c:v>59</c:v>
                </c:pt>
                <c:pt idx="111">
                  <c:v>42</c:v>
                </c:pt>
                <c:pt idx="112">
                  <c:v>52</c:v>
                </c:pt>
                <c:pt idx="113">
                  <c:v>55</c:v>
                </c:pt>
                <c:pt idx="114">
                  <c:v>65</c:v>
                </c:pt>
                <c:pt idx="115">
                  <c:v>34</c:v>
                </c:pt>
                <c:pt idx="116">
                  <c:v>46</c:v>
                </c:pt>
                <c:pt idx="117">
                  <c:v>45</c:v>
                </c:pt>
                <c:pt idx="118">
                  <c:v>35</c:v>
                </c:pt>
                <c:pt idx="119">
                  <c:v>46</c:v>
                </c:pt>
                <c:pt idx="120">
                  <c:v>64</c:v>
                </c:pt>
                <c:pt idx="121">
                  <c:v>65</c:v>
                </c:pt>
                <c:pt idx="122">
                  <c:v>32</c:v>
                </c:pt>
                <c:pt idx="123">
                  <c:v>55</c:v>
                </c:pt>
                <c:pt idx="124">
                  <c:v>43</c:v>
                </c:pt>
                <c:pt idx="125">
                  <c:v>47</c:v>
                </c:pt>
                <c:pt idx="126">
                  <c:v>59</c:v>
                </c:pt>
                <c:pt idx="127">
                  <c:v>65</c:v>
                </c:pt>
                <c:pt idx="128">
                  <c:v>38</c:v>
                </c:pt>
                <c:pt idx="129">
                  <c:v>32</c:v>
                </c:pt>
                <c:pt idx="130">
                  <c:v>61</c:v>
                </c:pt>
                <c:pt idx="131">
                  <c:v>35</c:v>
                </c:pt>
                <c:pt idx="132">
                  <c:v>37</c:v>
                </c:pt>
                <c:pt idx="133">
                  <c:v>31</c:v>
                </c:pt>
                <c:pt idx="134">
                  <c:v>32</c:v>
                </c:pt>
                <c:pt idx="135">
                  <c:v>34</c:v>
                </c:pt>
                <c:pt idx="136">
                  <c:v>55</c:v>
                </c:pt>
                <c:pt idx="137">
                  <c:v>30</c:v>
                </c:pt>
                <c:pt idx="138">
                  <c:v>30</c:v>
                </c:pt>
                <c:pt idx="139">
                  <c:v>31</c:v>
                </c:pt>
                <c:pt idx="140">
                  <c:v>32</c:v>
                </c:pt>
                <c:pt idx="141">
                  <c:v>36</c:v>
                </c:pt>
                <c:pt idx="142">
                  <c:v>38</c:v>
                </c:pt>
                <c:pt idx="143">
                  <c:v>39</c:v>
                </c:pt>
                <c:pt idx="144">
                  <c:v>39</c:v>
                </c:pt>
                <c:pt idx="145">
                  <c:v>42</c:v>
                </c:pt>
                <c:pt idx="146">
                  <c:v>49</c:v>
                </c:pt>
                <c:pt idx="147">
                  <c:v>58</c:v>
                </c:pt>
                <c:pt idx="148">
                  <c:v>60</c:v>
                </c:pt>
                <c:pt idx="149">
                  <c:v>61</c:v>
                </c:pt>
                <c:pt idx="150">
                  <c:v>32</c:v>
                </c:pt>
                <c:pt idx="151">
                  <c:v>36</c:v>
                </c:pt>
                <c:pt idx="152">
                  <c:v>55</c:v>
                </c:pt>
                <c:pt idx="153">
                  <c:v>63</c:v>
                </c:pt>
                <c:pt idx="154">
                  <c:v>33</c:v>
                </c:pt>
                <c:pt idx="155">
                  <c:v>36</c:v>
                </c:pt>
                <c:pt idx="156">
                  <c:v>39</c:v>
                </c:pt>
                <c:pt idx="157">
                  <c:v>40</c:v>
                </c:pt>
                <c:pt idx="158">
                  <c:v>44</c:v>
                </c:pt>
                <c:pt idx="159">
                  <c:v>60</c:v>
                </c:pt>
                <c:pt idx="160">
                  <c:v>29</c:v>
                </c:pt>
                <c:pt idx="161">
                  <c:v>31</c:v>
                </c:pt>
                <c:pt idx="162">
                  <c:v>32</c:v>
                </c:pt>
                <c:pt idx="163">
                  <c:v>33</c:v>
                </c:pt>
                <c:pt idx="164">
                  <c:v>35</c:v>
                </c:pt>
                <c:pt idx="165">
                  <c:v>35</c:v>
                </c:pt>
                <c:pt idx="166">
                  <c:v>35</c:v>
                </c:pt>
                <c:pt idx="167">
                  <c:v>36</c:v>
                </c:pt>
                <c:pt idx="168">
                  <c:v>37</c:v>
                </c:pt>
                <c:pt idx="169">
                  <c:v>37</c:v>
                </c:pt>
                <c:pt idx="170">
                  <c:v>38</c:v>
                </c:pt>
                <c:pt idx="171">
                  <c:v>38</c:v>
                </c:pt>
                <c:pt idx="172">
                  <c:v>40</c:v>
                </c:pt>
                <c:pt idx="173">
                  <c:v>40</c:v>
                </c:pt>
                <c:pt idx="174">
                  <c:v>44</c:v>
                </c:pt>
                <c:pt idx="175">
                  <c:v>47</c:v>
                </c:pt>
                <c:pt idx="176">
                  <c:v>47</c:v>
                </c:pt>
                <c:pt idx="177">
                  <c:v>48</c:v>
                </c:pt>
                <c:pt idx="178">
                  <c:v>53</c:v>
                </c:pt>
                <c:pt idx="179">
                  <c:v>55</c:v>
                </c:pt>
                <c:pt idx="180">
                  <c:v>55</c:v>
                </c:pt>
                <c:pt idx="181">
                  <c:v>57</c:v>
                </c:pt>
                <c:pt idx="182">
                  <c:v>37</c:v>
                </c:pt>
                <c:pt idx="183">
                  <c:v>39</c:v>
                </c:pt>
                <c:pt idx="184">
                  <c:v>26</c:v>
                </c:pt>
                <c:pt idx="185">
                  <c:v>30</c:v>
                </c:pt>
                <c:pt idx="186">
                  <c:v>31</c:v>
                </c:pt>
                <c:pt idx="187">
                  <c:v>32</c:v>
                </c:pt>
                <c:pt idx="188">
                  <c:v>33</c:v>
                </c:pt>
                <c:pt idx="189">
                  <c:v>34</c:v>
                </c:pt>
                <c:pt idx="190">
                  <c:v>36</c:v>
                </c:pt>
                <c:pt idx="191">
                  <c:v>36</c:v>
                </c:pt>
                <c:pt idx="192">
                  <c:v>40</c:v>
                </c:pt>
                <c:pt idx="193">
                  <c:v>65</c:v>
                </c:pt>
                <c:pt idx="194">
                  <c:v>30</c:v>
                </c:pt>
                <c:pt idx="195">
                  <c:v>34</c:v>
                </c:pt>
                <c:pt idx="196">
                  <c:v>36</c:v>
                </c:pt>
                <c:pt idx="197">
                  <c:v>45</c:v>
                </c:pt>
                <c:pt idx="198">
                  <c:v>58</c:v>
                </c:pt>
                <c:pt idx="199">
                  <c:v>28</c:v>
                </c:pt>
                <c:pt idx="200">
                  <c:v>47</c:v>
                </c:pt>
                <c:pt idx="201">
                  <c:v>62</c:v>
                </c:pt>
                <c:pt idx="202">
                  <c:v>63</c:v>
                </c:pt>
                <c:pt idx="203">
                  <c:v>26</c:v>
                </c:pt>
                <c:pt idx="204">
                  <c:v>38</c:v>
                </c:pt>
                <c:pt idx="205">
                  <c:v>52</c:v>
                </c:pt>
                <c:pt idx="206">
                  <c:v>59</c:v>
                </c:pt>
                <c:pt idx="207">
                  <c:v>57</c:v>
                </c:pt>
                <c:pt idx="208">
                  <c:v>53</c:v>
                </c:pt>
                <c:pt idx="209">
                  <c:v>58</c:v>
                </c:pt>
                <c:pt idx="210">
                  <c:v>66</c:v>
                </c:pt>
                <c:pt idx="211">
                  <c:v>50</c:v>
                </c:pt>
                <c:pt idx="212">
                  <c:v>40</c:v>
                </c:pt>
                <c:pt idx="213">
                  <c:v>58</c:v>
                </c:pt>
                <c:pt idx="214">
                  <c:v>58</c:v>
                </c:pt>
                <c:pt idx="215">
                  <c:v>33</c:v>
                </c:pt>
                <c:pt idx="216">
                  <c:v>36</c:v>
                </c:pt>
                <c:pt idx="217">
                  <c:v>46</c:v>
                </c:pt>
                <c:pt idx="218">
                  <c:v>36</c:v>
                </c:pt>
                <c:pt idx="219">
                  <c:v>38</c:v>
                </c:pt>
                <c:pt idx="220">
                  <c:v>47</c:v>
                </c:pt>
                <c:pt idx="221">
                  <c:v>34</c:v>
                </c:pt>
                <c:pt idx="222">
                  <c:v>55</c:v>
                </c:pt>
                <c:pt idx="223">
                  <c:v>35</c:v>
                </c:pt>
                <c:pt idx="224">
                  <c:v>58</c:v>
                </c:pt>
                <c:pt idx="225">
                  <c:v>55</c:v>
                </c:pt>
                <c:pt idx="226">
                  <c:v>31</c:v>
                </c:pt>
                <c:pt idx="227">
                  <c:v>61</c:v>
                </c:pt>
                <c:pt idx="228">
                  <c:v>65</c:v>
                </c:pt>
                <c:pt idx="229">
                  <c:v>59</c:v>
                </c:pt>
                <c:pt idx="230">
                  <c:v>49</c:v>
                </c:pt>
                <c:pt idx="231">
                  <c:v>41</c:v>
                </c:pt>
                <c:pt idx="232">
                  <c:v>40</c:v>
                </c:pt>
                <c:pt idx="233">
                  <c:v>30</c:v>
                </c:pt>
                <c:pt idx="234">
                  <c:v>40</c:v>
                </c:pt>
                <c:pt idx="235">
                  <c:v>40</c:v>
                </c:pt>
                <c:pt idx="236">
                  <c:v>48</c:v>
                </c:pt>
                <c:pt idx="237">
                  <c:v>66</c:v>
                </c:pt>
                <c:pt idx="239">
                  <c:v>51</c:v>
                </c:pt>
                <c:pt idx="240">
                  <c:v>63</c:v>
                </c:pt>
                <c:pt idx="241">
                  <c:v>33</c:v>
                </c:pt>
                <c:pt idx="242">
                  <c:v>38</c:v>
                </c:pt>
                <c:pt idx="243">
                  <c:v>34</c:v>
                </c:pt>
                <c:pt idx="244">
                  <c:v>37</c:v>
                </c:pt>
                <c:pt idx="245">
                  <c:v>50</c:v>
                </c:pt>
                <c:pt idx="246">
                  <c:v>60</c:v>
                </c:pt>
                <c:pt idx="247">
                  <c:v>32</c:v>
                </c:pt>
                <c:pt idx="248">
                  <c:v>32</c:v>
                </c:pt>
                <c:pt idx="249">
                  <c:v>40</c:v>
                </c:pt>
                <c:pt idx="250">
                  <c:v>52</c:v>
                </c:pt>
                <c:pt idx="251">
                  <c:v>56</c:v>
                </c:pt>
                <c:pt idx="252">
                  <c:v>39</c:v>
                </c:pt>
                <c:pt idx="253">
                  <c:v>44</c:v>
                </c:pt>
                <c:pt idx="254">
                  <c:v>44</c:v>
                </c:pt>
                <c:pt idx="255">
                  <c:v>60</c:v>
                </c:pt>
                <c:pt idx="256">
                  <c:v>40</c:v>
                </c:pt>
                <c:pt idx="257">
                  <c:v>42</c:v>
                </c:pt>
                <c:pt idx="258">
                  <c:v>38</c:v>
                </c:pt>
                <c:pt idx="259">
                  <c:v>37</c:v>
                </c:pt>
                <c:pt idx="260">
                  <c:v>51</c:v>
                </c:pt>
                <c:pt idx="261">
                  <c:v>51</c:v>
                </c:pt>
                <c:pt idx="262">
                  <c:v>38</c:v>
                </c:pt>
                <c:pt idx="263">
                  <c:v>57</c:v>
                </c:pt>
                <c:pt idx="264">
                  <c:v>45</c:v>
                </c:pt>
                <c:pt idx="265">
                  <c:v>30</c:v>
                </c:pt>
                <c:pt idx="266">
                  <c:v>32</c:v>
                </c:pt>
                <c:pt idx="267">
                  <c:v>36</c:v>
                </c:pt>
                <c:pt idx="268">
                  <c:v>38</c:v>
                </c:pt>
                <c:pt idx="269">
                  <c:v>42</c:v>
                </c:pt>
                <c:pt idx="270">
                  <c:v>43</c:v>
                </c:pt>
                <c:pt idx="271">
                  <c:v>49</c:v>
                </c:pt>
                <c:pt idx="272">
                  <c:v>30</c:v>
                </c:pt>
                <c:pt idx="273">
                  <c:v>33</c:v>
                </c:pt>
                <c:pt idx="274">
                  <c:v>34</c:v>
                </c:pt>
                <c:pt idx="275">
                  <c:v>37</c:v>
                </c:pt>
                <c:pt idx="276">
                  <c:v>38</c:v>
                </c:pt>
                <c:pt idx="277">
                  <c:v>44</c:v>
                </c:pt>
                <c:pt idx="278">
                  <c:v>55</c:v>
                </c:pt>
                <c:pt idx="279">
                  <c:v>31</c:v>
                </c:pt>
                <c:pt idx="280">
                  <c:v>37</c:v>
                </c:pt>
                <c:pt idx="281">
                  <c:v>57</c:v>
                </c:pt>
                <c:pt idx="282">
                  <c:v>53</c:v>
                </c:pt>
                <c:pt idx="283">
                  <c:v>57</c:v>
                </c:pt>
                <c:pt idx="284">
                  <c:v>61</c:v>
                </c:pt>
                <c:pt idx="285">
                  <c:v>33</c:v>
                </c:pt>
                <c:pt idx="286">
                  <c:v>50</c:v>
                </c:pt>
                <c:pt idx="287">
                  <c:v>39</c:v>
                </c:pt>
                <c:pt idx="288">
                  <c:v>36</c:v>
                </c:pt>
                <c:pt idx="289">
                  <c:v>47</c:v>
                </c:pt>
                <c:pt idx="290">
                  <c:v>38</c:v>
                </c:pt>
                <c:pt idx="291">
                  <c:v>29</c:v>
                </c:pt>
                <c:pt idx="292">
                  <c:v>42</c:v>
                </c:pt>
                <c:pt idx="293">
                  <c:v>58</c:v>
                </c:pt>
                <c:pt idx="294">
                  <c:v>48</c:v>
                </c:pt>
                <c:pt idx="295">
                  <c:v>31</c:v>
                </c:pt>
                <c:pt idx="296">
                  <c:v>50</c:v>
                </c:pt>
                <c:pt idx="297">
                  <c:v>33</c:v>
                </c:pt>
                <c:pt idx="298">
                  <c:v>31</c:v>
                </c:pt>
                <c:pt idx="299">
                  <c:v>32</c:v>
                </c:pt>
                <c:pt idx="300">
                  <c:v>65</c:v>
                </c:pt>
                <c:pt idx="301">
                  <c:v>45</c:v>
                </c:pt>
                <c:pt idx="302">
                  <c:v>73</c:v>
                </c:pt>
                <c:pt idx="303">
                  <c:v>54</c:v>
                </c:pt>
                <c:pt idx="304">
                  <c:v>39</c:v>
                </c:pt>
                <c:pt idx="305">
                  <c:v>42</c:v>
                </c:pt>
                <c:pt idx="306">
                  <c:v>43</c:v>
                </c:pt>
                <c:pt idx="307">
                  <c:v>51</c:v>
                </c:pt>
                <c:pt idx="308">
                  <c:v>56</c:v>
                </c:pt>
                <c:pt idx="309">
                  <c:v>40</c:v>
                </c:pt>
                <c:pt idx="310">
                  <c:v>31</c:v>
                </c:pt>
                <c:pt idx="311">
                  <c:v>32</c:v>
                </c:pt>
                <c:pt idx="312">
                  <c:v>59</c:v>
                </c:pt>
                <c:pt idx="313">
                  <c:v>27</c:v>
                </c:pt>
                <c:pt idx="314">
                  <c:v>32</c:v>
                </c:pt>
                <c:pt idx="315">
                  <c:v>58</c:v>
                </c:pt>
                <c:pt idx="316">
                  <c:v>66</c:v>
                </c:pt>
                <c:pt idx="317">
                  <c:v>66</c:v>
                </c:pt>
                <c:pt idx="318">
                  <c:v>38</c:v>
                </c:pt>
                <c:pt idx="319">
                  <c:v>59</c:v>
                </c:pt>
                <c:pt idx="320">
                  <c:v>35</c:v>
                </c:pt>
                <c:pt idx="321">
                  <c:v>37</c:v>
                </c:pt>
                <c:pt idx="322">
                  <c:v>46</c:v>
                </c:pt>
                <c:pt idx="323">
                  <c:v>59</c:v>
                </c:pt>
                <c:pt idx="324">
                  <c:v>47</c:v>
                </c:pt>
                <c:pt idx="325">
                  <c:v>52</c:v>
                </c:pt>
                <c:pt idx="326">
                  <c:v>38</c:v>
                </c:pt>
                <c:pt idx="327">
                  <c:v>50</c:v>
                </c:pt>
                <c:pt idx="328">
                  <c:v>57</c:v>
                </c:pt>
                <c:pt idx="329">
                  <c:v>41</c:v>
                </c:pt>
                <c:pt idx="330">
                  <c:v>40</c:v>
                </c:pt>
                <c:pt idx="331">
                  <c:v>40</c:v>
                </c:pt>
                <c:pt idx="332">
                  <c:v>50</c:v>
                </c:pt>
                <c:pt idx="333">
                  <c:v>49</c:v>
                </c:pt>
                <c:pt idx="334">
                  <c:v>53</c:v>
                </c:pt>
                <c:pt idx="335">
                  <c:v>36</c:v>
                </c:pt>
                <c:pt idx="336">
                  <c:v>51</c:v>
                </c:pt>
                <c:pt idx="337">
                  <c:v>65</c:v>
                </c:pt>
                <c:pt idx="338">
                  <c:v>35</c:v>
                </c:pt>
                <c:pt idx="339">
                  <c:v>39</c:v>
                </c:pt>
                <c:pt idx="340">
                  <c:v>57</c:v>
                </c:pt>
              </c:numCache>
            </c:numRef>
          </c:xVal>
          <c:yVal>
            <c:numRef>
              <c:f>'Data With graphs'!$E$2:$E$352</c:f>
              <c:numCache>
                <c:formatCode>General</c:formatCode>
                <c:ptCount val="342"/>
                <c:pt idx="0">
                  <c:v>25</c:v>
                </c:pt>
                <c:pt idx="1">
                  <c:v>25</c:v>
                </c:pt>
                <c:pt idx="2">
                  <c:v>20</c:v>
                </c:pt>
                <c:pt idx="3">
                  <c:v>50</c:v>
                </c:pt>
                <c:pt idx="4">
                  <c:v>20</c:v>
                </c:pt>
                <c:pt idx="6">
                  <c:v>5</c:v>
                </c:pt>
                <c:pt idx="7">
                  <c:v>5</c:v>
                </c:pt>
                <c:pt idx="8">
                  <c:v>20</c:v>
                </c:pt>
                <c:pt idx="9">
                  <c:v>30</c:v>
                </c:pt>
                <c:pt idx="10">
                  <c:v>20</c:v>
                </c:pt>
                <c:pt idx="11">
                  <c:v>10</c:v>
                </c:pt>
                <c:pt idx="12">
                  <c:v>3</c:v>
                </c:pt>
                <c:pt idx="13">
                  <c:v>8</c:v>
                </c:pt>
                <c:pt idx="14">
                  <c:v>10</c:v>
                </c:pt>
                <c:pt idx="15">
                  <c:v>10</c:v>
                </c:pt>
                <c:pt idx="17">
                  <c:v>25</c:v>
                </c:pt>
                <c:pt idx="18">
                  <c:v>3</c:v>
                </c:pt>
                <c:pt idx="21">
                  <c:v>20</c:v>
                </c:pt>
                <c:pt idx="22">
                  <c:v>20</c:v>
                </c:pt>
                <c:pt idx="23">
                  <c:v>5</c:v>
                </c:pt>
                <c:pt idx="24">
                  <c:v>20</c:v>
                </c:pt>
                <c:pt idx="25">
                  <c:v>20</c:v>
                </c:pt>
                <c:pt idx="26">
                  <c:v>10</c:v>
                </c:pt>
                <c:pt idx="27">
                  <c:v>10</c:v>
                </c:pt>
                <c:pt idx="28">
                  <c:v>20</c:v>
                </c:pt>
                <c:pt idx="29">
                  <c:v>40</c:v>
                </c:pt>
                <c:pt idx="30">
                  <c:v>10</c:v>
                </c:pt>
                <c:pt idx="31">
                  <c:v>20</c:v>
                </c:pt>
                <c:pt idx="32">
                  <c:v>50</c:v>
                </c:pt>
                <c:pt idx="33">
                  <c:v>10</c:v>
                </c:pt>
                <c:pt idx="34">
                  <c:v>10</c:v>
                </c:pt>
                <c:pt idx="36">
                  <c:v>10</c:v>
                </c:pt>
                <c:pt idx="37">
                  <c:v>5</c:v>
                </c:pt>
                <c:pt idx="38">
                  <c:v>5</c:v>
                </c:pt>
                <c:pt idx="39">
                  <c:v>50</c:v>
                </c:pt>
                <c:pt idx="42">
                  <c:v>30</c:v>
                </c:pt>
                <c:pt idx="43">
                  <c:v>100</c:v>
                </c:pt>
                <c:pt idx="44">
                  <c:v>50</c:v>
                </c:pt>
                <c:pt idx="45">
                  <c:v>50</c:v>
                </c:pt>
                <c:pt idx="46">
                  <c:v>8</c:v>
                </c:pt>
                <c:pt idx="47">
                  <c:v>0</c:v>
                </c:pt>
                <c:pt idx="48">
                  <c:v>10</c:v>
                </c:pt>
                <c:pt idx="49">
                  <c:v>20</c:v>
                </c:pt>
                <c:pt idx="50">
                  <c:v>30</c:v>
                </c:pt>
                <c:pt idx="52">
                  <c:v>10</c:v>
                </c:pt>
                <c:pt idx="54">
                  <c:v>3</c:v>
                </c:pt>
                <c:pt idx="55">
                  <c:v>10</c:v>
                </c:pt>
                <c:pt idx="56">
                  <c:v>30</c:v>
                </c:pt>
                <c:pt idx="57">
                  <c:v>20</c:v>
                </c:pt>
                <c:pt idx="58">
                  <c:v>17</c:v>
                </c:pt>
                <c:pt idx="59">
                  <c:v>3</c:v>
                </c:pt>
                <c:pt idx="60">
                  <c:v>50</c:v>
                </c:pt>
                <c:pt idx="61">
                  <c:v>100</c:v>
                </c:pt>
                <c:pt idx="62">
                  <c:v>100</c:v>
                </c:pt>
                <c:pt idx="63">
                  <c:v>10</c:v>
                </c:pt>
                <c:pt idx="64">
                  <c:v>25</c:v>
                </c:pt>
                <c:pt idx="65">
                  <c:v>10</c:v>
                </c:pt>
                <c:pt idx="66">
                  <c:v>5</c:v>
                </c:pt>
                <c:pt idx="67">
                  <c:v>30</c:v>
                </c:pt>
                <c:pt idx="68">
                  <c:v>1</c:v>
                </c:pt>
                <c:pt idx="69">
                  <c:v>10</c:v>
                </c:pt>
                <c:pt idx="70">
                  <c:v>50</c:v>
                </c:pt>
                <c:pt idx="71">
                  <c:v>20</c:v>
                </c:pt>
                <c:pt idx="72">
                  <c:v>15</c:v>
                </c:pt>
                <c:pt idx="73">
                  <c:v>10</c:v>
                </c:pt>
                <c:pt idx="74">
                  <c:v>20</c:v>
                </c:pt>
                <c:pt idx="75">
                  <c:v>10</c:v>
                </c:pt>
                <c:pt idx="76">
                  <c:v>20</c:v>
                </c:pt>
                <c:pt idx="77">
                  <c:v>20</c:v>
                </c:pt>
                <c:pt idx="78">
                  <c:v>10</c:v>
                </c:pt>
                <c:pt idx="79">
                  <c:v>30</c:v>
                </c:pt>
                <c:pt idx="80">
                  <c:v>0</c:v>
                </c:pt>
                <c:pt idx="81">
                  <c:v>0</c:v>
                </c:pt>
                <c:pt idx="82">
                  <c:v>20</c:v>
                </c:pt>
                <c:pt idx="83">
                  <c:v>10</c:v>
                </c:pt>
                <c:pt idx="84">
                  <c:v>10</c:v>
                </c:pt>
                <c:pt idx="85">
                  <c:v>20</c:v>
                </c:pt>
                <c:pt idx="86">
                  <c:v>10</c:v>
                </c:pt>
                <c:pt idx="87">
                  <c:v>10</c:v>
                </c:pt>
                <c:pt idx="88">
                  <c:v>20</c:v>
                </c:pt>
                <c:pt idx="89">
                  <c:v>100</c:v>
                </c:pt>
                <c:pt idx="90">
                  <c:v>75</c:v>
                </c:pt>
                <c:pt idx="91">
                  <c:v>12</c:v>
                </c:pt>
                <c:pt idx="92">
                  <c:v>500</c:v>
                </c:pt>
                <c:pt idx="93">
                  <c:v>30</c:v>
                </c:pt>
                <c:pt idx="94">
                  <c:v>10</c:v>
                </c:pt>
                <c:pt idx="95">
                  <c:v>20</c:v>
                </c:pt>
                <c:pt idx="96">
                  <c:v>50</c:v>
                </c:pt>
                <c:pt idx="97">
                  <c:v>20</c:v>
                </c:pt>
                <c:pt idx="98">
                  <c:v>12</c:v>
                </c:pt>
                <c:pt idx="99">
                  <c:v>20</c:v>
                </c:pt>
                <c:pt idx="100">
                  <c:v>50</c:v>
                </c:pt>
                <c:pt idx="101">
                  <c:v>30</c:v>
                </c:pt>
                <c:pt idx="102">
                  <c:v>10</c:v>
                </c:pt>
                <c:pt idx="103">
                  <c:v>50</c:v>
                </c:pt>
                <c:pt idx="104">
                  <c:v>50</c:v>
                </c:pt>
                <c:pt idx="105">
                  <c:v>10</c:v>
                </c:pt>
                <c:pt idx="106">
                  <c:v>10</c:v>
                </c:pt>
                <c:pt idx="107">
                  <c:v>30</c:v>
                </c:pt>
                <c:pt idx="109">
                  <c:v>50</c:v>
                </c:pt>
                <c:pt idx="110">
                  <c:v>15</c:v>
                </c:pt>
                <c:pt idx="111">
                  <c:v>20</c:v>
                </c:pt>
                <c:pt idx="112">
                  <c:v>10</c:v>
                </c:pt>
                <c:pt idx="113">
                  <c:v>50</c:v>
                </c:pt>
                <c:pt idx="114">
                  <c:v>20</c:v>
                </c:pt>
                <c:pt idx="116">
                  <c:v>20</c:v>
                </c:pt>
                <c:pt idx="117">
                  <c:v>15</c:v>
                </c:pt>
                <c:pt idx="118">
                  <c:v>30</c:v>
                </c:pt>
                <c:pt idx="119">
                  <c:v>20</c:v>
                </c:pt>
                <c:pt idx="120">
                  <c:v>15</c:v>
                </c:pt>
                <c:pt idx="122">
                  <c:v>10</c:v>
                </c:pt>
                <c:pt idx="125">
                  <c:v>10</c:v>
                </c:pt>
                <c:pt idx="126">
                  <c:v>10</c:v>
                </c:pt>
                <c:pt idx="127">
                  <c:v>250</c:v>
                </c:pt>
                <c:pt idx="128">
                  <c:v>30</c:v>
                </c:pt>
                <c:pt idx="129">
                  <c:v>100</c:v>
                </c:pt>
                <c:pt idx="130">
                  <c:v>15</c:v>
                </c:pt>
                <c:pt idx="132">
                  <c:v>20</c:v>
                </c:pt>
                <c:pt idx="133">
                  <c:v>10</c:v>
                </c:pt>
                <c:pt idx="135">
                  <c:v>5</c:v>
                </c:pt>
                <c:pt idx="136">
                  <c:v>50</c:v>
                </c:pt>
                <c:pt idx="137">
                  <c:v>100</c:v>
                </c:pt>
                <c:pt idx="138">
                  <c:v>100</c:v>
                </c:pt>
                <c:pt idx="139">
                  <c:v>25</c:v>
                </c:pt>
                <c:pt idx="140">
                  <c:v>20</c:v>
                </c:pt>
                <c:pt idx="141">
                  <c:v>20</c:v>
                </c:pt>
                <c:pt idx="144">
                  <c:v>250</c:v>
                </c:pt>
                <c:pt idx="145">
                  <c:v>20</c:v>
                </c:pt>
                <c:pt idx="147">
                  <c:v>10</c:v>
                </c:pt>
                <c:pt idx="149">
                  <c:v>22</c:v>
                </c:pt>
                <c:pt idx="150">
                  <c:v>5</c:v>
                </c:pt>
                <c:pt idx="151">
                  <c:v>20</c:v>
                </c:pt>
                <c:pt idx="152">
                  <c:v>20</c:v>
                </c:pt>
                <c:pt idx="153">
                  <c:v>40</c:v>
                </c:pt>
                <c:pt idx="154">
                  <c:v>50</c:v>
                </c:pt>
                <c:pt idx="155">
                  <c:v>50</c:v>
                </c:pt>
                <c:pt idx="156">
                  <c:v>50</c:v>
                </c:pt>
                <c:pt idx="157">
                  <c:v>15</c:v>
                </c:pt>
                <c:pt idx="159">
                  <c:v>50</c:v>
                </c:pt>
                <c:pt idx="161">
                  <c:v>50</c:v>
                </c:pt>
                <c:pt idx="162">
                  <c:v>30</c:v>
                </c:pt>
                <c:pt idx="163">
                  <c:v>50</c:v>
                </c:pt>
                <c:pt idx="164">
                  <c:v>25</c:v>
                </c:pt>
                <c:pt idx="165">
                  <c:v>30</c:v>
                </c:pt>
                <c:pt idx="166">
                  <c:v>5</c:v>
                </c:pt>
                <c:pt idx="167">
                  <c:v>50</c:v>
                </c:pt>
                <c:pt idx="168">
                  <c:v>10</c:v>
                </c:pt>
                <c:pt idx="169">
                  <c:v>15</c:v>
                </c:pt>
                <c:pt idx="170">
                  <c:v>10</c:v>
                </c:pt>
                <c:pt idx="171">
                  <c:v>0</c:v>
                </c:pt>
                <c:pt idx="172">
                  <c:v>20</c:v>
                </c:pt>
                <c:pt idx="173">
                  <c:v>20</c:v>
                </c:pt>
                <c:pt idx="174">
                  <c:v>10</c:v>
                </c:pt>
                <c:pt idx="175">
                  <c:v>2000</c:v>
                </c:pt>
                <c:pt idx="176">
                  <c:v>20</c:v>
                </c:pt>
                <c:pt idx="177">
                  <c:v>20</c:v>
                </c:pt>
                <c:pt idx="178">
                  <c:v>20</c:v>
                </c:pt>
                <c:pt idx="179">
                  <c:v>10</c:v>
                </c:pt>
                <c:pt idx="180">
                  <c:v>20</c:v>
                </c:pt>
                <c:pt idx="181">
                  <c:v>2</c:v>
                </c:pt>
                <c:pt idx="182">
                  <c:v>20</c:v>
                </c:pt>
                <c:pt idx="183">
                  <c:v>50</c:v>
                </c:pt>
                <c:pt idx="184">
                  <c:v>50</c:v>
                </c:pt>
                <c:pt idx="185">
                  <c:v>5</c:v>
                </c:pt>
                <c:pt idx="186">
                  <c:v>10</c:v>
                </c:pt>
                <c:pt idx="187">
                  <c:v>25</c:v>
                </c:pt>
                <c:pt idx="188">
                  <c:v>20</c:v>
                </c:pt>
                <c:pt idx="189">
                  <c:v>50</c:v>
                </c:pt>
                <c:pt idx="190">
                  <c:v>30</c:v>
                </c:pt>
                <c:pt idx="191">
                  <c:v>10</c:v>
                </c:pt>
                <c:pt idx="192">
                  <c:v>10</c:v>
                </c:pt>
                <c:pt idx="193">
                  <c:v>450</c:v>
                </c:pt>
                <c:pt idx="194">
                  <c:v>10</c:v>
                </c:pt>
                <c:pt idx="195">
                  <c:v>10</c:v>
                </c:pt>
                <c:pt idx="196">
                  <c:v>5</c:v>
                </c:pt>
                <c:pt idx="198">
                  <c:v>50</c:v>
                </c:pt>
                <c:pt idx="199">
                  <c:v>10</c:v>
                </c:pt>
                <c:pt idx="200">
                  <c:v>10</c:v>
                </c:pt>
                <c:pt idx="201">
                  <c:v>15</c:v>
                </c:pt>
                <c:pt idx="203">
                  <c:v>7</c:v>
                </c:pt>
                <c:pt idx="204">
                  <c:v>10</c:v>
                </c:pt>
                <c:pt idx="205">
                  <c:v>4</c:v>
                </c:pt>
                <c:pt idx="206">
                  <c:v>5</c:v>
                </c:pt>
                <c:pt idx="207">
                  <c:v>20</c:v>
                </c:pt>
                <c:pt idx="208">
                  <c:v>10</c:v>
                </c:pt>
                <c:pt idx="210">
                  <c:v>5</c:v>
                </c:pt>
                <c:pt idx="211">
                  <c:v>10</c:v>
                </c:pt>
                <c:pt idx="212">
                  <c:v>4</c:v>
                </c:pt>
                <c:pt idx="213">
                  <c:v>20</c:v>
                </c:pt>
                <c:pt idx="214">
                  <c:v>1</c:v>
                </c:pt>
                <c:pt idx="215">
                  <c:v>3</c:v>
                </c:pt>
                <c:pt idx="216">
                  <c:v>5</c:v>
                </c:pt>
                <c:pt idx="217">
                  <c:v>20</c:v>
                </c:pt>
                <c:pt idx="218">
                  <c:v>10</c:v>
                </c:pt>
                <c:pt idx="219">
                  <c:v>10</c:v>
                </c:pt>
                <c:pt idx="220">
                  <c:v>10</c:v>
                </c:pt>
                <c:pt idx="221">
                  <c:v>5</c:v>
                </c:pt>
                <c:pt idx="223">
                  <c:v>50</c:v>
                </c:pt>
                <c:pt idx="224">
                  <c:v>30</c:v>
                </c:pt>
                <c:pt idx="225">
                  <c:v>15</c:v>
                </c:pt>
                <c:pt idx="226">
                  <c:v>20</c:v>
                </c:pt>
                <c:pt idx="227">
                  <c:v>20</c:v>
                </c:pt>
                <c:pt idx="228">
                  <c:v>40</c:v>
                </c:pt>
                <c:pt idx="230">
                  <c:v>10</c:v>
                </c:pt>
                <c:pt idx="231">
                  <c:v>50</c:v>
                </c:pt>
                <c:pt idx="232">
                  <c:v>20</c:v>
                </c:pt>
                <c:pt idx="233">
                  <c:v>3000</c:v>
                </c:pt>
                <c:pt idx="234">
                  <c:v>10</c:v>
                </c:pt>
                <c:pt idx="236">
                  <c:v>5</c:v>
                </c:pt>
                <c:pt idx="237">
                  <c:v>20</c:v>
                </c:pt>
                <c:pt idx="238">
                  <c:v>20</c:v>
                </c:pt>
                <c:pt idx="239">
                  <c:v>40</c:v>
                </c:pt>
                <c:pt idx="240">
                  <c:v>20</c:v>
                </c:pt>
                <c:pt idx="242">
                  <c:v>50</c:v>
                </c:pt>
                <c:pt idx="243">
                  <c:v>20</c:v>
                </c:pt>
                <c:pt idx="244">
                  <c:v>25</c:v>
                </c:pt>
                <c:pt idx="245">
                  <c:v>10</c:v>
                </c:pt>
                <c:pt idx="246">
                  <c:v>5</c:v>
                </c:pt>
                <c:pt idx="247">
                  <c:v>50</c:v>
                </c:pt>
                <c:pt idx="248">
                  <c:v>15</c:v>
                </c:pt>
                <c:pt idx="249">
                  <c:v>0</c:v>
                </c:pt>
                <c:pt idx="250">
                  <c:v>20</c:v>
                </c:pt>
                <c:pt idx="252">
                  <c:v>20</c:v>
                </c:pt>
                <c:pt idx="253">
                  <c:v>200</c:v>
                </c:pt>
                <c:pt idx="254">
                  <c:v>35</c:v>
                </c:pt>
                <c:pt idx="255">
                  <c:v>10</c:v>
                </c:pt>
                <c:pt idx="256">
                  <c:v>10</c:v>
                </c:pt>
                <c:pt idx="257">
                  <c:v>10</c:v>
                </c:pt>
                <c:pt idx="258">
                  <c:v>20</c:v>
                </c:pt>
                <c:pt idx="259">
                  <c:v>50</c:v>
                </c:pt>
                <c:pt idx="260">
                  <c:v>20</c:v>
                </c:pt>
                <c:pt idx="261">
                  <c:v>10</c:v>
                </c:pt>
                <c:pt idx="262">
                  <c:v>20</c:v>
                </c:pt>
                <c:pt idx="263">
                  <c:v>10</c:v>
                </c:pt>
                <c:pt idx="264">
                  <c:v>200</c:v>
                </c:pt>
                <c:pt idx="265">
                  <c:v>10</c:v>
                </c:pt>
                <c:pt idx="266">
                  <c:v>10</c:v>
                </c:pt>
                <c:pt idx="267">
                  <c:v>20</c:v>
                </c:pt>
                <c:pt idx="268">
                  <c:v>25</c:v>
                </c:pt>
                <c:pt idx="269">
                  <c:v>10</c:v>
                </c:pt>
                <c:pt idx="272">
                  <c:v>20</c:v>
                </c:pt>
                <c:pt idx="273">
                  <c:v>5</c:v>
                </c:pt>
                <c:pt idx="274">
                  <c:v>50</c:v>
                </c:pt>
                <c:pt idx="275">
                  <c:v>10</c:v>
                </c:pt>
                <c:pt idx="277">
                  <c:v>50</c:v>
                </c:pt>
                <c:pt idx="278">
                  <c:v>10</c:v>
                </c:pt>
                <c:pt idx="279">
                  <c:v>10</c:v>
                </c:pt>
                <c:pt idx="280">
                  <c:v>25</c:v>
                </c:pt>
                <c:pt idx="281">
                  <c:v>20</c:v>
                </c:pt>
                <c:pt idx="282">
                  <c:v>100</c:v>
                </c:pt>
                <c:pt idx="284">
                  <c:v>10</c:v>
                </c:pt>
                <c:pt idx="285">
                  <c:v>20</c:v>
                </c:pt>
                <c:pt idx="286">
                  <c:v>10</c:v>
                </c:pt>
                <c:pt idx="287">
                  <c:v>100</c:v>
                </c:pt>
                <c:pt idx="288">
                  <c:v>10</c:v>
                </c:pt>
                <c:pt idx="289">
                  <c:v>4</c:v>
                </c:pt>
                <c:pt idx="290">
                  <c:v>30</c:v>
                </c:pt>
                <c:pt idx="291">
                  <c:v>0</c:v>
                </c:pt>
                <c:pt idx="294">
                  <c:v>20</c:v>
                </c:pt>
                <c:pt idx="295">
                  <c:v>100</c:v>
                </c:pt>
                <c:pt idx="296">
                  <c:v>50</c:v>
                </c:pt>
                <c:pt idx="298">
                  <c:v>20</c:v>
                </c:pt>
                <c:pt idx="299">
                  <c:v>2</c:v>
                </c:pt>
                <c:pt idx="300">
                  <c:v>10</c:v>
                </c:pt>
                <c:pt idx="301">
                  <c:v>50</c:v>
                </c:pt>
                <c:pt idx="302">
                  <c:v>0</c:v>
                </c:pt>
                <c:pt idx="303">
                  <c:v>5</c:v>
                </c:pt>
                <c:pt idx="304">
                  <c:v>10</c:v>
                </c:pt>
                <c:pt idx="305">
                  <c:v>0</c:v>
                </c:pt>
                <c:pt idx="306">
                  <c:v>5</c:v>
                </c:pt>
                <c:pt idx="307">
                  <c:v>20</c:v>
                </c:pt>
                <c:pt idx="308">
                  <c:v>10</c:v>
                </c:pt>
                <c:pt idx="309">
                  <c:v>25</c:v>
                </c:pt>
                <c:pt idx="310">
                  <c:v>8</c:v>
                </c:pt>
                <c:pt idx="312">
                  <c:v>10</c:v>
                </c:pt>
                <c:pt idx="313">
                  <c:v>10</c:v>
                </c:pt>
                <c:pt idx="314">
                  <c:v>5</c:v>
                </c:pt>
                <c:pt idx="316">
                  <c:v>1</c:v>
                </c:pt>
                <c:pt idx="317">
                  <c:v>20</c:v>
                </c:pt>
                <c:pt idx="318">
                  <c:v>10</c:v>
                </c:pt>
                <c:pt idx="319">
                  <c:v>15</c:v>
                </c:pt>
                <c:pt idx="320">
                  <c:v>30</c:v>
                </c:pt>
                <c:pt idx="322">
                  <c:v>20</c:v>
                </c:pt>
                <c:pt idx="323">
                  <c:v>20</c:v>
                </c:pt>
                <c:pt idx="324">
                  <c:v>6</c:v>
                </c:pt>
                <c:pt idx="325">
                  <c:v>50</c:v>
                </c:pt>
                <c:pt idx="326">
                  <c:v>1</c:v>
                </c:pt>
                <c:pt idx="327">
                  <c:v>100</c:v>
                </c:pt>
                <c:pt idx="328">
                  <c:v>15</c:v>
                </c:pt>
                <c:pt idx="329">
                  <c:v>10</c:v>
                </c:pt>
                <c:pt idx="330">
                  <c:v>5</c:v>
                </c:pt>
                <c:pt idx="332">
                  <c:v>0</c:v>
                </c:pt>
                <c:pt idx="333">
                  <c:v>5</c:v>
                </c:pt>
                <c:pt idx="334">
                  <c:v>12</c:v>
                </c:pt>
                <c:pt idx="335">
                  <c:v>20</c:v>
                </c:pt>
                <c:pt idx="336">
                  <c:v>5</c:v>
                </c:pt>
                <c:pt idx="337">
                  <c:v>20</c:v>
                </c:pt>
                <c:pt idx="338">
                  <c:v>5</c:v>
                </c:pt>
                <c:pt idx="339">
                  <c:v>20</c:v>
                </c:pt>
                <c:pt idx="340">
                  <c:v>10</c:v>
                </c:pt>
                <c:pt idx="341">
                  <c:v>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0CE-4B0D-A7F5-FDAD2E7659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5033816"/>
        <c:axId val="315034800"/>
      </c:scatterChart>
      <c:valAx>
        <c:axId val="3150338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034800"/>
        <c:crosses val="autoZero"/>
        <c:crossBetween val="midCat"/>
      </c:valAx>
      <c:valAx>
        <c:axId val="315034800"/>
        <c:scaling>
          <c:orientation val="minMax"/>
          <c:max val="20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0338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100000">
          <a:schemeClr val="lt1">
            <a:lumMod val="95000"/>
          </a:schemeClr>
        </a:gs>
        <a:gs pos="43000">
          <a:schemeClr val="lt1"/>
        </a:gs>
      </a:gsLst>
      <a:path path="circle">
        <a:fillToRect l="50000" t="50000" r="50000" b="50000"/>
      </a:path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7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age</a:t>
            </a:r>
            <a:r>
              <a:rPr lang="en-US" baseline="0"/>
              <a:t> </a:t>
            </a:r>
            <a:r>
              <a:rPr lang="en-US"/>
              <a:t>vs Decreasing the learning curve of the Veress Needle use increases the overall safety of the Closed technique</a:t>
            </a:r>
          </a:p>
        </c:rich>
      </c:tx>
      <c:layout>
        <c:manualLayout>
          <c:xMode val="edge"/>
          <c:yMode val="edge"/>
          <c:x val="0.13838188976377955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7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4.8010623105647653E-2"/>
          <c:y val="0.38772679916269304"/>
          <c:w val="0.91206178215954692"/>
          <c:h val="0.51673244920506478"/>
        </c:manualLayout>
      </c:layout>
      <c:scatterChart>
        <c:scatterStyle val="lineMarker"/>
        <c:varyColors val="0"/>
        <c:ser>
          <c:idx val="0"/>
          <c:order val="0"/>
          <c:spPr>
            <a:ln w="25400">
              <a:noFill/>
            </a:ln>
            <a:effectLst/>
          </c:spPr>
          <c:marker>
            <c:symbol val="circle"/>
            <c:size val="4"/>
            <c:spPr>
              <a:solidFill>
                <a:schemeClr val="accent1"/>
              </a:solidFill>
              <a:ln w="9525" cap="flat" cmpd="sng" algn="ctr">
                <a:solidFill>
                  <a:schemeClr val="accent1"/>
                </a:solidFill>
                <a:round/>
              </a:ln>
              <a:effectLst/>
            </c:spPr>
          </c:marker>
          <c:trendline>
            <c:spPr>
              <a:ln w="63500" cap="rnd" cmpd="sng" algn="ctr">
                <a:solidFill>
                  <a:schemeClr val="accent1">
                    <a:alpha val="25000"/>
                  </a:schemeClr>
                </a:solidFill>
                <a:round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5.9861239611140815E-2"/>
                  <c:y val="-0.2557506670664273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'Data With graphs'!$H$2:$H$352</c:f>
              <c:numCache>
                <c:formatCode>General</c:formatCode>
                <c:ptCount val="342"/>
                <c:pt idx="0">
                  <c:v>55</c:v>
                </c:pt>
                <c:pt idx="1">
                  <c:v>27</c:v>
                </c:pt>
                <c:pt idx="2">
                  <c:v>42</c:v>
                </c:pt>
                <c:pt idx="3">
                  <c:v>68</c:v>
                </c:pt>
                <c:pt idx="4">
                  <c:v>62</c:v>
                </c:pt>
                <c:pt idx="5">
                  <c:v>67</c:v>
                </c:pt>
                <c:pt idx="6">
                  <c:v>47</c:v>
                </c:pt>
                <c:pt idx="7">
                  <c:v>61</c:v>
                </c:pt>
                <c:pt idx="8">
                  <c:v>42</c:v>
                </c:pt>
                <c:pt idx="9">
                  <c:v>38</c:v>
                </c:pt>
                <c:pt idx="10">
                  <c:v>62</c:v>
                </c:pt>
                <c:pt idx="11">
                  <c:v>58</c:v>
                </c:pt>
                <c:pt idx="12">
                  <c:v>32</c:v>
                </c:pt>
                <c:pt idx="13">
                  <c:v>60</c:v>
                </c:pt>
                <c:pt idx="14">
                  <c:v>41</c:v>
                </c:pt>
                <c:pt idx="15">
                  <c:v>57</c:v>
                </c:pt>
                <c:pt idx="16">
                  <c:v>33</c:v>
                </c:pt>
                <c:pt idx="17">
                  <c:v>38</c:v>
                </c:pt>
                <c:pt idx="18">
                  <c:v>47</c:v>
                </c:pt>
                <c:pt idx="19">
                  <c:v>62</c:v>
                </c:pt>
                <c:pt idx="20">
                  <c:v>48</c:v>
                </c:pt>
                <c:pt idx="21">
                  <c:v>57</c:v>
                </c:pt>
                <c:pt idx="22">
                  <c:v>45</c:v>
                </c:pt>
                <c:pt idx="23">
                  <c:v>56</c:v>
                </c:pt>
                <c:pt idx="24">
                  <c:v>56</c:v>
                </c:pt>
                <c:pt idx="25">
                  <c:v>55</c:v>
                </c:pt>
                <c:pt idx="26">
                  <c:v>50</c:v>
                </c:pt>
                <c:pt idx="27">
                  <c:v>41</c:v>
                </c:pt>
                <c:pt idx="28">
                  <c:v>44</c:v>
                </c:pt>
                <c:pt idx="29">
                  <c:v>45</c:v>
                </c:pt>
                <c:pt idx="30">
                  <c:v>52</c:v>
                </c:pt>
                <c:pt idx="31">
                  <c:v>41</c:v>
                </c:pt>
                <c:pt idx="32">
                  <c:v>48</c:v>
                </c:pt>
                <c:pt idx="33">
                  <c:v>56</c:v>
                </c:pt>
                <c:pt idx="34">
                  <c:v>44</c:v>
                </c:pt>
                <c:pt idx="35">
                  <c:v>57</c:v>
                </c:pt>
                <c:pt idx="36">
                  <c:v>59</c:v>
                </c:pt>
                <c:pt idx="37">
                  <c:v>47</c:v>
                </c:pt>
                <c:pt idx="38">
                  <c:v>37</c:v>
                </c:pt>
                <c:pt idx="39">
                  <c:v>38</c:v>
                </c:pt>
                <c:pt idx="40">
                  <c:v>36</c:v>
                </c:pt>
                <c:pt idx="41">
                  <c:v>48</c:v>
                </c:pt>
                <c:pt idx="42">
                  <c:v>47</c:v>
                </c:pt>
                <c:pt idx="43">
                  <c:v>40</c:v>
                </c:pt>
                <c:pt idx="44">
                  <c:v>57</c:v>
                </c:pt>
                <c:pt idx="45">
                  <c:v>58</c:v>
                </c:pt>
                <c:pt idx="46">
                  <c:v>61</c:v>
                </c:pt>
                <c:pt idx="47">
                  <c:v>30</c:v>
                </c:pt>
                <c:pt idx="48">
                  <c:v>53</c:v>
                </c:pt>
                <c:pt idx="49">
                  <c:v>61</c:v>
                </c:pt>
                <c:pt idx="50">
                  <c:v>47</c:v>
                </c:pt>
                <c:pt idx="51">
                  <c:v>49</c:v>
                </c:pt>
                <c:pt idx="52">
                  <c:v>62</c:v>
                </c:pt>
                <c:pt idx="53">
                  <c:v>37</c:v>
                </c:pt>
                <c:pt idx="54">
                  <c:v>43</c:v>
                </c:pt>
                <c:pt idx="55">
                  <c:v>52</c:v>
                </c:pt>
                <c:pt idx="56">
                  <c:v>55</c:v>
                </c:pt>
                <c:pt idx="57">
                  <c:v>43</c:v>
                </c:pt>
                <c:pt idx="58">
                  <c:v>56</c:v>
                </c:pt>
                <c:pt idx="59">
                  <c:v>56</c:v>
                </c:pt>
                <c:pt idx="60">
                  <c:v>57</c:v>
                </c:pt>
                <c:pt idx="61">
                  <c:v>76</c:v>
                </c:pt>
                <c:pt idx="62">
                  <c:v>36</c:v>
                </c:pt>
                <c:pt idx="63">
                  <c:v>42</c:v>
                </c:pt>
                <c:pt idx="64">
                  <c:v>44</c:v>
                </c:pt>
                <c:pt idx="65">
                  <c:v>48</c:v>
                </c:pt>
                <c:pt idx="66">
                  <c:v>58</c:v>
                </c:pt>
                <c:pt idx="67">
                  <c:v>62</c:v>
                </c:pt>
                <c:pt idx="68">
                  <c:v>76</c:v>
                </c:pt>
                <c:pt idx="69">
                  <c:v>30</c:v>
                </c:pt>
                <c:pt idx="70">
                  <c:v>54</c:v>
                </c:pt>
                <c:pt idx="71">
                  <c:v>55</c:v>
                </c:pt>
                <c:pt idx="72">
                  <c:v>69</c:v>
                </c:pt>
                <c:pt idx="73">
                  <c:v>50</c:v>
                </c:pt>
                <c:pt idx="74">
                  <c:v>61</c:v>
                </c:pt>
                <c:pt idx="75">
                  <c:v>42</c:v>
                </c:pt>
                <c:pt idx="76">
                  <c:v>35</c:v>
                </c:pt>
                <c:pt idx="77">
                  <c:v>65</c:v>
                </c:pt>
                <c:pt idx="78">
                  <c:v>41</c:v>
                </c:pt>
                <c:pt idx="79">
                  <c:v>60</c:v>
                </c:pt>
                <c:pt idx="80">
                  <c:v>42</c:v>
                </c:pt>
                <c:pt idx="81">
                  <c:v>35</c:v>
                </c:pt>
                <c:pt idx="82">
                  <c:v>35</c:v>
                </c:pt>
                <c:pt idx="83">
                  <c:v>50</c:v>
                </c:pt>
                <c:pt idx="84">
                  <c:v>49</c:v>
                </c:pt>
                <c:pt idx="85">
                  <c:v>43</c:v>
                </c:pt>
                <c:pt idx="86">
                  <c:v>38</c:v>
                </c:pt>
                <c:pt idx="87">
                  <c:v>59</c:v>
                </c:pt>
                <c:pt idx="88">
                  <c:v>60</c:v>
                </c:pt>
                <c:pt idx="89">
                  <c:v>38</c:v>
                </c:pt>
                <c:pt idx="90">
                  <c:v>36</c:v>
                </c:pt>
                <c:pt idx="91">
                  <c:v>50</c:v>
                </c:pt>
                <c:pt idx="92">
                  <c:v>33</c:v>
                </c:pt>
                <c:pt idx="93">
                  <c:v>30</c:v>
                </c:pt>
                <c:pt idx="94">
                  <c:v>42</c:v>
                </c:pt>
                <c:pt idx="95">
                  <c:v>45</c:v>
                </c:pt>
                <c:pt idx="96">
                  <c:v>60</c:v>
                </c:pt>
                <c:pt idx="97">
                  <c:v>47</c:v>
                </c:pt>
                <c:pt idx="98">
                  <c:v>44</c:v>
                </c:pt>
                <c:pt idx="99">
                  <c:v>52</c:v>
                </c:pt>
                <c:pt idx="100">
                  <c:v>57</c:v>
                </c:pt>
                <c:pt idx="101">
                  <c:v>42</c:v>
                </c:pt>
                <c:pt idx="102">
                  <c:v>49</c:v>
                </c:pt>
                <c:pt idx="103">
                  <c:v>39</c:v>
                </c:pt>
                <c:pt idx="104">
                  <c:v>37</c:v>
                </c:pt>
                <c:pt idx="105">
                  <c:v>55</c:v>
                </c:pt>
                <c:pt idx="106">
                  <c:v>65</c:v>
                </c:pt>
                <c:pt idx="107">
                  <c:v>47</c:v>
                </c:pt>
                <c:pt idx="108">
                  <c:v>59</c:v>
                </c:pt>
                <c:pt idx="109">
                  <c:v>34</c:v>
                </c:pt>
                <c:pt idx="110">
                  <c:v>59</c:v>
                </c:pt>
                <c:pt idx="111">
                  <c:v>42</c:v>
                </c:pt>
                <c:pt idx="112">
                  <c:v>52</c:v>
                </c:pt>
                <c:pt idx="113">
                  <c:v>55</c:v>
                </c:pt>
                <c:pt idx="114">
                  <c:v>65</c:v>
                </c:pt>
                <c:pt idx="115">
                  <c:v>34</c:v>
                </c:pt>
                <c:pt idx="116">
                  <c:v>46</c:v>
                </c:pt>
                <c:pt idx="117">
                  <c:v>45</c:v>
                </c:pt>
                <c:pt idx="118">
                  <c:v>35</c:v>
                </c:pt>
                <c:pt idx="119">
                  <c:v>46</c:v>
                </c:pt>
                <c:pt idx="120">
                  <c:v>64</c:v>
                </c:pt>
                <c:pt idx="121">
                  <c:v>65</c:v>
                </c:pt>
                <c:pt idx="122">
                  <c:v>32</c:v>
                </c:pt>
                <c:pt idx="123">
                  <c:v>55</c:v>
                </c:pt>
                <c:pt idx="124">
                  <c:v>43</c:v>
                </c:pt>
                <c:pt idx="125">
                  <c:v>47</c:v>
                </c:pt>
                <c:pt idx="126">
                  <c:v>59</c:v>
                </c:pt>
                <c:pt idx="127">
                  <c:v>65</c:v>
                </c:pt>
                <c:pt idx="128">
                  <c:v>38</c:v>
                </c:pt>
                <c:pt idx="129">
                  <c:v>32</c:v>
                </c:pt>
                <c:pt idx="130">
                  <c:v>61</c:v>
                </c:pt>
                <c:pt idx="131">
                  <c:v>35</c:v>
                </c:pt>
                <c:pt idx="132">
                  <c:v>37</c:v>
                </c:pt>
                <c:pt idx="133">
                  <c:v>31</c:v>
                </c:pt>
                <c:pt idx="134">
                  <c:v>32</c:v>
                </c:pt>
                <c:pt idx="135">
                  <c:v>34</c:v>
                </c:pt>
                <c:pt idx="136">
                  <c:v>55</c:v>
                </c:pt>
                <c:pt idx="137">
                  <c:v>30</c:v>
                </c:pt>
                <c:pt idx="138">
                  <c:v>30</c:v>
                </c:pt>
                <c:pt idx="139">
                  <c:v>31</c:v>
                </c:pt>
                <c:pt idx="140">
                  <c:v>32</c:v>
                </c:pt>
                <c:pt idx="141">
                  <c:v>36</c:v>
                </c:pt>
                <c:pt idx="142">
                  <c:v>38</c:v>
                </c:pt>
                <c:pt idx="143">
                  <c:v>39</c:v>
                </c:pt>
                <c:pt idx="144">
                  <c:v>39</c:v>
                </c:pt>
                <c:pt idx="145">
                  <c:v>42</c:v>
                </c:pt>
                <c:pt idx="146">
                  <c:v>49</c:v>
                </c:pt>
                <c:pt idx="147">
                  <c:v>58</c:v>
                </c:pt>
                <c:pt idx="148">
                  <c:v>60</c:v>
                </c:pt>
                <c:pt idx="149">
                  <c:v>61</c:v>
                </c:pt>
                <c:pt idx="150">
                  <c:v>32</c:v>
                </c:pt>
                <c:pt idx="151">
                  <c:v>36</c:v>
                </c:pt>
                <c:pt idx="152">
                  <c:v>55</c:v>
                </c:pt>
                <c:pt idx="153">
                  <c:v>63</c:v>
                </c:pt>
                <c:pt idx="154">
                  <c:v>33</c:v>
                </c:pt>
                <c:pt idx="155">
                  <c:v>36</c:v>
                </c:pt>
                <c:pt idx="156">
                  <c:v>39</c:v>
                </c:pt>
                <c:pt idx="157">
                  <c:v>40</c:v>
                </c:pt>
                <c:pt idx="158">
                  <c:v>44</c:v>
                </c:pt>
                <c:pt idx="159">
                  <c:v>60</c:v>
                </c:pt>
                <c:pt idx="160">
                  <c:v>29</c:v>
                </c:pt>
                <c:pt idx="161">
                  <c:v>31</c:v>
                </c:pt>
                <c:pt idx="162">
                  <c:v>32</c:v>
                </c:pt>
                <c:pt idx="163">
                  <c:v>33</c:v>
                </c:pt>
                <c:pt idx="164">
                  <c:v>35</c:v>
                </c:pt>
                <c:pt idx="165">
                  <c:v>35</c:v>
                </c:pt>
                <c:pt idx="166">
                  <c:v>35</c:v>
                </c:pt>
                <c:pt idx="167">
                  <c:v>36</c:v>
                </c:pt>
                <c:pt idx="168">
                  <c:v>37</c:v>
                </c:pt>
                <c:pt idx="169">
                  <c:v>37</c:v>
                </c:pt>
                <c:pt idx="170">
                  <c:v>38</c:v>
                </c:pt>
                <c:pt idx="171">
                  <c:v>38</c:v>
                </c:pt>
                <c:pt idx="172">
                  <c:v>40</c:v>
                </c:pt>
                <c:pt idx="173">
                  <c:v>40</c:v>
                </c:pt>
                <c:pt idx="174">
                  <c:v>44</c:v>
                </c:pt>
                <c:pt idx="175">
                  <c:v>47</c:v>
                </c:pt>
                <c:pt idx="176">
                  <c:v>47</c:v>
                </c:pt>
                <c:pt idx="177">
                  <c:v>48</c:v>
                </c:pt>
                <c:pt idx="178">
                  <c:v>53</c:v>
                </c:pt>
                <c:pt idx="179">
                  <c:v>55</c:v>
                </c:pt>
                <c:pt idx="180">
                  <c:v>55</c:v>
                </c:pt>
                <c:pt idx="181">
                  <c:v>57</c:v>
                </c:pt>
                <c:pt idx="182">
                  <c:v>37</c:v>
                </c:pt>
                <c:pt idx="183">
                  <c:v>39</c:v>
                </c:pt>
                <c:pt idx="184">
                  <c:v>26</c:v>
                </c:pt>
                <c:pt idx="185">
                  <c:v>30</c:v>
                </c:pt>
                <c:pt idx="186">
                  <c:v>31</c:v>
                </c:pt>
                <c:pt idx="187">
                  <c:v>32</c:v>
                </c:pt>
                <c:pt idx="188">
                  <c:v>33</c:v>
                </c:pt>
                <c:pt idx="189">
                  <c:v>34</c:v>
                </c:pt>
                <c:pt idx="190">
                  <c:v>36</c:v>
                </c:pt>
                <c:pt idx="191">
                  <c:v>36</c:v>
                </c:pt>
                <c:pt idx="192">
                  <c:v>40</c:v>
                </c:pt>
                <c:pt idx="193">
                  <c:v>65</c:v>
                </c:pt>
                <c:pt idx="194">
                  <c:v>30</c:v>
                </c:pt>
                <c:pt idx="195">
                  <c:v>34</c:v>
                </c:pt>
                <c:pt idx="196">
                  <c:v>36</c:v>
                </c:pt>
                <c:pt idx="197">
                  <c:v>45</c:v>
                </c:pt>
                <c:pt idx="198">
                  <c:v>58</c:v>
                </c:pt>
                <c:pt idx="199">
                  <c:v>28</c:v>
                </c:pt>
                <c:pt idx="200">
                  <c:v>47</c:v>
                </c:pt>
                <c:pt idx="201">
                  <c:v>62</c:v>
                </c:pt>
                <c:pt idx="202">
                  <c:v>63</c:v>
                </c:pt>
                <c:pt idx="203">
                  <c:v>26</c:v>
                </c:pt>
                <c:pt idx="204">
                  <c:v>38</c:v>
                </c:pt>
                <c:pt idx="205">
                  <c:v>52</c:v>
                </c:pt>
                <c:pt idx="206">
                  <c:v>59</c:v>
                </c:pt>
                <c:pt idx="207">
                  <c:v>57</c:v>
                </c:pt>
                <c:pt idx="208">
                  <c:v>53</c:v>
                </c:pt>
                <c:pt idx="209">
                  <c:v>58</c:v>
                </c:pt>
                <c:pt idx="210">
                  <c:v>66</c:v>
                </c:pt>
                <c:pt idx="211">
                  <c:v>50</c:v>
                </c:pt>
                <c:pt idx="212">
                  <c:v>40</c:v>
                </c:pt>
                <c:pt idx="213">
                  <c:v>58</c:v>
                </c:pt>
                <c:pt idx="214">
                  <c:v>58</c:v>
                </c:pt>
                <c:pt idx="215">
                  <c:v>33</c:v>
                </c:pt>
                <c:pt idx="216">
                  <c:v>36</c:v>
                </c:pt>
                <c:pt idx="217">
                  <c:v>46</c:v>
                </c:pt>
                <c:pt idx="218">
                  <c:v>36</c:v>
                </c:pt>
                <c:pt idx="219">
                  <c:v>38</c:v>
                </c:pt>
                <c:pt idx="220">
                  <c:v>47</c:v>
                </c:pt>
                <c:pt idx="221">
                  <c:v>34</c:v>
                </c:pt>
                <c:pt idx="222">
                  <c:v>55</c:v>
                </c:pt>
                <c:pt idx="223">
                  <c:v>35</c:v>
                </c:pt>
                <c:pt idx="224">
                  <c:v>58</c:v>
                </c:pt>
                <c:pt idx="225">
                  <c:v>55</c:v>
                </c:pt>
                <c:pt idx="226">
                  <c:v>31</c:v>
                </c:pt>
                <c:pt idx="227">
                  <c:v>61</c:v>
                </c:pt>
                <c:pt idx="228">
                  <c:v>65</c:v>
                </c:pt>
                <c:pt idx="229">
                  <c:v>59</c:v>
                </c:pt>
                <c:pt idx="230">
                  <c:v>49</c:v>
                </c:pt>
                <c:pt idx="231">
                  <c:v>41</c:v>
                </c:pt>
                <c:pt idx="232">
                  <c:v>40</c:v>
                </c:pt>
                <c:pt idx="233">
                  <c:v>30</c:v>
                </c:pt>
                <c:pt idx="234">
                  <c:v>40</c:v>
                </c:pt>
                <c:pt idx="235">
                  <c:v>40</c:v>
                </c:pt>
                <c:pt idx="236">
                  <c:v>48</c:v>
                </c:pt>
                <c:pt idx="237">
                  <c:v>66</c:v>
                </c:pt>
                <c:pt idx="239">
                  <c:v>51</c:v>
                </c:pt>
                <c:pt idx="240">
                  <c:v>63</c:v>
                </c:pt>
                <c:pt idx="241">
                  <c:v>33</c:v>
                </c:pt>
                <c:pt idx="242">
                  <c:v>38</c:v>
                </c:pt>
                <c:pt idx="243">
                  <c:v>34</c:v>
                </c:pt>
                <c:pt idx="244">
                  <c:v>37</c:v>
                </c:pt>
                <c:pt idx="245">
                  <c:v>50</c:v>
                </c:pt>
                <c:pt idx="246">
                  <c:v>60</c:v>
                </c:pt>
                <c:pt idx="247">
                  <c:v>32</c:v>
                </c:pt>
                <c:pt idx="248">
                  <c:v>32</c:v>
                </c:pt>
                <c:pt idx="249">
                  <c:v>40</c:v>
                </c:pt>
                <c:pt idx="250">
                  <c:v>52</c:v>
                </c:pt>
                <c:pt idx="251">
                  <c:v>56</c:v>
                </c:pt>
                <c:pt idx="252">
                  <c:v>39</c:v>
                </c:pt>
                <c:pt idx="253">
                  <c:v>44</c:v>
                </c:pt>
                <c:pt idx="254">
                  <c:v>44</c:v>
                </c:pt>
                <c:pt idx="255">
                  <c:v>60</c:v>
                </c:pt>
                <c:pt idx="256">
                  <c:v>40</c:v>
                </c:pt>
                <c:pt idx="257">
                  <c:v>42</c:v>
                </c:pt>
                <c:pt idx="258">
                  <c:v>38</c:v>
                </c:pt>
                <c:pt idx="259">
                  <c:v>37</c:v>
                </c:pt>
                <c:pt idx="260">
                  <c:v>51</c:v>
                </c:pt>
                <c:pt idx="261">
                  <c:v>51</c:v>
                </c:pt>
                <c:pt idx="262">
                  <c:v>38</c:v>
                </c:pt>
                <c:pt idx="263">
                  <c:v>57</c:v>
                </c:pt>
                <c:pt idx="264">
                  <c:v>45</c:v>
                </c:pt>
                <c:pt idx="265">
                  <c:v>30</c:v>
                </c:pt>
                <c:pt idx="266">
                  <c:v>32</c:v>
                </c:pt>
                <c:pt idx="267">
                  <c:v>36</c:v>
                </c:pt>
                <c:pt idx="268">
                  <c:v>38</c:v>
                </c:pt>
                <c:pt idx="269">
                  <c:v>42</c:v>
                </c:pt>
                <c:pt idx="270">
                  <c:v>43</c:v>
                </c:pt>
                <c:pt idx="271">
                  <c:v>49</c:v>
                </c:pt>
                <c:pt idx="272">
                  <c:v>30</c:v>
                </c:pt>
                <c:pt idx="273">
                  <c:v>33</c:v>
                </c:pt>
                <c:pt idx="274">
                  <c:v>34</c:v>
                </c:pt>
                <c:pt idx="275">
                  <c:v>37</c:v>
                </c:pt>
                <c:pt idx="276">
                  <c:v>38</c:v>
                </c:pt>
                <c:pt idx="277">
                  <c:v>44</c:v>
                </c:pt>
                <c:pt idx="278">
                  <c:v>55</c:v>
                </c:pt>
                <c:pt idx="279">
                  <c:v>31</c:v>
                </c:pt>
                <c:pt idx="280">
                  <c:v>37</c:v>
                </c:pt>
                <c:pt idx="281">
                  <c:v>57</c:v>
                </c:pt>
                <c:pt idx="282">
                  <c:v>53</c:v>
                </c:pt>
                <c:pt idx="283">
                  <c:v>57</c:v>
                </c:pt>
                <c:pt idx="284">
                  <c:v>61</c:v>
                </c:pt>
                <c:pt idx="285">
                  <c:v>33</c:v>
                </c:pt>
                <c:pt idx="286">
                  <c:v>50</c:v>
                </c:pt>
                <c:pt idx="287">
                  <c:v>39</c:v>
                </c:pt>
                <c:pt idx="288">
                  <c:v>36</c:v>
                </c:pt>
                <c:pt idx="289">
                  <c:v>47</c:v>
                </c:pt>
                <c:pt idx="290">
                  <c:v>38</c:v>
                </c:pt>
                <c:pt idx="291">
                  <c:v>29</c:v>
                </c:pt>
                <c:pt idx="292">
                  <c:v>42</c:v>
                </c:pt>
                <c:pt idx="293">
                  <c:v>58</c:v>
                </c:pt>
                <c:pt idx="294">
                  <c:v>48</c:v>
                </c:pt>
                <c:pt idx="295">
                  <c:v>31</c:v>
                </c:pt>
                <c:pt idx="296">
                  <c:v>50</c:v>
                </c:pt>
                <c:pt idx="297">
                  <c:v>33</c:v>
                </c:pt>
                <c:pt idx="298">
                  <c:v>31</c:v>
                </c:pt>
                <c:pt idx="299">
                  <c:v>32</c:v>
                </c:pt>
                <c:pt idx="300">
                  <c:v>65</c:v>
                </c:pt>
                <c:pt idx="301">
                  <c:v>45</c:v>
                </c:pt>
                <c:pt idx="302">
                  <c:v>73</c:v>
                </c:pt>
                <c:pt idx="303">
                  <c:v>54</c:v>
                </c:pt>
                <c:pt idx="304">
                  <c:v>39</c:v>
                </c:pt>
                <c:pt idx="305">
                  <c:v>42</c:v>
                </c:pt>
                <c:pt idx="306">
                  <c:v>43</c:v>
                </c:pt>
                <c:pt idx="307">
                  <c:v>51</c:v>
                </c:pt>
                <c:pt idx="308">
                  <c:v>56</c:v>
                </c:pt>
                <c:pt idx="309">
                  <c:v>40</c:v>
                </c:pt>
                <c:pt idx="310">
                  <c:v>31</c:v>
                </c:pt>
                <c:pt idx="311">
                  <c:v>32</c:v>
                </c:pt>
                <c:pt idx="312">
                  <c:v>59</c:v>
                </c:pt>
                <c:pt idx="313">
                  <c:v>27</c:v>
                </c:pt>
                <c:pt idx="314">
                  <c:v>32</c:v>
                </c:pt>
                <c:pt idx="315">
                  <c:v>58</c:v>
                </c:pt>
                <c:pt idx="316">
                  <c:v>66</c:v>
                </c:pt>
                <c:pt idx="317">
                  <c:v>66</c:v>
                </c:pt>
                <c:pt idx="318">
                  <c:v>38</c:v>
                </c:pt>
                <c:pt idx="319">
                  <c:v>59</c:v>
                </c:pt>
                <c:pt idx="320">
                  <c:v>35</c:v>
                </c:pt>
                <c:pt idx="321">
                  <c:v>37</c:v>
                </c:pt>
                <c:pt idx="322">
                  <c:v>46</c:v>
                </c:pt>
                <c:pt idx="323">
                  <c:v>59</c:v>
                </c:pt>
                <c:pt idx="324">
                  <c:v>47</c:v>
                </c:pt>
                <c:pt idx="325">
                  <c:v>52</c:v>
                </c:pt>
                <c:pt idx="326">
                  <c:v>38</c:v>
                </c:pt>
                <c:pt idx="327">
                  <c:v>50</c:v>
                </c:pt>
                <c:pt idx="328">
                  <c:v>57</c:v>
                </c:pt>
                <c:pt idx="329">
                  <c:v>41</c:v>
                </c:pt>
                <c:pt idx="330">
                  <c:v>40</c:v>
                </c:pt>
                <c:pt idx="331">
                  <c:v>40</c:v>
                </c:pt>
                <c:pt idx="332">
                  <c:v>50</c:v>
                </c:pt>
                <c:pt idx="333">
                  <c:v>49</c:v>
                </c:pt>
                <c:pt idx="334">
                  <c:v>53</c:v>
                </c:pt>
                <c:pt idx="335">
                  <c:v>36</c:v>
                </c:pt>
                <c:pt idx="336">
                  <c:v>51</c:v>
                </c:pt>
                <c:pt idx="337">
                  <c:v>65</c:v>
                </c:pt>
                <c:pt idx="338">
                  <c:v>35</c:v>
                </c:pt>
                <c:pt idx="339">
                  <c:v>39</c:v>
                </c:pt>
                <c:pt idx="340">
                  <c:v>57</c:v>
                </c:pt>
                <c:pt idx="341">
                  <c:v>38</c:v>
                </c:pt>
              </c:numCache>
            </c:numRef>
          </c:xVal>
          <c:yVal>
            <c:numRef>
              <c:f>'Data With graphs'!$B$2:$B$352</c:f>
              <c:numCache>
                <c:formatCode>General</c:formatCode>
                <c:ptCount val="342"/>
                <c:pt idx="0">
                  <c:v>5</c:v>
                </c:pt>
                <c:pt idx="1">
                  <c:v>3</c:v>
                </c:pt>
                <c:pt idx="2">
                  <c:v>1</c:v>
                </c:pt>
                <c:pt idx="3">
                  <c:v>1</c:v>
                </c:pt>
                <c:pt idx="4">
                  <c:v>4</c:v>
                </c:pt>
                <c:pt idx="5">
                  <c:v>5</c:v>
                </c:pt>
                <c:pt idx="6">
                  <c:v>4</c:v>
                </c:pt>
                <c:pt idx="7">
                  <c:v>2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2</c:v>
                </c:pt>
                <c:pt idx="12">
                  <c:v>5</c:v>
                </c:pt>
                <c:pt idx="13">
                  <c:v>3</c:v>
                </c:pt>
                <c:pt idx="14">
                  <c:v>3</c:v>
                </c:pt>
                <c:pt idx="15">
                  <c:v>5</c:v>
                </c:pt>
                <c:pt idx="16">
                  <c:v>3</c:v>
                </c:pt>
                <c:pt idx="17">
                  <c:v>3</c:v>
                </c:pt>
                <c:pt idx="18">
                  <c:v>3</c:v>
                </c:pt>
                <c:pt idx="19">
                  <c:v>4</c:v>
                </c:pt>
                <c:pt idx="20">
                  <c:v>5</c:v>
                </c:pt>
                <c:pt idx="21">
                  <c:v>4</c:v>
                </c:pt>
                <c:pt idx="22">
                  <c:v>5</c:v>
                </c:pt>
                <c:pt idx="23">
                  <c:v>4</c:v>
                </c:pt>
                <c:pt idx="24">
                  <c:v>4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4</c:v>
                </c:pt>
                <c:pt idx="29">
                  <c:v>5</c:v>
                </c:pt>
                <c:pt idx="30">
                  <c:v>4</c:v>
                </c:pt>
                <c:pt idx="31">
                  <c:v>3</c:v>
                </c:pt>
                <c:pt idx="32">
                  <c:v>5</c:v>
                </c:pt>
                <c:pt idx="33">
                  <c:v>5</c:v>
                </c:pt>
                <c:pt idx="34">
                  <c:v>5</c:v>
                </c:pt>
                <c:pt idx="35">
                  <c:v>3</c:v>
                </c:pt>
                <c:pt idx="36">
                  <c:v>5</c:v>
                </c:pt>
                <c:pt idx="37">
                  <c:v>3</c:v>
                </c:pt>
                <c:pt idx="38">
                  <c:v>4</c:v>
                </c:pt>
                <c:pt idx="39">
                  <c:v>4</c:v>
                </c:pt>
                <c:pt idx="40">
                  <c:v>2</c:v>
                </c:pt>
                <c:pt idx="41">
                  <c:v>3</c:v>
                </c:pt>
                <c:pt idx="42">
                  <c:v>4</c:v>
                </c:pt>
                <c:pt idx="43">
                  <c:v>5</c:v>
                </c:pt>
                <c:pt idx="44">
                  <c:v>4</c:v>
                </c:pt>
                <c:pt idx="45">
                  <c:v>3</c:v>
                </c:pt>
                <c:pt idx="46">
                  <c:v>4</c:v>
                </c:pt>
                <c:pt idx="47">
                  <c:v>2</c:v>
                </c:pt>
                <c:pt idx="48">
                  <c:v>1</c:v>
                </c:pt>
                <c:pt idx="49">
                  <c:v>5</c:v>
                </c:pt>
                <c:pt idx="50">
                  <c:v>2</c:v>
                </c:pt>
                <c:pt idx="51">
                  <c:v>5</c:v>
                </c:pt>
                <c:pt idx="52">
                  <c:v>4</c:v>
                </c:pt>
                <c:pt idx="53">
                  <c:v>3</c:v>
                </c:pt>
                <c:pt idx="54">
                  <c:v>5</c:v>
                </c:pt>
                <c:pt idx="55">
                  <c:v>3</c:v>
                </c:pt>
                <c:pt idx="56">
                  <c:v>5</c:v>
                </c:pt>
                <c:pt idx="57">
                  <c:v>3</c:v>
                </c:pt>
                <c:pt idx="58">
                  <c:v>4</c:v>
                </c:pt>
                <c:pt idx="59">
                  <c:v>5</c:v>
                </c:pt>
                <c:pt idx="60">
                  <c:v>5</c:v>
                </c:pt>
                <c:pt idx="61">
                  <c:v>4</c:v>
                </c:pt>
                <c:pt idx="62">
                  <c:v>5</c:v>
                </c:pt>
                <c:pt idx="63">
                  <c:v>3</c:v>
                </c:pt>
                <c:pt idx="64">
                  <c:v>5</c:v>
                </c:pt>
                <c:pt idx="65">
                  <c:v>3</c:v>
                </c:pt>
                <c:pt idx="66">
                  <c:v>4</c:v>
                </c:pt>
                <c:pt idx="67">
                  <c:v>2</c:v>
                </c:pt>
                <c:pt idx="68">
                  <c:v>3</c:v>
                </c:pt>
                <c:pt idx="69">
                  <c:v>2</c:v>
                </c:pt>
                <c:pt idx="70">
                  <c:v>2</c:v>
                </c:pt>
                <c:pt idx="71">
                  <c:v>4</c:v>
                </c:pt>
                <c:pt idx="72">
                  <c:v>2</c:v>
                </c:pt>
                <c:pt idx="73">
                  <c:v>5</c:v>
                </c:pt>
                <c:pt idx="74">
                  <c:v>3</c:v>
                </c:pt>
                <c:pt idx="75">
                  <c:v>4</c:v>
                </c:pt>
                <c:pt idx="76">
                  <c:v>2</c:v>
                </c:pt>
                <c:pt idx="77">
                  <c:v>3</c:v>
                </c:pt>
                <c:pt idx="78">
                  <c:v>4</c:v>
                </c:pt>
                <c:pt idx="79">
                  <c:v>3</c:v>
                </c:pt>
                <c:pt idx="80">
                  <c:v>3</c:v>
                </c:pt>
                <c:pt idx="81">
                  <c:v>1</c:v>
                </c:pt>
                <c:pt idx="82">
                  <c:v>2</c:v>
                </c:pt>
                <c:pt idx="83">
                  <c:v>3</c:v>
                </c:pt>
                <c:pt idx="84">
                  <c:v>3</c:v>
                </c:pt>
                <c:pt idx="85">
                  <c:v>3</c:v>
                </c:pt>
                <c:pt idx="86">
                  <c:v>3</c:v>
                </c:pt>
                <c:pt idx="87">
                  <c:v>4</c:v>
                </c:pt>
                <c:pt idx="88">
                  <c:v>5</c:v>
                </c:pt>
                <c:pt idx="89">
                  <c:v>2</c:v>
                </c:pt>
                <c:pt idx="90">
                  <c:v>2</c:v>
                </c:pt>
                <c:pt idx="91">
                  <c:v>3</c:v>
                </c:pt>
                <c:pt idx="92">
                  <c:v>3</c:v>
                </c:pt>
                <c:pt idx="93">
                  <c:v>5</c:v>
                </c:pt>
                <c:pt idx="94">
                  <c:v>5</c:v>
                </c:pt>
                <c:pt idx="95">
                  <c:v>3</c:v>
                </c:pt>
                <c:pt idx="96">
                  <c:v>5</c:v>
                </c:pt>
                <c:pt idx="97">
                  <c:v>4</c:v>
                </c:pt>
                <c:pt idx="98">
                  <c:v>5</c:v>
                </c:pt>
                <c:pt idx="99">
                  <c:v>3</c:v>
                </c:pt>
                <c:pt idx="100">
                  <c:v>1</c:v>
                </c:pt>
                <c:pt idx="101">
                  <c:v>2</c:v>
                </c:pt>
                <c:pt idx="102">
                  <c:v>3</c:v>
                </c:pt>
                <c:pt idx="103">
                  <c:v>3</c:v>
                </c:pt>
                <c:pt idx="104">
                  <c:v>5</c:v>
                </c:pt>
                <c:pt idx="105">
                  <c:v>5</c:v>
                </c:pt>
                <c:pt idx="106">
                  <c:v>3</c:v>
                </c:pt>
                <c:pt idx="107">
                  <c:v>5</c:v>
                </c:pt>
                <c:pt idx="108">
                  <c:v>3</c:v>
                </c:pt>
                <c:pt idx="109">
                  <c:v>3</c:v>
                </c:pt>
                <c:pt idx="110">
                  <c:v>2</c:v>
                </c:pt>
                <c:pt idx="111">
                  <c:v>4</c:v>
                </c:pt>
                <c:pt idx="112">
                  <c:v>3</c:v>
                </c:pt>
                <c:pt idx="113">
                  <c:v>3</c:v>
                </c:pt>
                <c:pt idx="114">
                  <c:v>2</c:v>
                </c:pt>
                <c:pt idx="115">
                  <c:v>3</c:v>
                </c:pt>
                <c:pt idx="116">
                  <c:v>3</c:v>
                </c:pt>
                <c:pt idx="117">
                  <c:v>5</c:v>
                </c:pt>
                <c:pt idx="118">
                  <c:v>4</c:v>
                </c:pt>
                <c:pt idx="119">
                  <c:v>4</c:v>
                </c:pt>
                <c:pt idx="120">
                  <c:v>5</c:v>
                </c:pt>
                <c:pt idx="121">
                  <c:v>3</c:v>
                </c:pt>
                <c:pt idx="122">
                  <c:v>2</c:v>
                </c:pt>
                <c:pt idx="123">
                  <c:v>5</c:v>
                </c:pt>
                <c:pt idx="124">
                  <c:v>1</c:v>
                </c:pt>
                <c:pt idx="125">
                  <c:v>4</c:v>
                </c:pt>
                <c:pt idx="126">
                  <c:v>3</c:v>
                </c:pt>
                <c:pt idx="127">
                  <c:v>4</c:v>
                </c:pt>
                <c:pt idx="128">
                  <c:v>2</c:v>
                </c:pt>
                <c:pt idx="129">
                  <c:v>4</c:v>
                </c:pt>
                <c:pt idx="130">
                  <c:v>3</c:v>
                </c:pt>
                <c:pt idx="131">
                  <c:v>3</c:v>
                </c:pt>
                <c:pt idx="132">
                  <c:v>4</c:v>
                </c:pt>
                <c:pt idx="133">
                  <c:v>1</c:v>
                </c:pt>
                <c:pt idx="134">
                  <c:v>3</c:v>
                </c:pt>
                <c:pt idx="135">
                  <c:v>4</c:v>
                </c:pt>
                <c:pt idx="136">
                  <c:v>3</c:v>
                </c:pt>
                <c:pt idx="137">
                  <c:v>3</c:v>
                </c:pt>
                <c:pt idx="138">
                  <c:v>5</c:v>
                </c:pt>
                <c:pt idx="139">
                  <c:v>5</c:v>
                </c:pt>
                <c:pt idx="140">
                  <c:v>4</c:v>
                </c:pt>
                <c:pt idx="141">
                  <c:v>4</c:v>
                </c:pt>
                <c:pt idx="142">
                  <c:v>4</c:v>
                </c:pt>
                <c:pt idx="143">
                  <c:v>3</c:v>
                </c:pt>
                <c:pt idx="144">
                  <c:v>4</c:v>
                </c:pt>
                <c:pt idx="145">
                  <c:v>5</c:v>
                </c:pt>
                <c:pt idx="146">
                  <c:v>1</c:v>
                </c:pt>
                <c:pt idx="147">
                  <c:v>5</c:v>
                </c:pt>
                <c:pt idx="148">
                  <c:v>3</c:v>
                </c:pt>
                <c:pt idx="149">
                  <c:v>1</c:v>
                </c:pt>
                <c:pt idx="150">
                  <c:v>1</c:v>
                </c:pt>
                <c:pt idx="151">
                  <c:v>4</c:v>
                </c:pt>
                <c:pt idx="152">
                  <c:v>3</c:v>
                </c:pt>
                <c:pt idx="153">
                  <c:v>2</c:v>
                </c:pt>
                <c:pt idx="154">
                  <c:v>2</c:v>
                </c:pt>
                <c:pt idx="155">
                  <c:v>5</c:v>
                </c:pt>
                <c:pt idx="156">
                  <c:v>3</c:v>
                </c:pt>
                <c:pt idx="157">
                  <c:v>5</c:v>
                </c:pt>
                <c:pt idx="158">
                  <c:v>5</c:v>
                </c:pt>
                <c:pt idx="159">
                  <c:v>3</c:v>
                </c:pt>
                <c:pt idx="160">
                  <c:v>5</c:v>
                </c:pt>
                <c:pt idx="161">
                  <c:v>2</c:v>
                </c:pt>
                <c:pt idx="162">
                  <c:v>4</c:v>
                </c:pt>
                <c:pt idx="163">
                  <c:v>3</c:v>
                </c:pt>
                <c:pt idx="164">
                  <c:v>3</c:v>
                </c:pt>
                <c:pt idx="165">
                  <c:v>2</c:v>
                </c:pt>
                <c:pt idx="166">
                  <c:v>1</c:v>
                </c:pt>
                <c:pt idx="167">
                  <c:v>4</c:v>
                </c:pt>
                <c:pt idx="168">
                  <c:v>2</c:v>
                </c:pt>
                <c:pt idx="169">
                  <c:v>2</c:v>
                </c:pt>
                <c:pt idx="170">
                  <c:v>3</c:v>
                </c:pt>
                <c:pt idx="171">
                  <c:v>3</c:v>
                </c:pt>
                <c:pt idx="172">
                  <c:v>4</c:v>
                </c:pt>
                <c:pt idx="173">
                  <c:v>5</c:v>
                </c:pt>
                <c:pt idx="174">
                  <c:v>5</c:v>
                </c:pt>
                <c:pt idx="175">
                  <c:v>1</c:v>
                </c:pt>
                <c:pt idx="176">
                  <c:v>1</c:v>
                </c:pt>
                <c:pt idx="177">
                  <c:v>2</c:v>
                </c:pt>
                <c:pt idx="178">
                  <c:v>1</c:v>
                </c:pt>
                <c:pt idx="179">
                  <c:v>3</c:v>
                </c:pt>
                <c:pt idx="180">
                  <c:v>2</c:v>
                </c:pt>
                <c:pt idx="181">
                  <c:v>4</c:v>
                </c:pt>
                <c:pt idx="182">
                  <c:v>3</c:v>
                </c:pt>
                <c:pt idx="183">
                  <c:v>5</c:v>
                </c:pt>
                <c:pt idx="184">
                  <c:v>3</c:v>
                </c:pt>
                <c:pt idx="185">
                  <c:v>3</c:v>
                </c:pt>
                <c:pt idx="186">
                  <c:v>3</c:v>
                </c:pt>
                <c:pt idx="187">
                  <c:v>5</c:v>
                </c:pt>
                <c:pt idx="188">
                  <c:v>1</c:v>
                </c:pt>
                <c:pt idx="189">
                  <c:v>3</c:v>
                </c:pt>
                <c:pt idx="190">
                  <c:v>4</c:v>
                </c:pt>
                <c:pt idx="191">
                  <c:v>4</c:v>
                </c:pt>
                <c:pt idx="192">
                  <c:v>4</c:v>
                </c:pt>
                <c:pt idx="193">
                  <c:v>4</c:v>
                </c:pt>
                <c:pt idx="194">
                  <c:v>3</c:v>
                </c:pt>
                <c:pt idx="195">
                  <c:v>4</c:v>
                </c:pt>
                <c:pt idx="196">
                  <c:v>3</c:v>
                </c:pt>
                <c:pt idx="197">
                  <c:v>4</c:v>
                </c:pt>
                <c:pt idx="198">
                  <c:v>5</c:v>
                </c:pt>
                <c:pt idx="199">
                  <c:v>1</c:v>
                </c:pt>
                <c:pt idx="200">
                  <c:v>4</c:v>
                </c:pt>
                <c:pt idx="201">
                  <c:v>5</c:v>
                </c:pt>
                <c:pt idx="202">
                  <c:v>2</c:v>
                </c:pt>
                <c:pt idx="203">
                  <c:v>1</c:v>
                </c:pt>
                <c:pt idx="204">
                  <c:v>1</c:v>
                </c:pt>
                <c:pt idx="205">
                  <c:v>4</c:v>
                </c:pt>
                <c:pt idx="206">
                  <c:v>3</c:v>
                </c:pt>
                <c:pt idx="207">
                  <c:v>4</c:v>
                </c:pt>
                <c:pt idx="208">
                  <c:v>3</c:v>
                </c:pt>
                <c:pt idx="209">
                  <c:v>4</c:v>
                </c:pt>
                <c:pt idx="210">
                  <c:v>3</c:v>
                </c:pt>
                <c:pt idx="211">
                  <c:v>2</c:v>
                </c:pt>
                <c:pt idx="212">
                  <c:v>3</c:v>
                </c:pt>
                <c:pt idx="213">
                  <c:v>5</c:v>
                </c:pt>
                <c:pt idx="214">
                  <c:v>3</c:v>
                </c:pt>
                <c:pt idx="215">
                  <c:v>4</c:v>
                </c:pt>
                <c:pt idx="216">
                  <c:v>5</c:v>
                </c:pt>
                <c:pt idx="217">
                  <c:v>3</c:v>
                </c:pt>
                <c:pt idx="218">
                  <c:v>5</c:v>
                </c:pt>
                <c:pt idx="219">
                  <c:v>4</c:v>
                </c:pt>
                <c:pt idx="220">
                  <c:v>4</c:v>
                </c:pt>
                <c:pt idx="221">
                  <c:v>4</c:v>
                </c:pt>
                <c:pt idx="222">
                  <c:v>4</c:v>
                </c:pt>
                <c:pt idx="223">
                  <c:v>4</c:v>
                </c:pt>
                <c:pt idx="224">
                  <c:v>4</c:v>
                </c:pt>
                <c:pt idx="225">
                  <c:v>5</c:v>
                </c:pt>
                <c:pt idx="226">
                  <c:v>4</c:v>
                </c:pt>
                <c:pt idx="227">
                  <c:v>3</c:v>
                </c:pt>
                <c:pt idx="228">
                  <c:v>2</c:v>
                </c:pt>
                <c:pt idx="229">
                  <c:v>3</c:v>
                </c:pt>
                <c:pt idx="230">
                  <c:v>4</c:v>
                </c:pt>
                <c:pt idx="231">
                  <c:v>3</c:v>
                </c:pt>
                <c:pt idx="232">
                  <c:v>3</c:v>
                </c:pt>
                <c:pt idx="233">
                  <c:v>3</c:v>
                </c:pt>
                <c:pt idx="234">
                  <c:v>2</c:v>
                </c:pt>
                <c:pt idx="235">
                  <c:v>3</c:v>
                </c:pt>
                <c:pt idx="236">
                  <c:v>4</c:v>
                </c:pt>
                <c:pt idx="237">
                  <c:v>5</c:v>
                </c:pt>
                <c:pt idx="238">
                  <c:v>3</c:v>
                </c:pt>
                <c:pt idx="239">
                  <c:v>3</c:v>
                </c:pt>
                <c:pt idx="240">
                  <c:v>4</c:v>
                </c:pt>
                <c:pt idx="241">
                  <c:v>5</c:v>
                </c:pt>
                <c:pt idx="242">
                  <c:v>3</c:v>
                </c:pt>
                <c:pt idx="243">
                  <c:v>4</c:v>
                </c:pt>
                <c:pt idx="244">
                  <c:v>3</c:v>
                </c:pt>
                <c:pt idx="245">
                  <c:v>1</c:v>
                </c:pt>
                <c:pt idx="246">
                  <c:v>3</c:v>
                </c:pt>
                <c:pt idx="247">
                  <c:v>4</c:v>
                </c:pt>
                <c:pt idx="248">
                  <c:v>2</c:v>
                </c:pt>
                <c:pt idx="249">
                  <c:v>1</c:v>
                </c:pt>
                <c:pt idx="250">
                  <c:v>3</c:v>
                </c:pt>
                <c:pt idx="251">
                  <c:v>3</c:v>
                </c:pt>
                <c:pt idx="252">
                  <c:v>5</c:v>
                </c:pt>
                <c:pt idx="253">
                  <c:v>1</c:v>
                </c:pt>
                <c:pt idx="254">
                  <c:v>4</c:v>
                </c:pt>
                <c:pt idx="255">
                  <c:v>3</c:v>
                </c:pt>
                <c:pt idx="256">
                  <c:v>4</c:v>
                </c:pt>
                <c:pt idx="257">
                  <c:v>3</c:v>
                </c:pt>
                <c:pt idx="258">
                  <c:v>5</c:v>
                </c:pt>
                <c:pt idx="259">
                  <c:v>1</c:v>
                </c:pt>
                <c:pt idx="260">
                  <c:v>5</c:v>
                </c:pt>
                <c:pt idx="261">
                  <c:v>3</c:v>
                </c:pt>
                <c:pt idx="262">
                  <c:v>3</c:v>
                </c:pt>
                <c:pt idx="263">
                  <c:v>2</c:v>
                </c:pt>
                <c:pt idx="264">
                  <c:v>4</c:v>
                </c:pt>
                <c:pt idx="265">
                  <c:v>1</c:v>
                </c:pt>
                <c:pt idx="266">
                  <c:v>3</c:v>
                </c:pt>
                <c:pt idx="267">
                  <c:v>4</c:v>
                </c:pt>
                <c:pt idx="268">
                  <c:v>4</c:v>
                </c:pt>
                <c:pt idx="269">
                  <c:v>3</c:v>
                </c:pt>
                <c:pt idx="270">
                  <c:v>3</c:v>
                </c:pt>
                <c:pt idx="271">
                  <c:v>3</c:v>
                </c:pt>
                <c:pt idx="272">
                  <c:v>4</c:v>
                </c:pt>
                <c:pt idx="273">
                  <c:v>3</c:v>
                </c:pt>
                <c:pt idx="274">
                  <c:v>5</c:v>
                </c:pt>
                <c:pt idx="275">
                  <c:v>1</c:v>
                </c:pt>
                <c:pt idx="276">
                  <c:v>5</c:v>
                </c:pt>
                <c:pt idx="277">
                  <c:v>1</c:v>
                </c:pt>
                <c:pt idx="278">
                  <c:v>5</c:v>
                </c:pt>
                <c:pt idx="279">
                  <c:v>1</c:v>
                </c:pt>
                <c:pt idx="280">
                  <c:v>4</c:v>
                </c:pt>
                <c:pt idx="281">
                  <c:v>4</c:v>
                </c:pt>
                <c:pt idx="282">
                  <c:v>3</c:v>
                </c:pt>
                <c:pt idx="283">
                  <c:v>2</c:v>
                </c:pt>
                <c:pt idx="284">
                  <c:v>3</c:v>
                </c:pt>
                <c:pt idx="285">
                  <c:v>5</c:v>
                </c:pt>
                <c:pt idx="286">
                  <c:v>5</c:v>
                </c:pt>
                <c:pt idx="287">
                  <c:v>5</c:v>
                </c:pt>
                <c:pt idx="288">
                  <c:v>3</c:v>
                </c:pt>
                <c:pt idx="289">
                  <c:v>4</c:v>
                </c:pt>
                <c:pt idx="290">
                  <c:v>4</c:v>
                </c:pt>
                <c:pt idx="291">
                  <c:v>5</c:v>
                </c:pt>
                <c:pt idx="292">
                  <c:v>3</c:v>
                </c:pt>
                <c:pt idx="293">
                  <c:v>4</c:v>
                </c:pt>
                <c:pt idx="294">
                  <c:v>4</c:v>
                </c:pt>
                <c:pt idx="295">
                  <c:v>4</c:v>
                </c:pt>
                <c:pt idx="296">
                  <c:v>2</c:v>
                </c:pt>
                <c:pt idx="297">
                  <c:v>1</c:v>
                </c:pt>
                <c:pt idx="298">
                  <c:v>1</c:v>
                </c:pt>
                <c:pt idx="299">
                  <c:v>1</c:v>
                </c:pt>
                <c:pt idx="300">
                  <c:v>4</c:v>
                </c:pt>
                <c:pt idx="301">
                  <c:v>4</c:v>
                </c:pt>
                <c:pt idx="302">
                  <c:v>5</c:v>
                </c:pt>
                <c:pt idx="303">
                  <c:v>5</c:v>
                </c:pt>
                <c:pt idx="304">
                  <c:v>4</c:v>
                </c:pt>
                <c:pt idx="305">
                  <c:v>4</c:v>
                </c:pt>
                <c:pt idx="306">
                  <c:v>4</c:v>
                </c:pt>
                <c:pt idx="307">
                  <c:v>3</c:v>
                </c:pt>
                <c:pt idx="308">
                  <c:v>2</c:v>
                </c:pt>
                <c:pt idx="309">
                  <c:v>4</c:v>
                </c:pt>
                <c:pt idx="310">
                  <c:v>2</c:v>
                </c:pt>
                <c:pt idx="311">
                  <c:v>1</c:v>
                </c:pt>
                <c:pt idx="312">
                  <c:v>4</c:v>
                </c:pt>
                <c:pt idx="313">
                  <c:v>5</c:v>
                </c:pt>
                <c:pt idx="314">
                  <c:v>3</c:v>
                </c:pt>
                <c:pt idx="315">
                  <c:v>5</c:v>
                </c:pt>
                <c:pt idx="316">
                  <c:v>1</c:v>
                </c:pt>
                <c:pt idx="317">
                  <c:v>4</c:v>
                </c:pt>
                <c:pt idx="318">
                  <c:v>2</c:v>
                </c:pt>
                <c:pt idx="319">
                  <c:v>3</c:v>
                </c:pt>
                <c:pt idx="320">
                  <c:v>5</c:v>
                </c:pt>
                <c:pt idx="321">
                  <c:v>3</c:v>
                </c:pt>
                <c:pt idx="322">
                  <c:v>4</c:v>
                </c:pt>
                <c:pt idx="323">
                  <c:v>4</c:v>
                </c:pt>
                <c:pt idx="324">
                  <c:v>5</c:v>
                </c:pt>
                <c:pt idx="325">
                  <c:v>4</c:v>
                </c:pt>
                <c:pt idx="326">
                  <c:v>4</c:v>
                </c:pt>
                <c:pt idx="327">
                  <c:v>3</c:v>
                </c:pt>
                <c:pt idx="328">
                  <c:v>4</c:v>
                </c:pt>
                <c:pt idx="329">
                  <c:v>1</c:v>
                </c:pt>
                <c:pt idx="330">
                  <c:v>2</c:v>
                </c:pt>
                <c:pt idx="331">
                  <c:v>3</c:v>
                </c:pt>
                <c:pt idx="332">
                  <c:v>1</c:v>
                </c:pt>
                <c:pt idx="333">
                  <c:v>3</c:v>
                </c:pt>
                <c:pt idx="334">
                  <c:v>2</c:v>
                </c:pt>
                <c:pt idx="335">
                  <c:v>4</c:v>
                </c:pt>
                <c:pt idx="336">
                  <c:v>5</c:v>
                </c:pt>
                <c:pt idx="337">
                  <c:v>4</c:v>
                </c:pt>
                <c:pt idx="338">
                  <c:v>5</c:v>
                </c:pt>
                <c:pt idx="339">
                  <c:v>5</c:v>
                </c:pt>
                <c:pt idx="340">
                  <c:v>5</c:v>
                </c:pt>
                <c:pt idx="341">
                  <c:v>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E73-4369-B26F-1FBD3CA3EE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5033816"/>
        <c:axId val="315034800"/>
      </c:scatterChart>
      <c:valAx>
        <c:axId val="3150338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034800"/>
        <c:crosses val="autoZero"/>
        <c:crossBetween val="midCat"/>
      </c:valAx>
      <c:valAx>
        <c:axId val="315034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0338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100000">
          <a:schemeClr val="lt1">
            <a:lumMod val="95000"/>
          </a:schemeClr>
        </a:gs>
        <a:gs pos="43000">
          <a:schemeClr val="lt1"/>
        </a:gs>
      </a:gsLst>
      <a:path path="circle">
        <a:fillToRect l="50000" t="50000" r="50000" b="50000"/>
      </a:path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7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age</a:t>
            </a:r>
            <a:r>
              <a:rPr lang="en-US" baseline="0"/>
              <a:t> </a:t>
            </a:r>
            <a:r>
              <a:rPr lang="en-US"/>
              <a:t>vs  Decreasing overshooting increases the overall safety of the Closed technique</a:t>
            </a:r>
          </a:p>
        </c:rich>
      </c:tx>
      <c:layout>
        <c:manualLayout>
          <c:xMode val="edge"/>
          <c:yMode val="edge"/>
          <c:x val="0.13838188976377955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7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4.8010623105647653E-2"/>
          <c:y val="0.39391844357995548"/>
          <c:w val="0.91206178215954692"/>
          <c:h val="0.52136211033504043"/>
        </c:manualLayout>
      </c:layout>
      <c:scatterChart>
        <c:scatterStyle val="lineMarker"/>
        <c:varyColors val="0"/>
        <c:ser>
          <c:idx val="0"/>
          <c:order val="0"/>
          <c:spPr>
            <a:ln w="25400">
              <a:noFill/>
            </a:ln>
            <a:effectLst/>
          </c:spPr>
          <c:marker>
            <c:symbol val="circle"/>
            <c:size val="4"/>
            <c:spPr>
              <a:solidFill>
                <a:schemeClr val="accent1"/>
              </a:solidFill>
              <a:ln w="9525" cap="flat" cmpd="sng" algn="ctr">
                <a:solidFill>
                  <a:schemeClr val="accent1"/>
                </a:solidFill>
                <a:round/>
              </a:ln>
              <a:effectLst/>
            </c:spPr>
          </c:marker>
          <c:trendline>
            <c:spPr>
              <a:ln w="63500" cap="rnd" cmpd="sng" algn="ctr">
                <a:solidFill>
                  <a:schemeClr val="accent1">
                    <a:alpha val="25000"/>
                  </a:schemeClr>
                </a:solidFill>
                <a:round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5.9861239611140815E-2"/>
                  <c:y val="-0.2629096786522628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'Data With graphs'!$H$2:$H$352</c:f>
              <c:numCache>
                <c:formatCode>General</c:formatCode>
                <c:ptCount val="342"/>
                <c:pt idx="0">
                  <c:v>55</c:v>
                </c:pt>
                <c:pt idx="1">
                  <c:v>27</c:v>
                </c:pt>
                <c:pt idx="2">
                  <c:v>42</c:v>
                </c:pt>
                <c:pt idx="3">
                  <c:v>68</c:v>
                </c:pt>
                <c:pt idx="4">
                  <c:v>62</c:v>
                </c:pt>
                <c:pt idx="5">
                  <c:v>67</c:v>
                </c:pt>
                <c:pt idx="6">
                  <c:v>47</c:v>
                </c:pt>
                <c:pt idx="7">
                  <c:v>61</c:v>
                </c:pt>
                <c:pt idx="8">
                  <c:v>42</c:v>
                </c:pt>
                <c:pt idx="9">
                  <c:v>38</c:v>
                </c:pt>
                <c:pt idx="10">
                  <c:v>62</c:v>
                </c:pt>
                <c:pt idx="11">
                  <c:v>58</c:v>
                </c:pt>
                <c:pt idx="12">
                  <c:v>32</c:v>
                </c:pt>
                <c:pt idx="13">
                  <c:v>60</c:v>
                </c:pt>
                <c:pt idx="14">
                  <c:v>41</c:v>
                </c:pt>
                <c:pt idx="15">
                  <c:v>57</c:v>
                </c:pt>
                <c:pt idx="16">
                  <c:v>33</c:v>
                </c:pt>
                <c:pt idx="17">
                  <c:v>38</c:v>
                </c:pt>
                <c:pt idx="18">
                  <c:v>47</c:v>
                </c:pt>
                <c:pt idx="19">
                  <c:v>62</c:v>
                </c:pt>
                <c:pt idx="20">
                  <c:v>48</c:v>
                </c:pt>
                <c:pt idx="21">
                  <c:v>57</c:v>
                </c:pt>
                <c:pt idx="22">
                  <c:v>45</c:v>
                </c:pt>
                <c:pt idx="23">
                  <c:v>56</c:v>
                </c:pt>
                <c:pt idx="24">
                  <c:v>56</c:v>
                </c:pt>
                <c:pt idx="25">
                  <c:v>55</c:v>
                </c:pt>
                <c:pt idx="26">
                  <c:v>50</c:v>
                </c:pt>
                <c:pt idx="27">
                  <c:v>41</c:v>
                </c:pt>
                <c:pt idx="28">
                  <c:v>44</c:v>
                </c:pt>
                <c:pt idx="29">
                  <c:v>45</c:v>
                </c:pt>
                <c:pt idx="30">
                  <c:v>52</c:v>
                </c:pt>
                <c:pt idx="31">
                  <c:v>41</c:v>
                </c:pt>
                <c:pt idx="32">
                  <c:v>48</c:v>
                </c:pt>
                <c:pt idx="33">
                  <c:v>56</c:v>
                </c:pt>
                <c:pt idx="34">
                  <c:v>44</c:v>
                </c:pt>
                <c:pt idx="35">
                  <c:v>57</c:v>
                </c:pt>
                <c:pt idx="36">
                  <c:v>59</c:v>
                </c:pt>
                <c:pt idx="37">
                  <c:v>47</c:v>
                </c:pt>
                <c:pt idx="38">
                  <c:v>37</c:v>
                </c:pt>
                <c:pt idx="39">
                  <c:v>38</c:v>
                </c:pt>
                <c:pt idx="40">
                  <c:v>36</c:v>
                </c:pt>
                <c:pt idx="41">
                  <c:v>48</c:v>
                </c:pt>
                <c:pt idx="42">
                  <c:v>47</c:v>
                </c:pt>
                <c:pt idx="43">
                  <c:v>40</c:v>
                </c:pt>
                <c:pt idx="44">
                  <c:v>57</c:v>
                </c:pt>
                <c:pt idx="45">
                  <c:v>58</c:v>
                </c:pt>
                <c:pt idx="46">
                  <c:v>61</c:v>
                </c:pt>
                <c:pt idx="47">
                  <c:v>30</c:v>
                </c:pt>
                <c:pt idx="48">
                  <c:v>53</c:v>
                </c:pt>
                <c:pt idx="49">
                  <c:v>61</c:v>
                </c:pt>
                <c:pt idx="50">
                  <c:v>47</c:v>
                </c:pt>
                <c:pt idx="51">
                  <c:v>49</c:v>
                </c:pt>
                <c:pt idx="52">
                  <c:v>62</c:v>
                </c:pt>
                <c:pt idx="53">
                  <c:v>37</c:v>
                </c:pt>
                <c:pt idx="54">
                  <c:v>43</c:v>
                </c:pt>
                <c:pt idx="55">
                  <c:v>52</c:v>
                </c:pt>
                <c:pt idx="56">
                  <c:v>55</c:v>
                </c:pt>
                <c:pt idx="57">
                  <c:v>43</c:v>
                </c:pt>
                <c:pt idx="58">
                  <c:v>56</c:v>
                </c:pt>
                <c:pt idx="59">
                  <c:v>56</c:v>
                </c:pt>
                <c:pt idx="60">
                  <c:v>57</c:v>
                </c:pt>
                <c:pt idx="61">
                  <c:v>76</c:v>
                </c:pt>
                <c:pt idx="62">
                  <c:v>36</c:v>
                </c:pt>
                <c:pt idx="63">
                  <c:v>42</c:v>
                </c:pt>
                <c:pt idx="64">
                  <c:v>44</c:v>
                </c:pt>
                <c:pt idx="65">
                  <c:v>48</c:v>
                </c:pt>
                <c:pt idx="66">
                  <c:v>58</c:v>
                </c:pt>
                <c:pt idx="67">
                  <c:v>62</c:v>
                </c:pt>
                <c:pt idx="68">
                  <c:v>76</c:v>
                </c:pt>
                <c:pt idx="69">
                  <c:v>30</c:v>
                </c:pt>
                <c:pt idx="70">
                  <c:v>54</c:v>
                </c:pt>
                <c:pt idx="71">
                  <c:v>55</c:v>
                </c:pt>
                <c:pt idx="72">
                  <c:v>69</c:v>
                </c:pt>
                <c:pt idx="73">
                  <c:v>50</c:v>
                </c:pt>
                <c:pt idx="74">
                  <c:v>61</c:v>
                </c:pt>
                <c:pt idx="75">
                  <c:v>42</c:v>
                </c:pt>
                <c:pt idx="76">
                  <c:v>35</c:v>
                </c:pt>
                <c:pt idx="77">
                  <c:v>65</c:v>
                </c:pt>
                <c:pt idx="78">
                  <c:v>41</c:v>
                </c:pt>
                <c:pt idx="79">
                  <c:v>60</c:v>
                </c:pt>
                <c:pt idx="80">
                  <c:v>42</c:v>
                </c:pt>
                <c:pt idx="81">
                  <c:v>35</c:v>
                </c:pt>
                <c:pt idx="82">
                  <c:v>35</c:v>
                </c:pt>
                <c:pt idx="83">
                  <c:v>50</c:v>
                </c:pt>
                <c:pt idx="84">
                  <c:v>49</c:v>
                </c:pt>
                <c:pt idx="85">
                  <c:v>43</c:v>
                </c:pt>
                <c:pt idx="86">
                  <c:v>38</c:v>
                </c:pt>
                <c:pt idx="87">
                  <c:v>59</c:v>
                </c:pt>
                <c:pt idx="88">
                  <c:v>60</c:v>
                </c:pt>
                <c:pt idx="89">
                  <c:v>38</c:v>
                </c:pt>
                <c:pt idx="90">
                  <c:v>36</c:v>
                </c:pt>
                <c:pt idx="91">
                  <c:v>50</c:v>
                </c:pt>
                <c:pt idx="92">
                  <c:v>33</c:v>
                </c:pt>
                <c:pt idx="93">
                  <c:v>30</c:v>
                </c:pt>
                <c:pt idx="94">
                  <c:v>42</c:v>
                </c:pt>
                <c:pt idx="95">
                  <c:v>45</c:v>
                </c:pt>
                <c:pt idx="96">
                  <c:v>60</c:v>
                </c:pt>
                <c:pt idx="97">
                  <c:v>47</c:v>
                </c:pt>
                <c:pt idx="98">
                  <c:v>44</c:v>
                </c:pt>
                <c:pt idx="99">
                  <c:v>52</c:v>
                </c:pt>
                <c:pt idx="100">
                  <c:v>57</c:v>
                </c:pt>
                <c:pt idx="101">
                  <c:v>42</c:v>
                </c:pt>
                <c:pt idx="102">
                  <c:v>49</c:v>
                </c:pt>
                <c:pt idx="103">
                  <c:v>39</c:v>
                </c:pt>
                <c:pt idx="104">
                  <c:v>37</c:v>
                </c:pt>
                <c:pt idx="105">
                  <c:v>55</c:v>
                </c:pt>
                <c:pt idx="106">
                  <c:v>65</c:v>
                </c:pt>
                <c:pt idx="107">
                  <c:v>47</c:v>
                </c:pt>
                <c:pt idx="108">
                  <c:v>59</c:v>
                </c:pt>
                <c:pt idx="109">
                  <c:v>34</c:v>
                </c:pt>
                <c:pt idx="110">
                  <c:v>59</c:v>
                </c:pt>
                <c:pt idx="111">
                  <c:v>42</c:v>
                </c:pt>
                <c:pt idx="112">
                  <c:v>52</c:v>
                </c:pt>
                <c:pt idx="113">
                  <c:v>55</c:v>
                </c:pt>
                <c:pt idx="114">
                  <c:v>65</c:v>
                </c:pt>
                <c:pt idx="115">
                  <c:v>34</c:v>
                </c:pt>
                <c:pt idx="116">
                  <c:v>46</c:v>
                </c:pt>
                <c:pt idx="117">
                  <c:v>45</c:v>
                </c:pt>
                <c:pt idx="118">
                  <c:v>35</c:v>
                </c:pt>
                <c:pt idx="119">
                  <c:v>46</c:v>
                </c:pt>
                <c:pt idx="120">
                  <c:v>64</c:v>
                </c:pt>
                <c:pt idx="121">
                  <c:v>65</c:v>
                </c:pt>
                <c:pt idx="122">
                  <c:v>32</c:v>
                </c:pt>
                <c:pt idx="123">
                  <c:v>55</c:v>
                </c:pt>
                <c:pt idx="124">
                  <c:v>43</c:v>
                </c:pt>
                <c:pt idx="125">
                  <c:v>47</c:v>
                </c:pt>
                <c:pt idx="126">
                  <c:v>59</c:v>
                </c:pt>
                <c:pt idx="127">
                  <c:v>65</c:v>
                </c:pt>
                <c:pt idx="128">
                  <c:v>38</c:v>
                </c:pt>
                <c:pt idx="129">
                  <c:v>32</c:v>
                </c:pt>
                <c:pt idx="130">
                  <c:v>61</c:v>
                </c:pt>
                <c:pt idx="131">
                  <c:v>35</c:v>
                </c:pt>
                <c:pt idx="132">
                  <c:v>37</c:v>
                </c:pt>
                <c:pt idx="133">
                  <c:v>31</c:v>
                </c:pt>
                <c:pt idx="134">
                  <c:v>32</c:v>
                </c:pt>
                <c:pt idx="135">
                  <c:v>34</c:v>
                </c:pt>
                <c:pt idx="136">
                  <c:v>55</c:v>
                </c:pt>
                <c:pt idx="137">
                  <c:v>30</c:v>
                </c:pt>
                <c:pt idx="138">
                  <c:v>30</c:v>
                </c:pt>
                <c:pt idx="139">
                  <c:v>31</c:v>
                </c:pt>
                <c:pt idx="140">
                  <c:v>32</c:v>
                </c:pt>
                <c:pt idx="141">
                  <c:v>36</c:v>
                </c:pt>
                <c:pt idx="142">
                  <c:v>38</c:v>
                </c:pt>
                <c:pt idx="143">
                  <c:v>39</c:v>
                </c:pt>
                <c:pt idx="144">
                  <c:v>39</c:v>
                </c:pt>
                <c:pt idx="145">
                  <c:v>42</c:v>
                </c:pt>
                <c:pt idx="146">
                  <c:v>49</c:v>
                </c:pt>
                <c:pt idx="147">
                  <c:v>58</c:v>
                </c:pt>
                <c:pt idx="148">
                  <c:v>60</c:v>
                </c:pt>
                <c:pt idx="149">
                  <c:v>61</c:v>
                </c:pt>
                <c:pt idx="150">
                  <c:v>32</c:v>
                </c:pt>
                <c:pt idx="151">
                  <c:v>36</c:v>
                </c:pt>
                <c:pt idx="152">
                  <c:v>55</c:v>
                </c:pt>
                <c:pt idx="153">
                  <c:v>63</c:v>
                </c:pt>
                <c:pt idx="154">
                  <c:v>33</c:v>
                </c:pt>
                <c:pt idx="155">
                  <c:v>36</c:v>
                </c:pt>
                <c:pt idx="156">
                  <c:v>39</c:v>
                </c:pt>
                <c:pt idx="157">
                  <c:v>40</c:v>
                </c:pt>
                <c:pt idx="158">
                  <c:v>44</c:v>
                </c:pt>
                <c:pt idx="159">
                  <c:v>60</c:v>
                </c:pt>
                <c:pt idx="160">
                  <c:v>29</c:v>
                </c:pt>
                <c:pt idx="161">
                  <c:v>31</c:v>
                </c:pt>
                <c:pt idx="162">
                  <c:v>32</c:v>
                </c:pt>
                <c:pt idx="163">
                  <c:v>33</c:v>
                </c:pt>
                <c:pt idx="164">
                  <c:v>35</c:v>
                </c:pt>
                <c:pt idx="165">
                  <c:v>35</c:v>
                </c:pt>
                <c:pt idx="166">
                  <c:v>35</c:v>
                </c:pt>
                <c:pt idx="167">
                  <c:v>36</c:v>
                </c:pt>
                <c:pt idx="168">
                  <c:v>37</c:v>
                </c:pt>
                <c:pt idx="169">
                  <c:v>37</c:v>
                </c:pt>
                <c:pt idx="170">
                  <c:v>38</c:v>
                </c:pt>
                <c:pt idx="171">
                  <c:v>38</c:v>
                </c:pt>
                <c:pt idx="172">
                  <c:v>40</c:v>
                </c:pt>
                <c:pt idx="173">
                  <c:v>40</c:v>
                </c:pt>
                <c:pt idx="174">
                  <c:v>44</c:v>
                </c:pt>
                <c:pt idx="175">
                  <c:v>47</c:v>
                </c:pt>
                <c:pt idx="176">
                  <c:v>47</c:v>
                </c:pt>
                <c:pt idx="177">
                  <c:v>48</c:v>
                </c:pt>
                <c:pt idx="178">
                  <c:v>53</c:v>
                </c:pt>
                <c:pt idx="179">
                  <c:v>55</c:v>
                </c:pt>
                <c:pt idx="180">
                  <c:v>55</c:v>
                </c:pt>
                <c:pt idx="181">
                  <c:v>57</c:v>
                </c:pt>
                <c:pt idx="182">
                  <c:v>37</c:v>
                </c:pt>
                <c:pt idx="183">
                  <c:v>39</c:v>
                </c:pt>
                <c:pt idx="184">
                  <c:v>26</c:v>
                </c:pt>
                <c:pt idx="185">
                  <c:v>30</c:v>
                </c:pt>
                <c:pt idx="186">
                  <c:v>31</c:v>
                </c:pt>
                <c:pt idx="187">
                  <c:v>32</c:v>
                </c:pt>
                <c:pt idx="188">
                  <c:v>33</c:v>
                </c:pt>
                <c:pt idx="189">
                  <c:v>34</c:v>
                </c:pt>
                <c:pt idx="190">
                  <c:v>36</c:v>
                </c:pt>
                <c:pt idx="191">
                  <c:v>36</c:v>
                </c:pt>
                <c:pt idx="192">
                  <c:v>40</c:v>
                </c:pt>
                <c:pt idx="193">
                  <c:v>65</c:v>
                </c:pt>
                <c:pt idx="194">
                  <c:v>30</c:v>
                </c:pt>
                <c:pt idx="195">
                  <c:v>34</c:v>
                </c:pt>
                <c:pt idx="196">
                  <c:v>36</c:v>
                </c:pt>
                <c:pt idx="197">
                  <c:v>45</c:v>
                </c:pt>
                <c:pt idx="198">
                  <c:v>58</c:v>
                </c:pt>
                <c:pt idx="199">
                  <c:v>28</c:v>
                </c:pt>
                <c:pt idx="200">
                  <c:v>47</c:v>
                </c:pt>
                <c:pt idx="201">
                  <c:v>62</c:v>
                </c:pt>
                <c:pt idx="202">
                  <c:v>63</c:v>
                </c:pt>
                <c:pt idx="203">
                  <c:v>26</c:v>
                </c:pt>
                <c:pt idx="204">
                  <c:v>38</c:v>
                </c:pt>
                <c:pt idx="205">
                  <c:v>52</c:v>
                </c:pt>
                <c:pt idx="206">
                  <c:v>59</c:v>
                </c:pt>
                <c:pt idx="207">
                  <c:v>57</c:v>
                </c:pt>
                <c:pt idx="208">
                  <c:v>53</c:v>
                </c:pt>
                <c:pt idx="209">
                  <c:v>58</c:v>
                </c:pt>
                <c:pt idx="210">
                  <c:v>66</c:v>
                </c:pt>
                <c:pt idx="211">
                  <c:v>50</c:v>
                </c:pt>
                <c:pt idx="212">
                  <c:v>40</c:v>
                </c:pt>
                <c:pt idx="213">
                  <c:v>58</c:v>
                </c:pt>
                <c:pt idx="214">
                  <c:v>58</c:v>
                </c:pt>
                <c:pt idx="215">
                  <c:v>33</c:v>
                </c:pt>
                <c:pt idx="216">
                  <c:v>36</c:v>
                </c:pt>
                <c:pt idx="217">
                  <c:v>46</c:v>
                </c:pt>
                <c:pt idx="218">
                  <c:v>36</c:v>
                </c:pt>
                <c:pt idx="219">
                  <c:v>38</c:v>
                </c:pt>
                <c:pt idx="220">
                  <c:v>47</c:v>
                </c:pt>
                <c:pt idx="221">
                  <c:v>34</c:v>
                </c:pt>
                <c:pt idx="222">
                  <c:v>55</c:v>
                </c:pt>
                <c:pt idx="223">
                  <c:v>35</c:v>
                </c:pt>
                <c:pt idx="224">
                  <c:v>58</c:v>
                </c:pt>
                <c:pt idx="225">
                  <c:v>55</c:v>
                </c:pt>
                <c:pt idx="226">
                  <c:v>31</c:v>
                </c:pt>
                <c:pt idx="227">
                  <c:v>61</c:v>
                </c:pt>
                <c:pt idx="228">
                  <c:v>65</c:v>
                </c:pt>
                <c:pt idx="229">
                  <c:v>59</c:v>
                </c:pt>
                <c:pt idx="230">
                  <c:v>49</c:v>
                </c:pt>
                <c:pt idx="231">
                  <c:v>41</c:v>
                </c:pt>
                <c:pt idx="232">
                  <c:v>40</c:v>
                </c:pt>
                <c:pt idx="233">
                  <c:v>30</c:v>
                </c:pt>
                <c:pt idx="234">
                  <c:v>40</c:v>
                </c:pt>
                <c:pt idx="235">
                  <c:v>40</c:v>
                </c:pt>
                <c:pt idx="236">
                  <c:v>48</c:v>
                </c:pt>
                <c:pt idx="237">
                  <c:v>66</c:v>
                </c:pt>
                <c:pt idx="239">
                  <c:v>51</c:v>
                </c:pt>
                <c:pt idx="240">
                  <c:v>63</c:v>
                </c:pt>
                <c:pt idx="241">
                  <c:v>33</c:v>
                </c:pt>
                <c:pt idx="242">
                  <c:v>38</c:v>
                </c:pt>
                <c:pt idx="243">
                  <c:v>34</c:v>
                </c:pt>
                <c:pt idx="244">
                  <c:v>37</c:v>
                </c:pt>
                <c:pt idx="245">
                  <c:v>50</c:v>
                </c:pt>
                <c:pt idx="246">
                  <c:v>60</c:v>
                </c:pt>
                <c:pt idx="247">
                  <c:v>32</c:v>
                </c:pt>
                <c:pt idx="248">
                  <c:v>32</c:v>
                </c:pt>
                <c:pt idx="249">
                  <c:v>40</c:v>
                </c:pt>
                <c:pt idx="250">
                  <c:v>52</c:v>
                </c:pt>
                <c:pt idx="251">
                  <c:v>56</c:v>
                </c:pt>
                <c:pt idx="252">
                  <c:v>39</c:v>
                </c:pt>
                <c:pt idx="253">
                  <c:v>44</c:v>
                </c:pt>
                <c:pt idx="254">
                  <c:v>44</c:v>
                </c:pt>
                <c:pt idx="255">
                  <c:v>60</c:v>
                </c:pt>
                <c:pt idx="256">
                  <c:v>40</c:v>
                </c:pt>
                <c:pt idx="257">
                  <c:v>42</c:v>
                </c:pt>
                <c:pt idx="258">
                  <c:v>38</c:v>
                </c:pt>
                <c:pt idx="259">
                  <c:v>37</c:v>
                </c:pt>
                <c:pt idx="260">
                  <c:v>51</c:v>
                </c:pt>
                <c:pt idx="261">
                  <c:v>51</c:v>
                </c:pt>
                <c:pt idx="262">
                  <c:v>38</c:v>
                </c:pt>
                <c:pt idx="263">
                  <c:v>57</c:v>
                </c:pt>
                <c:pt idx="264">
                  <c:v>45</c:v>
                </c:pt>
                <c:pt idx="265">
                  <c:v>30</c:v>
                </c:pt>
                <c:pt idx="266">
                  <c:v>32</c:v>
                </c:pt>
                <c:pt idx="267">
                  <c:v>36</c:v>
                </c:pt>
                <c:pt idx="268">
                  <c:v>38</c:v>
                </c:pt>
                <c:pt idx="269">
                  <c:v>42</c:v>
                </c:pt>
                <c:pt idx="270">
                  <c:v>43</c:v>
                </c:pt>
                <c:pt idx="271">
                  <c:v>49</c:v>
                </c:pt>
                <c:pt idx="272">
                  <c:v>30</c:v>
                </c:pt>
                <c:pt idx="273">
                  <c:v>33</c:v>
                </c:pt>
                <c:pt idx="274">
                  <c:v>34</c:v>
                </c:pt>
                <c:pt idx="275">
                  <c:v>37</c:v>
                </c:pt>
                <c:pt idx="276">
                  <c:v>38</c:v>
                </c:pt>
                <c:pt idx="277">
                  <c:v>44</c:v>
                </c:pt>
                <c:pt idx="278">
                  <c:v>55</c:v>
                </c:pt>
                <c:pt idx="279">
                  <c:v>31</c:v>
                </c:pt>
                <c:pt idx="280">
                  <c:v>37</c:v>
                </c:pt>
                <c:pt idx="281">
                  <c:v>57</c:v>
                </c:pt>
                <c:pt idx="282">
                  <c:v>53</c:v>
                </c:pt>
                <c:pt idx="283">
                  <c:v>57</c:v>
                </c:pt>
                <c:pt idx="284">
                  <c:v>61</c:v>
                </c:pt>
                <c:pt idx="285">
                  <c:v>33</c:v>
                </c:pt>
                <c:pt idx="286">
                  <c:v>50</c:v>
                </c:pt>
                <c:pt idx="287">
                  <c:v>39</c:v>
                </c:pt>
                <c:pt idx="288">
                  <c:v>36</c:v>
                </c:pt>
                <c:pt idx="289">
                  <c:v>47</c:v>
                </c:pt>
                <c:pt idx="290">
                  <c:v>38</c:v>
                </c:pt>
                <c:pt idx="291">
                  <c:v>29</c:v>
                </c:pt>
                <c:pt idx="292">
                  <c:v>42</c:v>
                </c:pt>
                <c:pt idx="293">
                  <c:v>58</c:v>
                </c:pt>
                <c:pt idx="294">
                  <c:v>48</c:v>
                </c:pt>
                <c:pt idx="295">
                  <c:v>31</c:v>
                </c:pt>
                <c:pt idx="296">
                  <c:v>50</c:v>
                </c:pt>
                <c:pt idx="297">
                  <c:v>33</c:v>
                </c:pt>
                <c:pt idx="298">
                  <c:v>31</c:v>
                </c:pt>
                <c:pt idx="299">
                  <c:v>32</c:v>
                </c:pt>
                <c:pt idx="300">
                  <c:v>65</c:v>
                </c:pt>
                <c:pt idx="301">
                  <c:v>45</c:v>
                </c:pt>
                <c:pt idx="302">
                  <c:v>73</c:v>
                </c:pt>
                <c:pt idx="303">
                  <c:v>54</c:v>
                </c:pt>
                <c:pt idx="304">
                  <c:v>39</c:v>
                </c:pt>
                <c:pt idx="305">
                  <c:v>42</c:v>
                </c:pt>
                <c:pt idx="306">
                  <c:v>43</c:v>
                </c:pt>
                <c:pt idx="307">
                  <c:v>51</c:v>
                </c:pt>
                <c:pt idx="308">
                  <c:v>56</c:v>
                </c:pt>
                <c:pt idx="309">
                  <c:v>40</c:v>
                </c:pt>
                <c:pt idx="310">
                  <c:v>31</c:v>
                </c:pt>
                <c:pt idx="311">
                  <c:v>32</c:v>
                </c:pt>
                <c:pt idx="312">
                  <c:v>59</c:v>
                </c:pt>
                <c:pt idx="313">
                  <c:v>27</c:v>
                </c:pt>
                <c:pt idx="314">
                  <c:v>32</c:v>
                </c:pt>
                <c:pt idx="315">
                  <c:v>58</c:v>
                </c:pt>
                <c:pt idx="316">
                  <c:v>66</c:v>
                </c:pt>
                <c:pt idx="317">
                  <c:v>66</c:v>
                </c:pt>
                <c:pt idx="318">
                  <c:v>38</c:v>
                </c:pt>
                <c:pt idx="319">
                  <c:v>59</c:v>
                </c:pt>
                <c:pt idx="320">
                  <c:v>35</c:v>
                </c:pt>
                <c:pt idx="321">
                  <c:v>37</c:v>
                </c:pt>
                <c:pt idx="322">
                  <c:v>46</c:v>
                </c:pt>
                <c:pt idx="323">
                  <c:v>59</c:v>
                </c:pt>
                <c:pt idx="324">
                  <c:v>47</c:v>
                </c:pt>
                <c:pt idx="325">
                  <c:v>52</c:v>
                </c:pt>
                <c:pt idx="326">
                  <c:v>38</c:v>
                </c:pt>
                <c:pt idx="327">
                  <c:v>50</c:v>
                </c:pt>
                <c:pt idx="328">
                  <c:v>57</c:v>
                </c:pt>
                <c:pt idx="329">
                  <c:v>41</c:v>
                </c:pt>
                <c:pt idx="330">
                  <c:v>40</c:v>
                </c:pt>
                <c:pt idx="331">
                  <c:v>40</c:v>
                </c:pt>
                <c:pt idx="332">
                  <c:v>50</c:v>
                </c:pt>
                <c:pt idx="333">
                  <c:v>49</c:v>
                </c:pt>
                <c:pt idx="334">
                  <c:v>53</c:v>
                </c:pt>
                <c:pt idx="335">
                  <c:v>36</c:v>
                </c:pt>
                <c:pt idx="336">
                  <c:v>51</c:v>
                </c:pt>
                <c:pt idx="337">
                  <c:v>65</c:v>
                </c:pt>
                <c:pt idx="338">
                  <c:v>35</c:v>
                </c:pt>
                <c:pt idx="339">
                  <c:v>39</c:v>
                </c:pt>
                <c:pt idx="340">
                  <c:v>57</c:v>
                </c:pt>
                <c:pt idx="341">
                  <c:v>38</c:v>
                </c:pt>
              </c:numCache>
            </c:numRef>
          </c:xVal>
          <c:yVal>
            <c:numRef>
              <c:f>'Data With graphs'!$A$2:$A$352</c:f>
              <c:numCache>
                <c:formatCode>General</c:formatCode>
                <c:ptCount val="342"/>
                <c:pt idx="0">
                  <c:v>3</c:v>
                </c:pt>
                <c:pt idx="1">
                  <c:v>3</c:v>
                </c:pt>
                <c:pt idx="2">
                  <c:v>5</c:v>
                </c:pt>
                <c:pt idx="3">
                  <c:v>5</c:v>
                </c:pt>
                <c:pt idx="4">
                  <c:v>3</c:v>
                </c:pt>
                <c:pt idx="5">
                  <c:v>4</c:v>
                </c:pt>
                <c:pt idx="6">
                  <c:v>4</c:v>
                </c:pt>
                <c:pt idx="7">
                  <c:v>5</c:v>
                </c:pt>
                <c:pt idx="8">
                  <c:v>3</c:v>
                </c:pt>
                <c:pt idx="9">
                  <c:v>5</c:v>
                </c:pt>
                <c:pt idx="10">
                  <c:v>5</c:v>
                </c:pt>
                <c:pt idx="11">
                  <c:v>3</c:v>
                </c:pt>
                <c:pt idx="12">
                  <c:v>5</c:v>
                </c:pt>
                <c:pt idx="13">
                  <c:v>5</c:v>
                </c:pt>
                <c:pt idx="14">
                  <c:v>3</c:v>
                </c:pt>
                <c:pt idx="15">
                  <c:v>5</c:v>
                </c:pt>
                <c:pt idx="16">
                  <c:v>4</c:v>
                </c:pt>
                <c:pt idx="17">
                  <c:v>4</c:v>
                </c:pt>
                <c:pt idx="18">
                  <c:v>3</c:v>
                </c:pt>
                <c:pt idx="19">
                  <c:v>4</c:v>
                </c:pt>
                <c:pt idx="20">
                  <c:v>4</c:v>
                </c:pt>
                <c:pt idx="21">
                  <c:v>4</c:v>
                </c:pt>
                <c:pt idx="22">
                  <c:v>5</c:v>
                </c:pt>
                <c:pt idx="23">
                  <c:v>4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5</c:v>
                </c:pt>
                <c:pt idx="29">
                  <c:v>4</c:v>
                </c:pt>
                <c:pt idx="30">
                  <c:v>5</c:v>
                </c:pt>
                <c:pt idx="31">
                  <c:v>3</c:v>
                </c:pt>
                <c:pt idx="32">
                  <c:v>5</c:v>
                </c:pt>
                <c:pt idx="33">
                  <c:v>3</c:v>
                </c:pt>
                <c:pt idx="34">
                  <c:v>5</c:v>
                </c:pt>
                <c:pt idx="35">
                  <c:v>4</c:v>
                </c:pt>
                <c:pt idx="36">
                  <c:v>5</c:v>
                </c:pt>
                <c:pt idx="37">
                  <c:v>4</c:v>
                </c:pt>
                <c:pt idx="38">
                  <c:v>3</c:v>
                </c:pt>
                <c:pt idx="39">
                  <c:v>4</c:v>
                </c:pt>
                <c:pt idx="40">
                  <c:v>5</c:v>
                </c:pt>
                <c:pt idx="41">
                  <c:v>3</c:v>
                </c:pt>
                <c:pt idx="42">
                  <c:v>3</c:v>
                </c:pt>
                <c:pt idx="43">
                  <c:v>3</c:v>
                </c:pt>
                <c:pt idx="44">
                  <c:v>4</c:v>
                </c:pt>
                <c:pt idx="45">
                  <c:v>4</c:v>
                </c:pt>
                <c:pt idx="46">
                  <c:v>3</c:v>
                </c:pt>
                <c:pt idx="47">
                  <c:v>5</c:v>
                </c:pt>
                <c:pt idx="48">
                  <c:v>5</c:v>
                </c:pt>
                <c:pt idx="49">
                  <c:v>4</c:v>
                </c:pt>
                <c:pt idx="50">
                  <c:v>3</c:v>
                </c:pt>
                <c:pt idx="51">
                  <c:v>4</c:v>
                </c:pt>
                <c:pt idx="52">
                  <c:v>5</c:v>
                </c:pt>
                <c:pt idx="53">
                  <c:v>4</c:v>
                </c:pt>
                <c:pt idx="54">
                  <c:v>5</c:v>
                </c:pt>
                <c:pt idx="55">
                  <c:v>3</c:v>
                </c:pt>
                <c:pt idx="56">
                  <c:v>5</c:v>
                </c:pt>
                <c:pt idx="57">
                  <c:v>5</c:v>
                </c:pt>
                <c:pt idx="58">
                  <c:v>3</c:v>
                </c:pt>
                <c:pt idx="59">
                  <c:v>3</c:v>
                </c:pt>
                <c:pt idx="60">
                  <c:v>4</c:v>
                </c:pt>
                <c:pt idx="61">
                  <c:v>4</c:v>
                </c:pt>
                <c:pt idx="62">
                  <c:v>5</c:v>
                </c:pt>
                <c:pt idx="63">
                  <c:v>3</c:v>
                </c:pt>
                <c:pt idx="64">
                  <c:v>3</c:v>
                </c:pt>
                <c:pt idx="65">
                  <c:v>3</c:v>
                </c:pt>
                <c:pt idx="66">
                  <c:v>4</c:v>
                </c:pt>
                <c:pt idx="67">
                  <c:v>4</c:v>
                </c:pt>
                <c:pt idx="68">
                  <c:v>3</c:v>
                </c:pt>
                <c:pt idx="69">
                  <c:v>5</c:v>
                </c:pt>
                <c:pt idx="70">
                  <c:v>5</c:v>
                </c:pt>
                <c:pt idx="71">
                  <c:v>4</c:v>
                </c:pt>
                <c:pt idx="72">
                  <c:v>3</c:v>
                </c:pt>
                <c:pt idx="73">
                  <c:v>5</c:v>
                </c:pt>
                <c:pt idx="74">
                  <c:v>2</c:v>
                </c:pt>
                <c:pt idx="75">
                  <c:v>3</c:v>
                </c:pt>
                <c:pt idx="76">
                  <c:v>3</c:v>
                </c:pt>
                <c:pt idx="77">
                  <c:v>4</c:v>
                </c:pt>
                <c:pt idx="78">
                  <c:v>4</c:v>
                </c:pt>
                <c:pt idx="79">
                  <c:v>3</c:v>
                </c:pt>
                <c:pt idx="80">
                  <c:v>4</c:v>
                </c:pt>
                <c:pt idx="81">
                  <c:v>5</c:v>
                </c:pt>
                <c:pt idx="82">
                  <c:v>4</c:v>
                </c:pt>
                <c:pt idx="83">
                  <c:v>3</c:v>
                </c:pt>
                <c:pt idx="84">
                  <c:v>3</c:v>
                </c:pt>
                <c:pt idx="85">
                  <c:v>3</c:v>
                </c:pt>
                <c:pt idx="86">
                  <c:v>4</c:v>
                </c:pt>
                <c:pt idx="87">
                  <c:v>3</c:v>
                </c:pt>
                <c:pt idx="88">
                  <c:v>5</c:v>
                </c:pt>
                <c:pt idx="89">
                  <c:v>3</c:v>
                </c:pt>
                <c:pt idx="90">
                  <c:v>2</c:v>
                </c:pt>
                <c:pt idx="91">
                  <c:v>4</c:v>
                </c:pt>
                <c:pt idx="92">
                  <c:v>4</c:v>
                </c:pt>
                <c:pt idx="93">
                  <c:v>4</c:v>
                </c:pt>
                <c:pt idx="94">
                  <c:v>5</c:v>
                </c:pt>
                <c:pt idx="95">
                  <c:v>3</c:v>
                </c:pt>
                <c:pt idx="96">
                  <c:v>4</c:v>
                </c:pt>
                <c:pt idx="97">
                  <c:v>4</c:v>
                </c:pt>
                <c:pt idx="98">
                  <c:v>5</c:v>
                </c:pt>
                <c:pt idx="99">
                  <c:v>3</c:v>
                </c:pt>
                <c:pt idx="100">
                  <c:v>5</c:v>
                </c:pt>
                <c:pt idx="101">
                  <c:v>4</c:v>
                </c:pt>
                <c:pt idx="102">
                  <c:v>3</c:v>
                </c:pt>
                <c:pt idx="103">
                  <c:v>3</c:v>
                </c:pt>
                <c:pt idx="104">
                  <c:v>5</c:v>
                </c:pt>
                <c:pt idx="105">
                  <c:v>3</c:v>
                </c:pt>
                <c:pt idx="106">
                  <c:v>3</c:v>
                </c:pt>
                <c:pt idx="107">
                  <c:v>4</c:v>
                </c:pt>
                <c:pt idx="108">
                  <c:v>3</c:v>
                </c:pt>
                <c:pt idx="109">
                  <c:v>3</c:v>
                </c:pt>
                <c:pt idx="110">
                  <c:v>4</c:v>
                </c:pt>
                <c:pt idx="111">
                  <c:v>5</c:v>
                </c:pt>
                <c:pt idx="112">
                  <c:v>4</c:v>
                </c:pt>
                <c:pt idx="113">
                  <c:v>5</c:v>
                </c:pt>
                <c:pt idx="114">
                  <c:v>3</c:v>
                </c:pt>
                <c:pt idx="115">
                  <c:v>3</c:v>
                </c:pt>
                <c:pt idx="116">
                  <c:v>4</c:v>
                </c:pt>
                <c:pt idx="117">
                  <c:v>4</c:v>
                </c:pt>
                <c:pt idx="118">
                  <c:v>4</c:v>
                </c:pt>
                <c:pt idx="119">
                  <c:v>3</c:v>
                </c:pt>
                <c:pt idx="120">
                  <c:v>5</c:v>
                </c:pt>
                <c:pt idx="121">
                  <c:v>3</c:v>
                </c:pt>
                <c:pt idx="122">
                  <c:v>3</c:v>
                </c:pt>
                <c:pt idx="123">
                  <c:v>5</c:v>
                </c:pt>
                <c:pt idx="124">
                  <c:v>3</c:v>
                </c:pt>
                <c:pt idx="125">
                  <c:v>4</c:v>
                </c:pt>
                <c:pt idx="126">
                  <c:v>4</c:v>
                </c:pt>
                <c:pt idx="127">
                  <c:v>5</c:v>
                </c:pt>
                <c:pt idx="128">
                  <c:v>3</c:v>
                </c:pt>
                <c:pt idx="129">
                  <c:v>5</c:v>
                </c:pt>
                <c:pt idx="130">
                  <c:v>4</c:v>
                </c:pt>
                <c:pt idx="131">
                  <c:v>3</c:v>
                </c:pt>
                <c:pt idx="132">
                  <c:v>4</c:v>
                </c:pt>
                <c:pt idx="133">
                  <c:v>1</c:v>
                </c:pt>
                <c:pt idx="134">
                  <c:v>4</c:v>
                </c:pt>
                <c:pt idx="135">
                  <c:v>4</c:v>
                </c:pt>
                <c:pt idx="136">
                  <c:v>4</c:v>
                </c:pt>
                <c:pt idx="137">
                  <c:v>4</c:v>
                </c:pt>
                <c:pt idx="138">
                  <c:v>5</c:v>
                </c:pt>
                <c:pt idx="139">
                  <c:v>5</c:v>
                </c:pt>
                <c:pt idx="140">
                  <c:v>4</c:v>
                </c:pt>
                <c:pt idx="141">
                  <c:v>4</c:v>
                </c:pt>
                <c:pt idx="142">
                  <c:v>5</c:v>
                </c:pt>
                <c:pt idx="143">
                  <c:v>3</c:v>
                </c:pt>
                <c:pt idx="144">
                  <c:v>3</c:v>
                </c:pt>
                <c:pt idx="145">
                  <c:v>5</c:v>
                </c:pt>
                <c:pt idx="146">
                  <c:v>2</c:v>
                </c:pt>
                <c:pt idx="147">
                  <c:v>4</c:v>
                </c:pt>
                <c:pt idx="148">
                  <c:v>4</c:v>
                </c:pt>
                <c:pt idx="149">
                  <c:v>3</c:v>
                </c:pt>
                <c:pt idx="150">
                  <c:v>3</c:v>
                </c:pt>
                <c:pt idx="151">
                  <c:v>4</c:v>
                </c:pt>
                <c:pt idx="152">
                  <c:v>5</c:v>
                </c:pt>
                <c:pt idx="153">
                  <c:v>5</c:v>
                </c:pt>
                <c:pt idx="154">
                  <c:v>4</c:v>
                </c:pt>
                <c:pt idx="155">
                  <c:v>3</c:v>
                </c:pt>
                <c:pt idx="156">
                  <c:v>3</c:v>
                </c:pt>
                <c:pt idx="157">
                  <c:v>5</c:v>
                </c:pt>
                <c:pt idx="158">
                  <c:v>5</c:v>
                </c:pt>
                <c:pt idx="159">
                  <c:v>4</c:v>
                </c:pt>
                <c:pt idx="160">
                  <c:v>5</c:v>
                </c:pt>
                <c:pt idx="161">
                  <c:v>3</c:v>
                </c:pt>
                <c:pt idx="162">
                  <c:v>4</c:v>
                </c:pt>
                <c:pt idx="163">
                  <c:v>1</c:v>
                </c:pt>
                <c:pt idx="164">
                  <c:v>4</c:v>
                </c:pt>
                <c:pt idx="165">
                  <c:v>4</c:v>
                </c:pt>
                <c:pt idx="166">
                  <c:v>3</c:v>
                </c:pt>
                <c:pt idx="167">
                  <c:v>3</c:v>
                </c:pt>
                <c:pt idx="168">
                  <c:v>4</c:v>
                </c:pt>
                <c:pt idx="169">
                  <c:v>3</c:v>
                </c:pt>
                <c:pt idx="170">
                  <c:v>5</c:v>
                </c:pt>
                <c:pt idx="171">
                  <c:v>3</c:v>
                </c:pt>
                <c:pt idx="172">
                  <c:v>5</c:v>
                </c:pt>
                <c:pt idx="173">
                  <c:v>3</c:v>
                </c:pt>
                <c:pt idx="174">
                  <c:v>3</c:v>
                </c:pt>
                <c:pt idx="175">
                  <c:v>3</c:v>
                </c:pt>
                <c:pt idx="176">
                  <c:v>4</c:v>
                </c:pt>
                <c:pt idx="177">
                  <c:v>2</c:v>
                </c:pt>
                <c:pt idx="178">
                  <c:v>2</c:v>
                </c:pt>
                <c:pt idx="179">
                  <c:v>3</c:v>
                </c:pt>
                <c:pt idx="180">
                  <c:v>4</c:v>
                </c:pt>
                <c:pt idx="181">
                  <c:v>4</c:v>
                </c:pt>
                <c:pt idx="182">
                  <c:v>3</c:v>
                </c:pt>
                <c:pt idx="183">
                  <c:v>5</c:v>
                </c:pt>
                <c:pt idx="184">
                  <c:v>3</c:v>
                </c:pt>
                <c:pt idx="185">
                  <c:v>5</c:v>
                </c:pt>
                <c:pt idx="186">
                  <c:v>3</c:v>
                </c:pt>
                <c:pt idx="187">
                  <c:v>5</c:v>
                </c:pt>
                <c:pt idx="188">
                  <c:v>3</c:v>
                </c:pt>
                <c:pt idx="189">
                  <c:v>5</c:v>
                </c:pt>
                <c:pt idx="190">
                  <c:v>4</c:v>
                </c:pt>
                <c:pt idx="191">
                  <c:v>3</c:v>
                </c:pt>
                <c:pt idx="192">
                  <c:v>5</c:v>
                </c:pt>
                <c:pt idx="193">
                  <c:v>5</c:v>
                </c:pt>
                <c:pt idx="194">
                  <c:v>3</c:v>
                </c:pt>
                <c:pt idx="195">
                  <c:v>4</c:v>
                </c:pt>
                <c:pt idx="196">
                  <c:v>5</c:v>
                </c:pt>
                <c:pt idx="197">
                  <c:v>3</c:v>
                </c:pt>
                <c:pt idx="198">
                  <c:v>3</c:v>
                </c:pt>
                <c:pt idx="199">
                  <c:v>2</c:v>
                </c:pt>
                <c:pt idx="200">
                  <c:v>4</c:v>
                </c:pt>
                <c:pt idx="201">
                  <c:v>1</c:v>
                </c:pt>
                <c:pt idx="202">
                  <c:v>4</c:v>
                </c:pt>
                <c:pt idx="203">
                  <c:v>5</c:v>
                </c:pt>
                <c:pt idx="204">
                  <c:v>1</c:v>
                </c:pt>
                <c:pt idx="205">
                  <c:v>5</c:v>
                </c:pt>
                <c:pt idx="206">
                  <c:v>5</c:v>
                </c:pt>
                <c:pt idx="207">
                  <c:v>3</c:v>
                </c:pt>
                <c:pt idx="208">
                  <c:v>5</c:v>
                </c:pt>
                <c:pt idx="209">
                  <c:v>3</c:v>
                </c:pt>
                <c:pt idx="210">
                  <c:v>1</c:v>
                </c:pt>
                <c:pt idx="211">
                  <c:v>5</c:v>
                </c:pt>
                <c:pt idx="212">
                  <c:v>3</c:v>
                </c:pt>
                <c:pt idx="213">
                  <c:v>5</c:v>
                </c:pt>
                <c:pt idx="214">
                  <c:v>5</c:v>
                </c:pt>
                <c:pt idx="215">
                  <c:v>4</c:v>
                </c:pt>
                <c:pt idx="216">
                  <c:v>5</c:v>
                </c:pt>
                <c:pt idx="217">
                  <c:v>3</c:v>
                </c:pt>
                <c:pt idx="218">
                  <c:v>4</c:v>
                </c:pt>
                <c:pt idx="219">
                  <c:v>5</c:v>
                </c:pt>
                <c:pt idx="220">
                  <c:v>4</c:v>
                </c:pt>
                <c:pt idx="221">
                  <c:v>3</c:v>
                </c:pt>
                <c:pt idx="222">
                  <c:v>4</c:v>
                </c:pt>
                <c:pt idx="223">
                  <c:v>4</c:v>
                </c:pt>
                <c:pt idx="224">
                  <c:v>5</c:v>
                </c:pt>
                <c:pt idx="225">
                  <c:v>3</c:v>
                </c:pt>
                <c:pt idx="226">
                  <c:v>3</c:v>
                </c:pt>
                <c:pt idx="227">
                  <c:v>5</c:v>
                </c:pt>
                <c:pt idx="228">
                  <c:v>1</c:v>
                </c:pt>
                <c:pt idx="229">
                  <c:v>4</c:v>
                </c:pt>
                <c:pt idx="230">
                  <c:v>5</c:v>
                </c:pt>
                <c:pt idx="231">
                  <c:v>4</c:v>
                </c:pt>
                <c:pt idx="232">
                  <c:v>3</c:v>
                </c:pt>
                <c:pt idx="233">
                  <c:v>3</c:v>
                </c:pt>
                <c:pt idx="234">
                  <c:v>3</c:v>
                </c:pt>
                <c:pt idx="235">
                  <c:v>3</c:v>
                </c:pt>
                <c:pt idx="236">
                  <c:v>2</c:v>
                </c:pt>
                <c:pt idx="237">
                  <c:v>5</c:v>
                </c:pt>
                <c:pt idx="238">
                  <c:v>3</c:v>
                </c:pt>
                <c:pt idx="239">
                  <c:v>5</c:v>
                </c:pt>
                <c:pt idx="240">
                  <c:v>5</c:v>
                </c:pt>
                <c:pt idx="241">
                  <c:v>5</c:v>
                </c:pt>
                <c:pt idx="242">
                  <c:v>4</c:v>
                </c:pt>
                <c:pt idx="243">
                  <c:v>4</c:v>
                </c:pt>
                <c:pt idx="244">
                  <c:v>3</c:v>
                </c:pt>
                <c:pt idx="245">
                  <c:v>5</c:v>
                </c:pt>
                <c:pt idx="246">
                  <c:v>1</c:v>
                </c:pt>
                <c:pt idx="247">
                  <c:v>4</c:v>
                </c:pt>
                <c:pt idx="248">
                  <c:v>2</c:v>
                </c:pt>
                <c:pt idx="249">
                  <c:v>3</c:v>
                </c:pt>
                <c:pt idx="250">
                  <c:v>4</c:v>
                </c:pt>
                <c:pt idx="251">
                  <c:v>3</c:v>
                </c:pt>
                <c:pt idx="252">
                  <c:v>5</c:v>
                </c:pt>
                <c:pt idx="253">
                  <c:v>5</c:v>
                </c:pt>
                <c:pt idx="254">
                  <c:v>4</c:v>
                </c:pt>
                <c:pt idx="255">
                  <c:v>4</c:v>
                </c:pt>
                <c:pt idx="256">
                  <c:v>3</c:v>
                </c:pt>
                <c:pt idx="257">
                  <c:v>3</c:v>
                </c:pt>
                <c:pt idx="258">
                  <c:v>2</c:v>
                </c:pt>
                <c:pt idx="259">
                  <c:v>2</c:v>
                </c:pt>
                <c:pt idx="260">
                  <c:v>5</c:v>
                </c:pt>
                <c:pt idx="261">
                  <c:v>4</c:v>
                </c:pt>
                <c:pt idx="262">
                  <c:v>3</c:v>
                </c:pt>
                <c:pt idx="263">
                  <c:v>4</c:v>
                </c:pt>
                <c:pt idx="264">
                  <c:v>4</c:v>
                </c:pt>
                <c:pt idx="265">
                  <c:v>3</c:v>
                </c:pt>
                <c:pt idx="266">
                  <c:v>3</c:v>
                </c:pt>
                <c:pt idx="267">
                  <c:v>4</c:v>
                </c:pt>
                <c:pt idx="268">
                  <c:v>3</c:v>
                </c:pt>
                <c:pt idx="269">
                  <c:v>3</c:v>
                </c:pt>
                <c:pt idx="270">
                  <c:v>4</c:v>
                </c:pt>
                <c:pt idx="271">
                  <c:v>3</c:v>
                </c:pt>
                <c:pt idx="272">
                  <c:v>3</c:v>
                </c:pt>
                <c:pt idx="273">
                  <c:v>4</c:v>
                </c:pt>
                <c:pt idx="274">
                  <c:v>5</c:v>
                </c:pt>
                <c:pt idx="275">
                  <c:v>3</c:v>
                </c:pt>
                <c:pt idx="276">
                  <c:v>5</c:v>
                </c:pt>
                <c:pt idx="277">
                  <c:v>5</c:v>
                </c:pt>
                <c:pt idx="278">
                  <c:v>5</c:v>
                </c:pt>
                <c:pt idx="279">
                  <c:v>5</c:v>
                </c:pt>
                <c:pt idx="280">
                  <c:v>4</c:v>
                </c:pt>
                <c:pt idx="281">
                  <c:v>4</c:v>
                </c:pt>
                <c:pt idx="282">
                  <c:v>4</c:v>
                </c:pt>
                <c:pt idx="283">
                  <c:v>3</c:v>
                </c:pt>
                <c:pt idx="284">
                  <c:v>3</c:v>
                </c:pt>
                <c:pt idx="285">
                  <c:v>5</c:v>
                </c:pt>
                <c:pt idx="286">
                  <c:v>4</c:v>
                </c:pt>
                <c:pt idx="287">
                  <c:v>5</c:v>
                </c:pt>
                <c:pt idx="288">
                  <c:v>4</c:v>
                </c:pt>
                <c:pt idx="289">
                  <c:v>4</c:v>
                </c:pt>
                <c:pt idx="290">
                  <c:v>4</c:v>
                </c:pt>
                <c:pt idx="291">
                  <c:v>4</c:v>
                </c:pt>
                <c:pt idx="292">
                  <c:v>3</c:v>
                </c:pt>
                <c:pt idx="293">
                  <c:v>4</c:v>
                </c:pt>
                <c:pt idx="294">
                  <c:v>4</c:v>
                </c:pt>
                <c:pt idx="295">
                  <c:v>5</c:v>
                </c:pt>
                <c:pt idx="296">
                  <c:v>4</c:v>
                </c:pt>
                <c:pt idx="297">
                  <c:v>4</c:v>
                </c:pt>
                <c:pt idx="298">
                  <c:v>1</c:v>
                </c:pt>
                <c:pt idx="299">
                  <c:v>3</c:v>
                </c:pt>
                <c:pt idx="300">
                  <c:v>5</c:v>
                </c:pt>
                <c:pt idx="301">
                  <c:v>5</c:v>
                </c:pt>
                <c:pt idx="302">
                  <c:v>5</c:v>
                </c:pt>
                <c:pt idx="303">
                  <c:v>5</c:v>
                </c:pt>
                <c:pt idx="304">
                  <c:v>4</c:v>
                </c:pt>
                <c:pt idx="305">
                  <c:v>5</c:v>
                </c:pt>
                <c:pt idx="306">
                  <c:v>3</c:v>
                </c:pt>
                <c:pt idx="307">
                  <c:v>4</c:v>
                </c:pt>
                <c:pt idx="308">
                  <c:v>2</c:v>
                </c:pt>
                <c:pt idx="309">
                  <c:v>4</c:v>
                </c:pt>
                <c:pt idx="310">
                  <c:v>4</c:v>
                </c:pt>
                <c:pt idx="311">
                  <c:v>1</c:v>
                </c:pt>
                <c:pt idx="312">
                  <c:v>4</c:v>
                </c:pt>
                <c:pt idx="313">
                  <c:v>5</c:v>
                </c:pt>
                <c:pt idx="314">
                  <c:v>3</c:v>
                </c:pt>
                <c:pt idx="315">
                  <c:v>3</c:v>
                </c:pt>
                <c:pt idx="316">
                  <c:v>1</c:v>
                </c:pt>
                <c:pt idx="317">
                  <c:v>3</c:v>
                </c:pt>
                <c:pt idx="318">
                  <c:v>4</c:v>
                </c:pt>
                <c:pt idx="319">
                  <c:v>3</c:v>
                </c:pt>
                <c:pt idx="320">
                  <c:v>4</c:v>
                </c:pt>
                <c:pt idx="321">
                  <c:v>4</c:v>
                </c:pt>
                <c:pt idx="322">
                  <c:v>5</c:v>
                </c:pt>
                <c:pt idx="323">
                  <c:v>3</c:v>
                </c:pt>
                <c:pt idx="324">
                  <c:v>3</c:v>
                </c:pt>
                <c:pt idx="325">
                  <c:v>2</c:v>
                </c:pt>
                <c:pt idx="326">
                  <c:v>3</c:v>
                </c:pt>
                <c:pt idx="327">
                  <c:v>4</c:v>
                </c:pt>
                <c:pt idx="328">
                  <c:v>3</c:v>
                </c:pt>
                <c:pt idx="329">
                  <c:v>3</c:v>
                </c:pt>
                <c:pt idx="330">
                  <c:v>4</c:v>
                </c:pt>
                <c:pt idx="331">
                  <c:v>4</c:v>
                </c:pt>
                <c:pt idx="332">
                  <c:v>1</c:v>
                </c:pt>
                <c:pt idx="333">
                  <c:v>3</c:v>
                </c:pt>
                <c:pt idx="334">
                  <c:v>4</c:v>
                </c:pt>
                <c:pt idx="335">
                  <c:v>5</c:v>
                </c:pt>
                <c:pt idx="336">
                  <c:v>4</c:v>
                </c:pt>
                <c:pt idx="337">
                  <c:v>4</c:v>
                </c:pt>
                <c:pt idx="338">
                  <c:v>4</c:v>
                </c:pt>
                <c:pt idx="339">
                  <c:v>4</c:v>
                </c:pt>
                <c:pt idx="340">
                  <c:v>4</c:v>
                </c:pt>
                <c:pt idx="341">
                  <c:v>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148-45EE-9BB0-D1E98B57F5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5033816"/>
        <c:axId val="315034800"/>
      </c:scatterChart>
      <c:valAx>
        <c:axId val="3150338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034800"/>
        <c:crosses val="autoZero"/>
        <c:crossBetween val="midCat"/>
      </c:valAx>
      <c:valAx>
        <c:axId val="315034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0338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100000">
          <a:schemeClr val="lt1">
            <a:lumMod val="95000"/>
          </a:schemeClr>
        </a:gs>
        <a:gs pos="43000">
          <a:schemeClr val="lt1"/>
        </a:gs>
      </a:gsLst>
      <a:path path="circle">
        <a:fillToRect l="50000" t="50000" r="50000" b="50000"/>
      </a:path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7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age</a:t>
            </a:r>
            <a:r>
              <a:rPr lang="en-US" baseline="0"/>
              <a:t> </a:t>
            </a:r>
            <a:r>
              <a:rPr lang="en-US"/>
              <a:t>vs Increase in Body Mass Index is directly related to an increased risk of complications during first entry</a:t>
            </a:r>
          </a:p>
        </c:rich>
      </c:tx>
      <c:layout>
        <c:manualLayout>
          <c:xMode val="edge"/>
          <c:yMode val="edge"/>
          <c:x val="0.13838188976377955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7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4.8010623105647653E-2"/>
          <c:y val="0.38772679916269304"/>
          <c:w val="0.91206178215954692"/>
          <c:h val="0.51673244920506478"/>
        </c:manualLayout>
      </c:layout>
      <c:scatterChart>
        <c:scatterStyle val="lineMarker"/>
        <c:varyColors val="0"/>
        <c:ser>
          <c:idx val="0"/>
          <c:order val="0"/>
          <c:spPr>
            <a:ln w="25400">
              <a:noFill/>
            </a:ln>
            <a:effectLst/>
          </c:spPr>
          <c:marker>
            <c:symbol val="circle"/>
            <c:size val="4"/>
            <c:spPr>
              <a:solidFill>
                <a:schemeClr val="accent1"/>
              </a:solidFill>
              <a:ln w="9525" cap="flat" cmpd="sng" algn="ctr">
                <a:solidFill>
                  <a:schemeClr val="accent1"/>
                </a:solidFill>
                <a:round/>
              </a:ln>
              <a:effectLst/>
            </c:spPr>
          </c:marker>
          <c:trendline>
            <c:spPr>
              <a:ln w="63500" cap="rnd" cmpd="sng" algn="ctr">
                <a:solidFill>
                  <a:schemeClr val="accent1">
                    <a:alpha val="25000"/>
                  </a:schemeClr>
                </a:solidFill>
                <a:round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6.0045630949918938E-2"/>
                  <c:y val="-0.2862006643744165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'Data With graphs'!$H$2:$H$352</c:f>
              <c:numCache>
                <c:formatCode>General</c:formatCode>
                <c:ptCount val="342"/>
                <c:pt idx="0">
                  <c:v>55</c:v>
                </c:pt>
                <c:pt idx="1">
                  <c:v>27</c:v>
                </c:pt>
                <c:pt idx="2">
                  <c:v>42</c:v>
                </c:pt>
                <c:pt idx="3">
                  <c:v>68</c:v>
                </c:pt>
                <c:pt idx="4">
                  <c:v>62</c:v>
                </c:pt>
                <c:pt idx="5">
                  <c:v>67</c:v>
                </c:pt>
                <c:pt idx="6">
                  <c:v>47</c:v>
                </c:pt>
                <c:pt idx="7">
                  <c:v>61</c:v>
                </c:pt>
                <c:pt idx="8">
                  <c:v>42</c:v>
                </c:pt>
                <c:pt idx="9">
                  <c:v>38</c:v>
                </c:pt>
                <c:pt idx="10">
                  <c:v>62</c:v>
                </c:pt>
                <c:pt idx="11">
                  <c:v>58</c:v>
                </c:pt>
                <c:pt idx="12">
                  <c:v>32</c:v>
                </c:pt>
                <c:pt idx="13">
                  <c:v>60</c:v>
                </c:pt>
                <c:pt idx="14">
                  <c:v>41</c:v>
                </c:pt>
                <c:pt idx="15">
                  <c:v>57</c:v>
                </c:pt>
                <c:pt idx="16">
                  <c:v>33</c:v>
                </c:pt>
                <c:pt idx="17">
                  <c:v>38</c:v>
                </c:pt>
                <c:pt idx="18">
                  <c:v>47</c:v>
                </c:pt>
                <c:pt idx="19">
                  <c:v>62</c:v>
                </c:pt>
                <c:pt idx="20">
                  <c:v>48</c:v>
                </c:pt>
                <c:pt idx="21">
                  <c:v>57</c:v>
                </c:pt>
                <c:pt idx="22">
                  <c:v>45</c:v>
                </c:pt>
                <c:pt idx="23">
                  <c:v>56</c:v>
                </c:pt>
                <c:pt idx="24">
                  <c:v>56</c:v>
                </c:pt>
                <c:pt idx="25">
                  <c:v>55</c:v>
                </c:pt>
                <c:pt idx="26">
                  <c:v>50</c:v>
                </c:pt>
                <c:pt idx="27">
                  <c:v>41</c:v>
                </c:pt>
                <c:pt idx="28">
                  <c:v>44</c:v>
                </c:pt>
                <c:pt idx="29">
                  <c:v>45</c:v>
                </c:pt>
                <c:pt idx="30">
                  <c:v>52</c:v>
                </c:pt>
                <c:pt idx="31">
                  <c:v>41</c:v>
                </c:pt>
                <c:pt idx="32">
                  <c:v>48</c:v>
                </c:pt>
                <c:pt idx="33">
                  <c:v>56</c:v>
                </c:pt>
                <c:pt idx="34">
                  <c:v>44</c:v>
                </c:pt>
                <c:pt idx="35">
                  <c:v>57</c:v>
                </c:pt>
                <c:pt idx="36">
                  <c:v>59</c:v>
                </c:pt>
                <c:pt idx="37">
                  <c:v>47</c:v>
                </c:pt>
                <c:pt idx="38">
                  <c:v>37</c:v>
                </c:pt>
                <c:pt idx="39">
                  <c:v>38</c:v>
                </c:pt>
                <c:pt idx="40">
                  <c:v>36</c:v>
                </c:pt>
                <c:pt idx="41">
                  <c:v>48</c:v>
                </c:pt>
                <c:pt idx="42">
                  <c:v>47</c:v>
                </c:pt>
                <c:pt idx="43">
                  <c:v>40</c:v>
                </c:pt>
                <c:pt idx="44">
                  <c:v>57</c:v>
                </c:pt>
                <c:pt idx="45">
                  <c:v>58</c:v>
                </c:pt>
                <c:pt idx="46">
                  <c:v>61</c:v>
                </c:pt>
                <c:pt idx="47">
                  <c:v>30</c:v>
                </c:pt>
                <c:pt idx="48">
                  <c:v>53</c:v>
                </c:pt>
                <c:pt idx="49">
                  <c:v>61</c:v>
                </c:pt>
                <c:pt idx="50">
                  <c:v>47</c:v>
                </c:pt>
                <c:pt idx="51">
                  <c:v>49</c:v>
                </c:pt>
                <c:pt idx="52">
                  <c:v>62</c:v>
                </c:pt>
                <c:pt idx="53">
                  <c:v>37</c:v>
                </c:pt>
                <c:pt idx="54">
                  <c:v>43</c:v>
                </c:pt>
                <c:pt idx="55">
                  <c:v>52</c:v>
                </c:pt>
                <c:pt idx="56">
                  <c:v>55</c:v>
                </c:pt>
                <c:pt idx="57">
                  <c:v>43</c:v>
                </c:pt>
                <c:pt idx="58">
                  <c:v>56</c:v>
                </c:pt>
                <c:pt idx="59">
                  <c:v>56</c:v>
                </c:pt>
                <c:pt idx="60">
                  <c:v>57</c:v>
                </c:pt>
                <c:pt idx="61">
                  <c:v>76</c:v>
                </c:pt>
                <c:pt idx="62">
                  <c:v>36</c:v>
                </c:pt>
                <c:pt idx="63">
                  <c:v>42</c:v>
                </c:pt>
                <c:pt idx="64">
                  <c:v>44</c:v>
                </c:pt>
                <c:pt idx="65">
                  <c:v>48</c:v>
                </c:pt>
                <c:pt idx="66">
                  <c:v>58</c:v>
                </c:pt>
                <c:pt idx="67">
                  <c:v>62</c:v>
                </c:pt>
                <c:pt idx="68">
                  <c:v>76</c:v>
                </c:pt>
                <c:pt idx="69">
                  <c:v>30</c:v>
                </c:pt>
                <c:pt idx="70">
                  <c:v>54</c:v>
                </c:pt>
                <c:pt idx="71">
                  <c:v>55</c:v>
                </c:pt>
                <c:pt idx="72">
                  <c:v>69</c:v>
                </c:pt>
                <c:pt idx="73">
                  <c:v>50</c:v>
                </c:pt>
                <c:pt idx="74">
                  <c:v>61</c:v>
                </c:pt>
                <c:pt idx="75">
                  <c:v>42</c:v>
                </c:pt>
                <c:pt idx="76">
                  <c:v>35</c:v>
                </c:pt>
                <c:pt idx="77">
                  <c:v>65</c:v>
                </c:pt>
                <c:pt idx="78">
                  <c:v>41</c:v>
                </c:pt>
                <c:pt idx="79">
                  <c:v>60</c:v>
                </c:pt>
                <c:pt idx="80">
                  <c:v>42</c:v>
                </c:pt>
                <c:pt idx="81">
                  <c:v>35</c:v>
                </c:pt>
                <c:pt idx="82">
                  <c:v>35</c:v>
                </c:pt>
                <c:pt idx="83">
                  <c:v>50</c:v>
                </c:pt>
                <c:pt idx="84">
                  <c:v>49</c:v>
                </c:pt>
                <c:pt idx="85">
                  <c:v>43</c:v>
                </c:pt>
                <c:pt idx="86">
                  <c:v>38</c:v>
                </c:pt>
                <c:pt idx="87">
                  <c:v>59</c:v>
                </c:pt>
                <c:pt idx="88">
                  <c:v>60</c:v>
                </c:pt>
                <c:pt idx="89">
                  <c:v>38</c:v>
                </c:pt>
                <c:pt idx="90">
                  <c:v>36</c:v>
                </c:pt>
                <c:pt idx="91">
                  <c:v>50</c:v>
                </c:pt>
                <c:pt idx="92">
                  <c:v>33</c:v>
                </c:pt>
                <c:pt idx="93">
                  <c:v>30</c:v>
                </c:pt>
                <c:pt idx="94">
                  <c:v>42</c:v>
                </c:pt>
                <c:pt idx="95">
                  <c:v>45</c:v>
                </c:pt>
                <c:pt idx="96">
                  <c:v>60</c:v>
                </c:pt>
                <c:pt idx="97">
                  <c:v>47</c:v>
                </c:pt>
                <c:pt idx="98">
                  <c:v>44</c:v>
                </c:pt>
                <c:pt idx="99">
                  <c:v>52</c:v>
                </c:pt>
                <c:pt idx="100">
                  <c:v>57</c:v>
                </c:pt>
                <c:pt idx="101">
                  <c:v>42</c:v>
                </c:pt>
                <c:pt idx="102">
                  <c:v>49</c:v>
                </c:pt>
                <c:pt idx="103">
                  <c:v>39</c:v>
                </c:pt>
                <c:pt idx="104">
                  <c:v>37</c:v>
                </c:pt>
                <c:pt idx="105">
                  <c:v>55</c:v>
                </c:pt>
                <c:pt idx="106">
                  <c:v>65</c:v>
                </c:pt>
                <c:pt idx="107">
                  <c:v>47</c:v>
                </c:pt>
                <c:pt idx="108">
                  <c:v>59</c:v>
                </c:pt>
                <c:pt idx="109">
                  <c:v>34</c:v>
                </c:pt>
                <c:pt idx="110">
                  <c:v>59</c:v>
                </c:pt>
                <c:pt idx="111">
                  <c:v>42</c:v>
                </c:pt>
                <c:pt idx="112">
                  <c:v>52</c:v>
                </c:pt>
                <c:pt idx="113">
                  <c:v>55</c:v>
                </c:pt>
                <c:pt idx="114">
                  <c:v>65</c:v>
                </c:pt>
                <c:pt idx="115">
                  <c:v>34</c:v>
                </c:pt>
                <c:pt idx="116">
                  <c:v>46</c:v>
                </c:pt>
                <c:pt idx="117">
                  <c:v>45</c:v>
                </c:pt>
                <c:pt idx="118">
                  <c:v>35</c:v>
                </c:pt>
                <c:pt idx="119">
                  <c:v>46</c:v>
                </c:pt>
                <c:pt idx="120">
                  <c:v>64</c:v>
                </c:pt>
                <c:pt idx="121">
                  <c:v>65</c:v>
                </c:pt>
                <c:pt idx="122">
                  <c:v>32</c:v>
                </c:pt>
                <c:pt idx="123">
                  <c:v>55</c:v>
                </c:pt>
                <c:pt idx="124">
                  <c:v>43</c:v>
                </c:pt>
                <c:pt idx="125">
                  <c:v>47</c:v>
                </c:pt>
                <c:pt idx="126">
                  <c:v>59</c:v>
                </c:pt>
                <c:pt idx="127">
                  <c:v>65</c:v>
                </c:pt>
                <c:pt idx="128">
                  <c:v>38</c:v>
                </c:pt>
                <c:pt idx="129">
                  <c:v>32</c:v>
                </c:pt>
                <c:pt idx="130">
                  <c:v>61</c:v>
                </c:pt>
                <c:pt idx="131">
                  <c:v>35</c:v>
                </c:pt>
                <c:pt idx="132">
                  <c:v>37</c:v>
                </c:pt>
                <c:pt idx="133">
                  <c:v>31</c:v>
                </c:pt>
                <c:pt idx="134">
                  <c:v>32</c:v>
                </c:pt>
                <c:pt idx="135">
                  <c:v>34</c:v>
                </c:pt>
                <c:pt idx="136">
                  <c:v>55</c:v>
                </c:pt>
                <c:pt idx="137">
                  <c:v>30</c:v>
                </c:pt>
                <c:pt idx="138">
                  <c:v>30</c:v>
                </c:pt>
                <c:pt idx="139">
                  <c:v>31</c:v>
                </c:pt>
                <c:pt idx="140">
                  <c:v>32</c:v>
                </c:pt>
                <c:pt idx="141">
                  <c:v>36</c:v>
                </c:pt>
                <c:pt idx="142">
                  <c:v>38</c:v>
                </c:pt>
                <c:pt idx="143">
                  <c:v>39</c:v>
                </c:pt>
                <c:pt idx="144">
                  <c:v>39</c:v>
                </c:pt>
                <c:pt idx="145">
                  <c:v>42</c:v>
                </c:pt>
                <c:pt idx="146">
                  <c:v>49</c:v>
                </c:pt>
                <c:pt idx="147">
                  <c:v>58</c:v>
                </c:pt>
                <c:pt idx="148">
                  <c:v>60</c:v>
                </c:pt>
                <c:pt idx="149">
                  <c:v>61</c:v>
                </c:pt>
                <c:pt idx="150">
                  <c:v>32</c:v>
                </c:pt>
                <c:pt idx="151">
                  <c:v>36</c:v>
                </c:pt>
                <c:pt idx="152">
                  <c:v>55</c:v>
                </c:pt>
                <c:pt idx="153">
                  <c:v>63</c:v>
                </c:pt>
                <c:pt idx="154">
                  <c:v>33</c:v>
                </c:pt>
                <c:pt idx="155">
                  <c:v>36</c:v>
                </c:pt>
                <c:pt idx="156">
                  <c:v>39</c:v>
                </c:pt>
                <c:pt idx="157">
                  <c:v>40</c:v>
                </c:pt>
                <c:pt idx="158">
                  <c:v>44</c:v>
                </c:pt>
                <c:pt idx="159">
                  <c:v>60</c:v>
                </c:pt>
                <c:pt idx="160">
                  <c:v>29</c:v>
                </c:pt>
                <c:pt idx="161">
                  <c:v>31</c:v>
                </c:pt>
                <c:pt idx="162">
                  <c:v>32</c:v>
                </c:pt>
                <c:pt idx="163">
                  <c:v>33</c:v>
                </c:pt>
                <c:pt idx="164">
                  <c:v>35</c:v>
                </c:pt>
                <c:pt idx="165">
                  <c:v>35</c:v>
                </c:pt>
                <c:pt idx="166">
                  <c:v>35</c:v>
                </c:pt>
                <c:pt idx="167">
                  <c:v>36</c:v>
                </c:pt>
                <c:pt idx="168">
                  <c:v>37</c:v>
                </c:pt>
                <c:pt idx="169">
                  <c:v>37</c:v>
                </c:pt>
                <c:pt idx="170">
                  <c:v>38</c:v>
                </c:pt>
                <c:pt idx="171">
                  <c:v>38</c:v>
                </c:pt>
                <c:pt idx="172">
                  <c:v>40</c:v>
                </c:pt>
                <c:pt idx="173">
                  <c:v>40</c:v>
                </c:pt>
                <c:pt idx="174">
                  <c:v>44</c:v>
                </c:pt>
                <c:pt idx="175">
                  <c:v>47</c:v>
                </c:pt>
                <c:pt idx="176">
                  <c:v>47</c:v>
                </c:pt>
                <c:pt idx="177">
                  <c:v>48</c:v>
                </c:pt>
                <c:pt idx="178">
                  <c:v>53</c:v>
                </c:pt>
                <c:pt idx="179">
                  <c:v>55</c:v>
                </c:pt>
                <c:pt idx="180">
                  <c:v>55</c:v>
                </c:pt>
                <c:pt idx="181">
                  <c:v>57</c:v>
                </c:pt>
                <c:pt idx="182">
                  <c:v>37</c:v>
                </c:pt>
                <c:pt idx="183">
                  <c:v>39</c:v>
                </c:pt>
                <c:pt idx="184">
                  <c:v>26</c:v>
                </c:pt>
                <c:pt idx="185">
                  <c:v>30</c:v>
                </c:pt>
                <c:pt idx="186">
                  <c:v>31</c:v>
                </c:pt>
                <c:pt idx="187">
                  <c:v>32</c:v>
                </c:pt>
                <c:pt idx="188">
                  <c:v>33</c:v>
                </c:pt>
                <c:pt idx="189">
                  <c:v>34</c:v>
                </c:pt>
                <c:pt idx="190">
                  <c:v>36</c:v>
                </c:pt>
                <c:pt idx="191">
                  <c:v>36</c:v>
                </c:pt>
                <c:pt idx="192">
                  <c:v>40</c:v>
                </c:pt>
                <c:pt idx="193">
                  <c:v>65</c:v>
                </c:pt>
                <c:pt idx="194">
                  <c:v>30</c:v>
                </c:pt>
                <c:pt idx="195">
                  <c:v>34</c:v>
                </c:pt>
                <c:pt idx="196">
                  <c:v>36</c:v>
                </c:pt>
                <c:pt idx="197">
                  <c:v>45</c:v>
                </c:pt>
                <c:pt idx="198">
                  <c:v>58</c:v>
                </c:pt>
                <c:pt idx="199">
                  <c:v>28</c:v>
                </c:pt>
                <c:pt idx="200">
                  <c:v>47</c:v>
                </c:pt>
                <c:pt idx="201">
                  <c:v>62</c:v>
                </c:pt>
                <c:pt idx="202">
                  <c:v>63</c:v>
                </c:pt>
                <c:pt idx="203">
                  <c:v>26</c:v>
                </c:pt>
                <c:pt idx="204">
                  <c:v>38</c:v>
                </c:pt>
                <c:pt idx="205">
                  <c:v>52</c:v>
                </c:pt>
                <c:pt idx="206">
                  <c:v>59</c:v>
                </c:pt>
                <c:pt idx="207">
                  <c:v>57</c:v>
                </c:pt>
                <c:pt idx="208">
                  <c:v>53</c:v>
                </c:pt>
                <c:pt idx="209">
                  <c:v>58</c:v>
                </c:pt>
                <c:pt idx="210">
                  <c:v>66</c:v>
                </c:pt>
                <c:pt idx="211">
                  <c:v>50</c:v>
                </c:pt>
                <c:pt idx="212">
                  <c:v>40</c:v>
                </c:pt>
                <c:pt idx="213">
                  <c:v>58</c:v>
                </c:pt>
                <c:pt idx="214">
                  <c:v>58</c:v>
                </c:pt>
                <c:pt idx="215">
                  <c:v>33</c:v>
                </c:pt>
                <c:pt idx="216">
                  <c:v>36</c:v>
                </c:pt>
                <c:pt idx="217">
                  <c:v>46</c:v>
                </c:pt>
                <c:pt idx="218">
                  <c:v>36</c:v>
                </c:pt>
                <c:pt idx="219">
                  <c:v>38</c:v>
                </c:pt>
                <c:pt idx="220">
                  <c:v>47</c:v>
                </c:pt>
                <c:pt idx="221">
                  <c:v>34</c:v>
                </c:pt>
                <c:pt idx="222">
                  <c:v>55</c:v>
                </c:pt>
                <c:pt idx="223">
                  <c:v>35</c:v>
                </c:pt>
                <c:pt idx="224">
                  <c:v>58</c:v>
                </c:pt>
                <c:pt idx="225">
                  <c:v>55</c:v>
                </c:pt>
                <c:pt idx="226">
                  <c:v>31</c:v>
                </c:pt>
                <c:pt idx="227">
                  <c:v>61</c:v>
                </c:pt>
                <c:pt idx="228">
                  <c:v>65</c:v>
                </c:pt>
                <c:pt idx="229">
                  <c:v>59</c:v>
                </c:pt>
                <c:pt idx="230">
                  <c:v>49</c:v>
                </c:pt>
                <c:pt idx="231">
                  <c:v>41</c:v>
                </c:pt>
                <c:pt idx="232">
                  <c:v>40</c:v>
                </c:pt>
                <c:pt idx="233">
                  <c:v>30</c:v>
                </c:pt>
                <c:pt idx="234">
                  <c:v>40</c:v>
                </c:pt>
                <c:pt idx="235">
                  <c:v>40</c:v>
                </c:pt>
                <c:pt idx="236">
                  <c:v>48</c:v>
                </c:pt>
                <c:pt idx="237">
                  <c:v>66</c:v>
                </c:pt>
                <c:pt idx="239">
                  <c:v>51</c:v>
                </c:pt>
                <c:pt idx="240">
                  <c:v>63</c:v>
                </c:pt>
                <c:pt idx="241">
                  <c:v>33</c:v>
                </c:pt>
                <c:pt idx="242">
                  <c:v>38</c:v>
                </c:pt>
                <c:pt idx="243">
                  <c:v>34</c:v>
                </c:pt>
                <c:pt idx="244">
                  <c:v>37</c:v>
                </c:pt>
                <c:pt idx="245">
                  <c:v>50</c:v>
                </c:pt>
                <c:pt idx="246">
                  <c:v>60</c:v>
                </c:pt>
                <c:pt idx="247">
                  <c:v>32</c:v>
                </c:pt>
                <c:pt idx="248">
                  <c:v>32</c:v>
                </c:pt>
                <c:pt idx="249">
                  <c:v>40</c:v>
                </c:pt>
                <c:pt idx="250">
                  <c:v>52</c:v>
                </c:pt>
                <c:pt idx="251">
                  <c:v>56</c:v>
                </c:pt>
                <c:pt idx="252">
                  <c:v>39</c:v>
                </c:pt>
                <c:pt idx="253">
                  <c:v>44</c:v>
                </c:pt>
                <c:pt idx="254">
                  <c:v>44</c:v>
                </c:pt>
                <c:pt idx="255">
                  <c:v>60</c:v>
                </c:pt>
                <c:pt idx="256">
                  <c:v>40</c:v>
                </c:pt>
                <c:pt idx="257">
                  <c:v>42</c:v>
                </c:pt>
                <c:pt idx="258">
                  <c:v>38</c:v>
                </c:pt>
                <c:pt idx="259">
                  <c:v>37</c:v>
                </c:pt>
                <c:pt idx="260">
                  <c:v>51</c:v>
                </c:pt>
                <c:pt idx="261">
                  <c:v>51</c:v>
                </c:pt>
                <c:pt idx="262">
                  <c:v>38</c:v>
                </c:pt>
                <c:pt idx="263">
                  <c:v>57</c:v>
                </c:pt>
                <c:pt idx="264">
                  <c:v>45</c:v>
                </c:pt>
                <c:pt idx="265">
                  <c:v>30</c:v>
                </c:pt>
                <c:pt idx="266">
                  <c:v>32</c:v>
                </c:pt>
                <c:pt idx="267">
                  <c:v>36</c:v>
                </c:pt>
                <c:pt idx="268">
                  <c:v>38</c:v>
                </c:pt>
                <c:pt idx="269">
                  <c:v>42</c:v>
                </c:pt>
                <c:pt idx="270">
                  <c:v>43</c:v>
                </c:pt>
                <c:pt idx="271">
                  <c:v>49</c:v>
                </c:pt>
                <c:pt idx="272">
                  <c:v>30</c:v>
                </c:pt>
                <c:pt idx="273">
                  <c:v>33</c:v>
                </c:pt>
                <c:pt idx="274">
                  <c:v>34</c:v>
                </c:pt>
                <c:pt idx="275">
                  <c:v>37</c:v>
                </c:pt>
                <c:pt idx="276">
                  <c:v>38</c:v>
                </c:pt>
                <c:pt idx="277">
                  <c:v>44</c:v>
                </c:pt>
                <c:pt idx="278">
                  <c:v>55</c:v>
                </c:pt>
                <c:pt idx="279">
                  <c:v>31</c:v>
                </c:pt>
                <c:pt idx="280">
                  <c:v>37</c:v>
                </c:pt>
                <c:pt idx="281">
                  <c:v>57</c:v>
                </c:pt>
                <c:pt idx="282">
                  <c:v>53</c:v>
                </c:pt>
                <c:pt idx="283">
                  <c:v>57</c:v>
                </c:pt>
                <c:pt idx="284">
                  <c:v>61</c:v>
                </c:pt>
                <c:pt idx="285">
                  <c:v>33</c:v>
                </c:pt>
                <c:pt idx="286">
                  <c:v>50</c:v>
                </c:pt>
                <c:pt idx="287">
                  <c:v>39</c:v>
                </c:pt>
                <c:pt idx="288">
                  <c:v>36</c:v>
                </c:pt>
                <c:pt idx="289">
                  <c:v>47</c:v>
                </c:pt>
                <c:pt idx="290">
                  <c:v>38</c:v>
                </c:pt>
                <c:pt idx="291">
                  <c:v>29</c:v>
                </c:pt>
                <c:pt idx="292">
                  <c:v>42</c:v>
                </c:pt>
                <c:pt idx="293">
                  <c:v>58</c:v>
                </c:pt>
                <c:pt idx="294">
                  <c:v>48</c:v>
                </c:pt>
                <c:pt idx="295">
                  <c:v>31</c:v>
                </c:pt>
                <c:pt idx="296">
                  <c:v>50</c:v>
                </c:pt>
                <c:pt idx="297">
                  <c:v>33</c:v>
                </c:pt>
                <c:pt idx="298">
                  <c:v>31</c:v>
                </c:pt>
                <c:pt idx="299">
                  <c:v>32</c:v>
                </c:pt>
                <c:pt idx="300">
                  <c:v>65</c:v>
                </c:pt>
                <c:pt idx="301">
                  <c:v>45</c:v>
                </c:pt>
                <c:pt idx="302">
                  <c:v>73</c:v>
                </c:pt>
                <c:pt idx="303">
                  <c:v>54</c:v>
                </c:pt>
                <c:pt idx="304">
                  <c:v>39</c:v>
                </c:pt>
                <c:pt idx="305">
                  <c:v>42</c:v>
                </c:pt>
                <c:pt idx="306">
                  <c:v>43</c:v>
                </c:pt>
                <c:pt idx="307">
                  <c:v>51</c:v>
                </c:pt>
                <c:pt idx="308">
                  <c:v>56</c:v>
                </c:pt>
                <c:pt idx="309">
                  <c:v>40</c:v>
                </c:pt>
                <c:pt idx="310">
                  <c:v>31</c:v>
                </c:pt>
                <c:pt idx="311">
                  <c:v>32</c:v>
                </c:pt>
                <c:pt idx="312">
                  <c:v>59</c:v>
                </c:pt>
                <c:pt idx="313">
                  <c:v>27</c:v>
                </c:pt>
                <c:pt idx="314">
                  <c:v>32</c:v>
                </c:pt>
                <c:pt idx="315">
                  <c:v>58</c:v>
                </c:pt>
                <c:pt idx="316">
                  <c:v>66</c:v>
                </c:pt>
                <c:pt idx="317">
                  <c:v>66</c:v>
                </c:pt>
                <c:pt idx="318">
                  <c:v>38</c:v>
                </c:pt>
                <c:pt idx="319">
                  <c:v>59</c:v>
                </c:pt>
                <c:pt idx="320">
                  <c:v>35</c:v>
                </c:pt>
                <c:pt idx="321">
                  <c:v>37</c:v>
                </c:pt>
                <c:pt idx="322">
                  <c:v>46</c:v>
                </c:pt>
                <c:pt idx="323">
                  <c:v>59</c:v>
                </c:pt>
                <c:pt idx="324">
                  <c:v>47</c:v>
                </c:pt>
                <c:pt idx="325">
                  <c:v>52</c:v>
                </c:pt>
                <c:pt idx="326">
                  <c:v>38</c:v>
                </c:pt>
                <c:pt idx="327">
                  <c:v>50</c:v>
                </c:pt>
                <c:pt idx="328">
                  <c:v>57</c:v>
                </c:pt>
                <c:pt idx="329">
                  <c:v>41</c:v>
                </c:pt>
                <c:pt idx="330">
                  <c:v>40</c:v>
                </c:pt>
                <c:pt idx="331">
                  <c:v>40</c:v>
                </c:pt>
                <c:pt idx="332">
                  <c:v>50</c:v>
                </c:pt>
                <c:pt idx="333">
                  <c:v>49</c:v>
                </c:pt>
                <c:pt idx="334">
                  <c:v>53</c:v>
                </c:pt>
                <c:pt idx="335">
                  <c:v>36</c:v>
                </c:pt>
                <c:pt idx="336">
                  <c:v>51</c:v>
                </c:pt>
                <c:pt idx="337">
                  <c:v>65</c:v>
                </c:pt>
                <c:pt idx="338">
                  <c:v>35</c:v>
                </c:pt>
                <c:pt idx="339">
                  <c:v>39</c:v>
                </c:pt>
                <c:pt idx="340">
                  <c:v>57</c:v>
                </c:pt>
                <c:pt idx="341">
                  <c:v>38</c:v>
                </c:pt>
              </c:numCache>
            </c:numRef>
          </c:xVal>
          <c:yVal>
            <c:numRef>
              <c:f>'Data With graphs'!$C$2:$C$352</c:f>
              <c:numCache>
                <c:formatCode>General</c:formatCode>
                <c:ptCount val="342"/>
                <c:pt idx="0">
                  <c:v>3</c:v>
                </c:pt>
                <c:pt idx="1">
                  <c:v>2</c:v>
                </c:pt>
                <c:pt idx="2">
                  <c:v>4</c:v>
                </c:pt>
                <c:pt idx="3">
                  <c:v>4</c:v>
                </c:pt>
                <c:pt idx="4">
                  <c:v>2</c:v>
                </c:pt>
                <c:pt idx="5">
                  <c:v>4</c:v>
                </c:pt>
                <c:pt idx="6">
                  <c:v>3</c:v>
                </c:pt>
                <c:pt idx="7">
                  <c:v>5</c:v>
                </c:pt>
                <c:pt idx="8">
                  <c:v>4</c:v>
                </c:pt>
                <c:pt idx="9">
                  <c:v>3</c:v>
                </c:pt>
                <c:pt idx="10">
                  <c:v>3</c:v>
                </c:pt>
                <c:pt idx="11">
                  <c:v>4</c:v>
                </c:pt>
                <c:pt idx="12">
                  <c:v>5</c:v>
                </c:pt>
                <c:pt idx="13">
                  <c:v>3</c:v>
                </c:pt>
                <c:pt idx="14">
                  <c:v>3</c:v>
                </c:pt>
                <c:pt idx="15">
                  <c:v>3</c:v>
                </c:pt>
                <c:pt idx="16">
                  <c:v>4</c:v>
                </c:pt>
                <c:pt idx="17">
                  <c:v>2</c:v>
                </c:pt>
                <c:pt idx="18">
                  <c:v>2</c:v>
                </c:pt>
                <c:pt idx="19">
                  <c:v>4</c:v>
                </c:pt>
                <c:pt idx="20">
                  <c:v>2</c:v>
                </c:pt>
                <c:pt idx="21">
                  <c:v>4</c:v>
                </c:pt>
                <c:pt idx="22">
                  <c:v>2</c:v>
                </c:pt>
                <c:pt idx="23">
                  <c:v>2</c:v>
                </c:pt>
                <c:pt idx="24">
                  <c:v>2</c:v>
                </c:pt>
                <c:pt idx="25">
                  <c:v>5</c:v>
                </c:pt>
                <c:pt idx="26">
                  <c:v>3</c:v>
                </c:pt>
                <c:pt idx="27">
                  <c:v>1</c:v>
                </c:pt>
                <c:pt idx="28">
                  <c:v>4</c:v>
                </c:pt>
                <c:pt idx="29">
                  <c:v>4</c:v>
                </c:pt>
                <c:pt idx="30">
                  <c:v>1</c:v>
                </c:pt>
                <c:pt idx="31">
                  <c:v>5</c:v>
                </c:pt>
                <c:pt idx="32">
                  <c:v>4</c:v>
                </c:pt>
                <c:pt idx="33">
                  <c:v>3</c:v>
                </c:pt>
                <c:pt idx="34">
                  <c:v>4</c:v>
                </c:pt>
                <c:pt idx="35">
                  <c:v>3</c:v>
                </c:pt>
                <c:pt idx="36">
                  <c:v>1</c:v>
                </c:pt>
                <c:pt idx="37">
                  <c:v>1</c:v>
                </c:pt>
                <c:pt idx="38">
                  <c:v>2</c:v>
                </c:pt>
                <c:pt idx="39">
                  <c:v>2</c:v>
                </c:pt>
                <c:pt idx="40">
                  <c:v>1</c:v>
                </c:pt>
                <c:pt idx="41">
                  <c:v>3</c:v>
                </c:pt>
                <c:pt idx="42">
                  <c:v>3</c:v>
                </c:pt>
                <c:pt idx="43">
                  <c:v>4</c:v>
                </c:pt>
                <c:pt idx="44">
                  <c:v>4</c:v>
                </c:pt>
                <c:pt idx="45">
                  <c:v>2</c:v>
                </c:pt>
                <c:pt idx="46">
                  <c:v>2</c:v>
                </c:pt>
                <c:pt idx="47">
                  <c:v>4</c:v>
                </c:pt>
                <c:pt idx="48">
                  <c:v>3</c:v>
                </c:pt>
                <c:pt idx="49">
                  <c:v>1</c:v>
                </c:pt>
                <c:pt idx="50">
                  <c:v>5</c:v>
                </c:pt>
                <c:pt idx="51">
                  <c:v>5</c:v>
                </c:pt>
                <c:pt idx="52">
                  <c:v>4</c:v>
                </c:pt>
                <c:pt idx="53">
                  <c:v>5</c:v>
                </c:pt>
                <c:pt idx="54">
                  <c:v>3</c:v>
                </c:pt>
                <c:pt idx="55">
                  <c:v>2</c:v>
                </c:pt>
                <c:pt idx="56">
                  <c:v>5</c:v>
                </c:pt>
                <c:pt idx="57">
                  <c:v>5</c:v>
                </c:pt>
                <c:pt idx="58">
                  <c:v>2</c:v>
                </c:pt>
                <c:pt idx="59">
                  <c:v>5</c:v>
                </c:pt>
                <c:pt idx="60">
                  <c:v>4</c:v>
                </c:pt>
                <c:pt idx="61">
                  <c:v>3</c:v>
                </c:pt>
                <c:pt idx="62">
                  <c:v>4</c:v>
                </c:pt>
                <c:pt idx="63">
                  <c:v>1</c:v>
                </c:pt>
                <c:pt idx="64">
                  <c:v>3</c:v>
                </c:pt>
                <c:pt idx="65">
                  <c:v>3</c:v>
                </c:pt>
                <c:pt idx="66">
                  <c:v>4</c:v>
                </c:pt>
                <c:pt idx="67">
                  <c:v>1</c:v>
                </c:pt>
                <c:pt idx="68">
                  <c:v>5</c:v>
                </c:pt>
                <c:pt idx="69">
                  <c:v>1</c:v>
                </c:pt>
                <c:pt idx="70">
                  <c:v>4</c:v>
                </c:pt>
                <c:pt idx="71">
                  <c:v>5</c:v>
                </c:pt>
                <c:pt idx="72">
                  <c:v>4</c:v>
                </c:pt>
                <c:pt idx="73">
                  <c:v>5</c:v>
                </c:pt>
                <c:pt idx="74">
                  <c:v>4</c:v>
                </c:pt>
                <c:pt idx="75">
                  <c:v>5</c:v>
                </c:pt>
                <c:pt idx="76">
                  <c:v>4</c:v>
                </c:pt>
                <c:pt idx="77">
                  <c:v>3</c:v>
                </c:pt>
                <c:pt idx="78">
                  <c:v>3</c:v>
                </c:pt>
                <c:pt idx="79">
                  <c:v>3</c:v>
                </c:pt>
                <c:pt idx="80">
                  <c:v>2</c:v>
                </c:pt>
                <c:pt idx="81">
                  <c:v>4</c:v>
                </c:pt>
                <c:pt idx="82">
                  <c:v>3</c:v>
                </c:pt>
                <c:pt idx="83">
                  <c:v>4</c:v>
                </c:pt>
                <c:pt idx="84">
                  <c:v>1</c:v>
                </c:pt>
                <c:pt idx="85">
                  <c:v>1</c:v>
                </c:pt>
                <c:pt idx="86">
                  <c:v>4</c:v>
                </c:pt>
                <c:pt idx="87">
                  <c:v>1</c:v>
                </c:pt>
                <c:pt idx="88">
                  <c:v>5</c:v>
                </c:pt>
                <c:pt idx="89">
                  <c:v>1</c:v>
                </c:pt>
                <c:pt idx="90">
                  <c:v>2</c:v>
                </c:pt>
                <c:pt idx="91">
                  <c:v>5</c:v>
                </c:pt>
                <c:pt idx="92">
                  <c:v>3</c:v>
                </c:pt>
                <c:pt idx="93">
                  <c:v>2</c:v>
                </c:pt>
                <c:pt idx="94">
                  <c:v>2</c:v>
                </c:pt>
                <c:pt idx="95">
                  <c:v>5</c:v>
                </c:pt>
                <c:pt idx="96">
                  <c:v>5</c:v>
                </c:pt>
                <c:pt idx="97">
                  <c:v>2</c:v>
                </c:pt>
                <c:pt idx="98">
                  <c:v>1</c:v>
                </c:pt>
                <c:pt idx="99">
                  <c:v>3</c:v>
                </c:pt>
                <c:pt idx="100">
                  <c:v>1</c:v>
                </c:pt>
                <c:pt idx="101">
                  <c:v>4</c:v>
                </c:pt>
                <c:pt idx="102">
                  <c:v>5</c:v>
                </c:pt>
                <c:pt idx="103">
                  <c:v>4</c:v>
                </c:pt>
                <c:pt idx="104">
                  <c:v>3</c:v>
                </c:pt>
                <c:pt idx="105">
                  <c:v>5</c:v>
                </c:pt>
                <c:pt idx="106">
                  <c:v>1</c:v>
                </c:pt>
                <c:pt idx="107">
                  <c:v>2</c:v>
                </c:pt>
                <c:pt idx="108">
                  <c:v>2</c:v>
                </c:pt>
                <c:pt idx="109">
                  <c:v>1</c:v>
                </c:pt>
                <c:pt idx="110">
                  <c:v>3</c:v>
                </c:pt>
                <c:pt idx="111">
                  <c:v>2</c:v>
                </c:pt>
                <c:pt idx="112">
                  <c:v>4</c:v>
                </c:pt>
                <c:pt idx="113">
                  <c:v>2</c:v>
                </c:pt>
                <c:pt idx="114">
                  <c:v>3</c:v>
                </c:pt>
                <c:pt idx="115">
                  <c:v>4</c:v>
                </c:pt>
                <c:pt idx="116">
                  <c:v>4</c:v>
                </c:pt>
                <c:pt idx="117">
                  <c:v>4</c:v>
                </c:pt>
                <c:pt idx="118">
                  <c:v>5</c:v>
                </c:pt>
                <c:pt idx="119">
                  <c:v>2</c:v>
                </c:pt>
                <c:pt idx="120">
                  <c:v>1</c:v>
                </c:pt>
                <c:pt idx="121">
                  <c:v>5</c:v>
                </c:pt>
                <c:pt idx="122">
                  <c:v>4</c:v>
                </c:pt>
                <c:pt idx="123">
                  <c:v>3</c:v>
                </c:pt>
                <c:pt idx="124">
                  <c:v>2</c:v>
                </c:pt>
                <c:pt idx="125">
                  <c:v>2</c:v>
                </c:pt>
                <c:pt idx="126">
                  <c:v>4</c:v>
                </c:pt>
                <c:pt idx="127">
                  <c:v>4</c:v>
                </c:pt>
                <c:pt idx="128">
                  <c:v>4</c:v>
                </c:pt>
                <c:pt idx="129">
                  <c:v>2</c:v>
                </c:pt>
                <c:pt idx="130">
                  <c:v>3</c:v>
                </c:pt>
                <c:pt idx="131">
                  <c:v>2</c:v>
                </c:pt>
                <c:pt idx="132">
                  <c:v>4</c:v>
                </c:pt>
                <c:pt idx="133">
                  <c:v>2</c:v>
                </c:pt>
                <c:pt idx="134">
                  <c:v>2</c:v>
                </c:pt>
                <c:pt idx="135">
                  <c:v>2</c:v>
                </c:pt>
                <c:pt idx="136">
                  <c:v>3</c:v>
                </c:pt>
                <c:pt idx="137">
                  <c:v>5</c:v>
                </c:pt>
                <c:pt idx="138">
                  <c:v>4</c:v>
                </c:pt>
                <c:pt idx="139">
                  <c:v>2</c:v>
                </c:pt>
                <c:pt idx="140">
                  <c:v>3</c:v>
                </c:pt>
                <c:pt idx="141">
                  <c:v>4</c:v>
                </c:pt>
                <c:pt idx="142">
                  <c:v>1</c:v>
                </c:pt>
                <c:pt idx="143">
                  <c:v>4</c:v>
                </c:pt>
                <c:pt idx="144">
                  <c:v>4</c:v>
                </c:pt>
                <c:pt idx="145">
                  <c:v>5</c:v>
                </c:pt>
                <c:pt idx="146">
                  <c:v>3</c:v>
                </c:pt>
                <c:pt idx="147">
                  <c:v>4</c:v>
                </c:pt>
                <c:pt idx="148">
                  <c:v>5</c:v>
                </c:pt>
                <c:pt idx="149">
                  <c:v>3</c:v>
                </c:pt>
                <c:pt idx="150">
                  <c:v>2</c:v>
                </c:pt>
                <c:pt idx="151">
                  <c:v>4</c:v>
                </c:pt>
                <c:pt idx="152">
                  <c:v>1</c:v>
                </c:pt>
                <c:pt idx="153">
                  <c:v>4</c:v>
                </c:pt>
                <c:pt idx="154">
                  <c:v>1</c:v>
                </c:pt>
                <c:pt idx="155">
                  <c:v>1</c:v>
                </c:pt>
                <c:pt idx="156">
                  <c:v>4</c:v>
                </c:pt>
                <c:pt idx="157">
                  <c:v>4</c:v>
                </c:pt>
                <c:pt idx="158">
                  <c:v>5</c:v>
                </c:pt>
                <c:pt idx="159">
                  <c:v>4</c:v>
                </c:pt>
                <c:pt idx="160">
                  <c:v>3</c:v>
                </c:pt>
                <c:pt idx="161">
                  <c:v>2</c:v>
                </c:pt>
                <c:pt idx="162">
                  <c:v>5</c:v>
                </c:pt>
                <c:pt idx="163">
                  <c:v>1</c:v>
                </c:pt>
                <c:pt idx="164">
                  <c:v>4</c:v>
                </c:pt>
                <c:pt idx="165">
                  <c:v>1</c:v>
                </c:pt>
                <c:pt idx="166">
                  <c:v>4</c:v>
                </c:pt>
                <c:pt idx="167">
                  <c:v>4</c:v>
                </c:pt>
                <c:pt idx="168">
                  <c:v>2</c:v>
                </c:pt>
                <c:pt idx="169">
                  <c:v>4</c:v>
                </c:pt>
                <c:pt idx="170">
                  <c:v>3</c:v>
                </c:pt>
                <c:pt idx="171">
                  <c:v>4</c:v>
                </c:pt>
                <c:pt idx="172">
                  <c:v>1</c:v>
                </c:pt>
                <c:pt idx="173">
                  <c:v>4</c:v>
                </c:pt>
                <c:pt idx="174">
                  <c:v>5</c:v>
                </c:pt>
                <c:pt idx="175">
                  <c:v>5</c:v>
                </c:pt>
                <c:pt idx="176">
                  <c:v>2</c:v>
                </c:pt>
                <c:pt idx="177">
                  <c:v>5</c:v>
                </c:pt>
                <c:pt idx="178">
                  <c:v>2</c:v>
                </c:pt>
                <c:pt idx="179">
                  <c:v>4</c:v>
                </c:pt>
                <c:pt idx="180">
                  <c:v>3</c:v>
                </c:pt>
                <c:pt idx="181">
                  <c:v>1</c:v>
                </c:pt>
                <c:pt idx="182">
                  <c:v>3</c:v>
                </c:pt>
                <c:pt idx="183">
                  <c:v>4</c:v>
                </c:pt>
                <c:pt idx="184">
                  <c:v>3</c:v>
                </c:pt>
                <c:pt idx="185">
                  <c:v>3</c:v>
                </c:pt>
                <c:pt idx="186">
                  <c:v>2</c:v>
                </c:pt>
                <c:pt idx="187">
                  <c:v>1</c:v>
                </c:pt>
                <c:pt idx="188">
                  <c:v>2</c:v>
                </c:pt>
                <c:pt idx="189">
                  <c:v>4</c:v>
                </c:pt>
                <c:pt idx="190">
                  <c:v>4</c:v>
                </c:pt>
                <c:pt idx="191">
                  <c:v>5</c:v>
                </c:pt>
                <c:pt idx="192">
                  <c:v>5</c:v>
                </c:pt>
                <c:pt idx="193">
                  <c:v>1</c:v>
                </c:pt>
                <c:pt idx="194">
                  <c:v>2</c:v>
                </c:pt>
                <c:pt idx="195">
                  <c:v>4</c:v>
                </c:pt>
                <c:pt idx="196">
                  <c:v>4</c:v>
                </c:pt>
                <c:pt idx="197">
                  <c:v>5</c:v>
                </c:pt>
                <c:pt idx="198">
                  <c:v>3</c:v>
                </c:pt>
                <c:pt idx="199">
                  <c:v>2</c:v>
                </c:pt>
                <c:pt idx="200">
                  <c:v>4</c:v>
                </c:pt>
                <c:pt idx="201">
                  <c:v>2</c:v>
                </c:pt>
                <c:pt idx="202">
                  <c:v>4</c:v>
                </c:pt>
                <c:pt idx="203">
                  <c:v>3</c:v>
                </c:pt>
                <c:pt idx="204">
                  <c:v>1</c:v>
                </c:pt>
                <c:pt idx="205">
                  <c:v>3</c:v>
                </c:pt>
                <c:pt idx="206">
                  <c:v>2</c:v>
                </c:pt>
                <c:pt idx="207">
                  <c:v>4</c:v>
                </c:pt>
                <c:pt idx="208">
                  <c:v>2</c:v>
                </c:pt>
                <c:pt idx="209">
                  <c:v>4</c:v>
                </c:pt>
                <c:pt idx="210">
                  <c:v>1</c:v>
                </c:pt>
                <c:pt idx="211">
                  <c:v>4</c:v>
                </c:pt>
                <c:pt idx="212">
                  <c:v>4</c:v>
                </c:pt>
                <c:pt idx="213">
                  <c:v>5</c:v>
                </c:pt>
                <c:pt idx="214">
                  <c:v>5</c:v>
                </c:pt>
                <c:pt idx="215">
                  <c:v>3</c:v>
                </c:pt>
                <c:pt idx="216">
                  <c:v>1</c:v>
                </c:pt>
                <c:pt idx="217">
                  <c:v>2</c:v>
                </c:pt>
                <c:pt idx="218">
                  <c:v>4</c:v>
                </c:pt>
                <c:pt idx="219">
                  <c:v>5</c:v>
                </c:pt>
                <c:pt idx="220">
                  <c:v>4</c:v>
                </c:pt>
                <c:pt idx="221">
                  <c:v>4</c:v>
                </c:pt>
                <c:pt idx="222">
                  <c:v>4</c:v>
                </c:pt>
                <c:pt idx="223">
                  <c:v>4</c:v>
                </c:pt>
                <c:pt idx="224">
                  <c:v>4</c:v>
                </c:pt>
                <c:pt idx="225">
                  <c:v>3</c:v>
                </c:pt>
                <c:pt idx="226">
                  <c:v>4</c:v>
                </c:pt>
                <c:pt idx="227">
                  <c:v>4</c:v>
                </c:pt>
                <c:pt idx="228">
                  <c:v>5</c:v>
                </c:pt>
                <c:pt idx="229">
                  <c:v>2</c:v>
                </c:pt>
                <c:pt idx="230">
                  <c:v>3</c:v>
                </c:pt>
                <c:pt idx="231">
                  <c:v>2</c:v>
                </c:pt>
                <c:pt idx="232">
                  <c:v>3</c:v>
                </c:pt>
                <c:pt idx="233">
                  <c:v>5</c:v>
                </c:pt>
                <c:pt idx="234">
                  <c:v>3</c:v>
                </c:pt>
                <c:pt idx="235">
                  <c:v>4</c:v>
                </c:pt>
                <c:pt idx="236">
                  <c:v>3</c:v>
                </c:pt>
                <c:pt idx="237">
                  <c:v>4</c:v>
                </c:pt>
                <c:pt idx="238">
                  <c:v>1</c:v>
                </c:pt>
                <c:pt idx="239">
                  <c:v>1</c:v>
                </c:pt>
                <c:pt idx="240">
                  <c:v>3</c:v>
                </c:pt>
                <c:pt idx="241">
                  <c:v>3</c:v>
                </c:pt>
                <c:pt idx="242">
                  <c:v>3</c:v>
                </c:pt>
                <c:pt idx="243">
                  <c:v>2</c:v>
                </c:pt>
                <c:pt idx="244">
                  <c:v>4</c:v>
                </c:pt>
                <c:pt idx="245">
                  <c:v>4</c:v>
                </c:pt>
                <c:pt idx="246">
                  <c:v>3</c:v>
                </c:pt>
                <c:pt idx="247">
                  <c:v>2</c:v>
                </c:pt>
                <c:pt idx="248">
                  <c:v>5</c:v>
                </c:pt>
                <c:pt idx="249">
                  <c:v>5</c:v>
                </c:pt>
                <c:pt idx="250">
                  <c:v>2</c:v>
                </c:pt>
                <c:pt idx="251">
                  <c:v>3</c:v>
                </c:pt>
                <c:pt idx="252">
                  <c:v>4</c:v>
                </c:pt>
                <c:pt idx="253">
                  <c:v>2</c:v>
                </c:pt>
                <c:pt idx="254">
                  <c:v>3</c:v>
                </c:pt>
                <c:pt idx="255">
                  <c:v>2</c:v>
                </c:pt>
                <c:pt idx="256">
                  <c:v>4</c:v>
                </c:pt>
                <c:pt idx="257">
                  <c:v>2</c:v>
                </c:pt>
                <c:pt idx="258">
                  <c:v>1</c:v>
                </c:pt>
                <c:pt idx="259">
                  <c:v>2</c:v>
                </c:pt>
                <c:pt idx="260">
                  <c:v>5</c:v>
                </c:pt>
                <c:pt idx="261">
                  <c:v>4</c:v>
                </c:pt>
                <c:pt idx="262">
                  <c:v>4</c:v>
                </c:pt>
                <c:pt idx="263">
                  <c:v>2</c:v>
                </c:pt>
                <c:pt idx="264">
                  <c:v>4</c:v>
                </c:pt>
                <c:pt idx="265">
                  <c:v>4</c:v>
                </c:pt>
                <c:pt idx="266">
                  <c:v>2</c:v>
                </c:pt>
                <c:pt idx="267">
                  <c:v>3</c:v>
                </c:pt>
                <c:pt idx="268">
                  <c:v>4</c:v>
                </c:pt>
                <c:pt idx="269">
                  <c:v>2</c:v>
                </c:pt>
                <c:pt idx="270">
                  <c:v>4</c:v>
                </c:pt>
                <c:pt idx="271">
                  <c:v>2</c:v>
                </c:pt>
                <c:pt idx="272">
                  <c:v>4</c:v>
                </c:pt>
                <c:pt idx="273">
                  <c:v>2</c:v>
                </c:pt>
                <c:pt idx="274">
                  <c:v>5</c:v>
                </c:pt>
                <c:pt idx="275">
                  <c:v>2</c:v>
                </c:pt>
                <c:pt idx="276">
                  <c:v>1</c:v>
                </c:pt>
                <c:pt idx="277">
                  <c:v>1</c:v>
                </c:pt>
                <c:pt idx="278">
                  <c:v>2</c:v>
                </c:pt>
                <c:pt idx="279">
                  <c:v>3</c:v>
                </c:pt>
                <c:pt idx="280">
                  <c:v>1</c:v>
                </c:pt>
                <c:pt idx="281">
                  <c:v>3</c:v>
                </c:pt>
                <c:pt idx="282">
                  <c:v>3</c:v>
                </c:pt>
                <c:pt idx="283">
                  <c:v>3</c:v>
                </c:pt>
                <c:pt idx="284">
                  <c:v>3</c:v>
                </c:pt>
                <c:pt idx="285">
                  <c:v>3</c:v>
                </c:pt>
                <c:pt idx="286">
                  <c:v>1</c:v>
                </c:pt>
                <c:pt idx="287">
                  <c:v>1</c:v>
                </c:pt>
                <c:pt idx="288">
                  <c:v>3</c:v>
                </c:pt>
                <c:pt idx="289">
                  <c:v>4</c:v>
                </c:pt>
                <c:pt idx="290">
                  <c:v>2</c:v>
                </c:pt>
                <c:pt idx="291">
                  <c:v>2</c:v>
                </c:pt>
                <c:pt idx="292">
                  <c:v>5</c:v>
                </c:pt>
                <c:pt idx="293">
                  <c:v>4</c:v>
                </c:pt>
                <c:pt idx="294">
                  <c:v>5</c:v>
                </c:pt>
                <c:pt idx="295">
                  <c:v>3</c:v>
                </c:pt>
                <c:pt idx="296">
                  <c:v>1</c:v>
                </c:pt>
                <c:pt idx="297">
                  <c:v>4</c:v>
                </c:pt>
                <c:pt idx="298">
                  <c:v>3</c:v>
                </c:pt>
                <c:pt idx="299">
                  <c:v>2</c:v>
                </c:pt>
                <c:pt idx="300">
                  <c:v>1</c:v>
                </c:pt>
                <c:pt idx="301">
                  <c:v>1</c:v>
                </c:pt>
                <c:pt idx="302">
                  <c:v>3</c:v>
                </c:pt>
                <c:pt idx="303">
                  <c:v>2</c:v>
                </c:pt>
                <c:pt idx="304">
                  <c:v>5</c:v>
                </c:pt>
                <c:pt idx="305">
                  <c:v>5</c:v>
                </c:pt>
                <c:pt idx="306">
                  <c:v>4</c:v>
                </c:pt>
                <c:pt idx="307">
                  <c:v>2</c:v>
                </c:pt>
                <c:pt idx="308">
                  <c:v>3</c:v>
                </c:pt>
                <c:pt idx="309">
                  <c:v>5</c:v>
                </c:pt>
                <c:pt idx="310">
                  <c:v>4</c:v>
                </c:pt>
                <c:pt idx="311">
                  <c:v>2</c:v>
                </c:pt>
                <c:pt idx="312">
                  <c:v>5</c:v>
                </c:pt>
                <c:pt idx="313">
                  <c:v>2</c:v>
                </c:pt>
                <c:pt idx="314">
                  <c:v>4</c:v>
                </c:pt>
                <c:pt idx="315">
                  <c:v>2</c:v>
                </c:pt>
                <c:pt idx="316">
                  <c:v>5</c:v>
                </c:pt>
                <c:pt idx="317">
                  <c:v>2</c:v>
                </c:pt>
                <c:pt idx="318">
                  <c:v>3</c:v>
                </c:pt>
                <c:pt idx="319">
                  <c:v>1</c:v>
                </c:pt>
                <c:pt idx="320">
                  <c:v>1</c:v>
                </c:pt>
                <c:pt idx="321">
                  <c:v>4</c:v>
                </c:pt>
                <c:pt idx="322">
                  <c:v>5</c:v>
                </c:pt>
                <c:pt idx="323">
                  <c:v>2</c:v>
                </c:pt>
                <c:pt idx="324">
                  <c:v>4</c:v>
                </c:pt>
                <c:pt idx="325">
                  <c:v>5</c:v>
                </c:pt>
                <c:pt idx="326">
                  <c:v>1</c:v>
                </c:pt>
                <c:pt idx="327">
                  <c:v>4</c:v>
                </c:pt>
                <c:pt idx="328">
                  <c:v>4</c:v>
                </c:pt>
                <c:pt idx="329">
                  <c:v>4</c:v>
                </c:pt>
                <c:pt idx="330">
                  <c:v>4</c:v>
                </c:pt>
                <c:pt idx="331">
                  <c:v>3</c:v>
                </c:pt>
                <c:pt idx="332">
                  <c:v>1</c:v>
                </c:pt>
                <c:pt idx="333">
                  <c:v>4</c:v>
                </c:pt>
                <c:pt idx="334">
                  <c:v>3</c:v>
                </c:pt>
                <c:pt idx="335">
                  <c:v>2</c:v>
                </c:pt>
                <c:pt idx="336">
                  <c:v>2</c:v>
                </c:pt>
                <c:pt idx="337">
                  <c:v>3</c:v>
                </c:pt>
                <c:pt idx="338">
                  <c:v>2</c:v>
                </c:pt>
                <c:pt idx="339">
                  <c:v>2</c:v>
                </c:pt>
                <c:pt idx="340">
                  <c:v>4</c:v>
                </c:pt>
                <c:pt idx="341">
                  <c:v>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E30-4930-8C7A-6E2A45072F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5033816"/>
        <c:axId val="315034800"/>
      </c:scatterChart>
      <c:valAx>
        <c:axId val="3150338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034800"/>
        <c:crosses val="autoZero"/>
        <c:crossBetween val="midCat"/>
      </c:valAx>
      <c:valAx>
        <c:axId val="315034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0338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100000">
          <a:schemeClr val="lt1">
            <a:lumMod val="95000"/>
          </a:schemeClr>
        </a:gs>
        <a:gs pos="43000">
          <a:schemeClr val="lt1"/>
        </a:gs>
      </a:gsLst>
      <a:path path="circle">
        <a:fillToRect l="50000" t="50000" r="50000" b="50000"/>
      </a:path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7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age</a:t>
            </a:r>
            <a:r>
              <a:rPr lang="en-US" baseline="0"/>
              <a:t> </a:t>
            </a:r>
            <a:r>
              <a:rPr lang="en-US"/>
              <a:t>vs Improving the sustainability of hospital processes and operations is important to me</a:t>
            </a:r>
          </a:p>
        </c:rich>
      </c:tx>
      <c:layout>
        <c:manualLayout>
          <c:xMode val="edge"/>
          <c:yMode val="edge"/>
          <c:x val="0.13838188976377955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7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4.8010623105647653E-2"/>
          <c:y val="0.38772679916269304"/>
          <c:w val="0.91206178215954692"/>
          <c:h val="0.51673244920506478"/>
        </c:manualLayout>
      </c:layout>
      <c:scatterChart>
        <c:scatterStyle val="lineMarker"/>
        <c:varyColors val="0"/>
        <c:ser>
          <c:idx val="0"/>
          <c:order val="0"/>
          <c:spPr>
            <a:ln w="25400">
              <a:noFill/>
            </a:ln>
            <a:effectLst/>
          </c:spPr>
          <c:marker>
            <c:symbol val="circle"/>
            <c:size val="4"/>
            <c:spPr>
              <a:solidFill>
                <a:schemeClr val="accent1"/>
              </a:solidFill>
              <a:ln w="9525" cap="flat" cmpd="sng" algn="ctr">
                <a:solidFill>
                  <a:schemeClr val="accent1"/>
                </a:solidFill>
                <a:round/>
              </a:ln>
              <a:effectLst/>
            </c:spPr>
          </c:marker>
          <c:trendline>
            <c:spPr>
              <a:ln w="63500" cap="rnd" cmpd="sng" algn="ctr">
                <a:solidFill>
                  <a:schemeClr val="accent1">
                    <a:alpha val="25000"/>
                  </a:schemeClr>
                </a:solidFill>
                <a:round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6.0057945676807528E-2"/>
                  <c:y val="-0.1954742036589981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'Data With graphs'!$H$2:$H$352</c:f>
              <c:numCache>
                <c:formatCode>General</c:formatCode>
                <c:ptCount val="342"/>
                <c:pt idx="0">
                  <c:v>55</c:v>
                </c:pt>
                <c:pt idx="1">
                  <c:v>27</c:v>
                </c:pt>
                <c:pt idx="2">
                  <c:v>42</c:v>
                </c:pt>
                <c:pt idx="3">
                  <c:v>68</c:v>
                </c:pt>
                <c:pt idx="4">
                  <c:v>62</c:v>
                </c:pt>
                <c:pt idx="5">
                  <c:v>67</c:v>
                </c:pt>
                <c:pt idx="6">
                  <c:v>47</c:v>
                </c:pt>
                <c:pt idx="7">
                  <c:v>61</c:v>
                </c:pt>
                <c:pt idx="8">
                  <c:v>42</c:v>
                </c:pt>
                <c:pt idx="9">
                  <c:v>38</c:v>
                </c:pt>
                <c:pt idx="10">
                  <c:v>62</c:v>
                </c:pt>
                <c:pt idx="11">
                  <c:v>58</c:v>
                </c:pt>
                <c:pt idx="12">
                  <c:v>32</c:v>
                </c:pt>
                <c:pt idx="13">
                  <c:v>60</c:v>
                </c:pt>
                <c:pt idx="14">
                  <c:v>41</c:v>
                </c:pt>
                <c:pt idx="15">
                  <c:v>57</c:v>
                </c:pt>
                <c:pt idx="16">
                  <c:v>33</c:v>
                </c:pt>
                <c:pt idx="17">
                  <c:v>38</c:v>
                </c:pt>
                <c:pt idx="18">
                  <c:v>47</c:v>
                </c:pt>
                <c:pt idx="19">
                  <c:v>62</c:v>
                </c:pt>
                <c:pt idx="20">
                  <c:v>48</c:v>
                </c:pt>
                <c:pt idx="21">
                  <c:v>57</c:v>
                </c:pt>
                <c:pt idx="22">
                  <c:v>45</c:v>
                </c:pt>
                <c:pt idx="23">
                  <c:v>56</c:v>
                </c:pt>
                <c:pt idx="24">
                  <c:v>56</c:v>
                </c:pt>
                <c:pt idx="25">
                  <c:v>55</c:v>
                </c:pt>
                <c:pt idx="26">
                  <c:v>50</c:v>
                </c:pt>
                <c:pt idx="27">
                  <c:v>41</c:v>
                </c:pt>
                <c:pt idx="28">
                  <c:v>44</c:v>
                </c:pt>
                <c:pt idx="29">
                  <c:v>45</c:v>
                </c:pt>
                <c:pt idx="30">
                  <c:v>52</c:v>
                </c:pt>
                <c:pt idx="31">
                  <c:v>41</c:v>
                </c:pt>
                <c:pt idx="32">
                  <c:v>48</c:v>
                </c:pt>
                <c:pt idx="33">
                  <c:v>56</c:v>
                </c:pt>
                <c:pt idx="34">
                  <c:v>44</c:v>
                </c:pt>
                <c:pt idx="35">
                  <c:v>57</c:v>
                </c:pt>
                <c:pt idx="36">
                  <c:v>59</c:v>
                </c:pt>
                <c:pt idx="37">
                  <c:v>47</c:v>
                </c:pt>
                <c:pt idx="38">
                  <c:v>37</c:v>
                </c:pt>
                <c:pt idx="39">
                  <c:v>38</c:v>
                </c:pt>
                <c:pt idx="40">
                  <c:v>36</c:v>
                </c:pt>
                <c:pt idx="41">
                  <c:v>48</c:v>
                </c:pt>
                <c:pt idx="42">
                  <c:v>47</c:v>
                </c:pt>
                <c:pt idx="43">
                  <c:v>40</c:v>
                </c:pt>
                <c:pt idx="44">
                  <c:v>57</c:v>
                </c:pt>
                <c:pt idx="45">
                  <c:v>58</c:v>
                </c:pt>
                <c:pt idx="46">
                  <c:v>61</c:v>
                </c:pt>
                <c:pt idx="47">
                  <c:v>30</c:v>
                </c:pt>
                <c:pt idx="48">
                  <c:v>53</c:v>
                </c:pt>
                <c:pt idx="49">
                  <c:v>61</c:v>
                </c:pt>
                <c:pt idx="50">
                  <c:v>47</c:v>
                </c:pt>
                <c:pt idx="51">
                  <c:v>49</c:v>
                </c:pt>
                <c:pt idx="52">
                  <c:v>62</c:v>
                </c:pt>
                <c:pt idx="53">
                  <c:v>37</c:v>
                </c:pt>
                <c:pt idx="54">
                  <c:v>43</c:v>
                </c:pt>
                <c:pt idx="55">
                  <c:v>52</c:v>
                </c:pt>
                <c:pt idx="56">
                  <c:v>55</c:v>
                </c:pt>
                <c:pt idx="57">
                  <c:v>43</c:v>
                </c:pt>
                <c:pt idx="58">
                  <c:v>56</c:v>
                </c:pt>
                <c:pt idx="59">
                  <c:v>56</c:v>
                </c:pt>
                <c:pt idx="60">
                  <c:v>57</c:v>
                </c:pt>
                <c:pt idx="61">
                  <c:v>76</c:v>
                </c:pt>
                <c:pt idx="62">
                  <c:v>36</c:v>
                </c:pt>
                <c:pt idx="63">
                  <c:v>42</c:v>
                </c:pt>
                <c:pt idx="64">
                  <c:v>44</c:v>
                </c:pt>
                <c:pt idx="65">
                  <c:v>48</c:v>
                </c:pt>
                <c:pt idx="66">
                  <c:v>58</c:v>
                </c:pt>
                <c:pt idx="67">
                  <c:v>62</c:v>
                </c:pt>
                <c:pt idx="68">
                  <c:v>76</c:v>
                </c:pt>
                <c:pt idx="69">
                  <c:v>30</c:v>
                </c:pt>
                <c:pt idx="70">
                  <c:v>54</c:v>
                </c:pt>
                <c:pt idx="71">
                  <c:v>55</c:v>
                </c:pt>
                <c:pt idx="72">
                  <c:v>69</c:v>
                </c:pt>
                <c:pt idx="73">
                  <c:v>50</c:v>
                </c:pt>
                <c:pt idx="74">
                  <c:v>61</c:v>
                </c:pt>
                <c:pt idx="75">
                  <c:v>42</c:v>
                </c:pt>
                <c:pt idx="76">
                  <c:v>35</c:v>
                </c:pt>
                <c:pt idx="77">
                  <c:v>65</c:v>
                </c:pt>
                <c:pt idx="78">
                  <c:v>41</c:v>
                </c:pt>
                <c:pt idx="79">
                  <c:v>60</c:v>
                </c:pt>
                <c:pt idx="80">
                  <c:v>42</c:v>
                </c:pt>
                <c:pt idx="81">
                  <c:v>35</c:v>
                </c:pt>
                <c:pt idx="82">
                  <c:v>35</c:v>
                </c:pt>
                <c:pt idx="83">
                  <c:v>50</c:v>
                </c:pt>
                <c:pt idx="84">
                  <c:v>49</c:v>
                </c:pt>
                <c:pt idx="85">
                  <c:v>43</c:v>
                </c:pt>
                <c:pt idx="86">
                  <c:v>38</c:v>
                </c:pt>
                <c:pt idx="87">
                  <c:v>59</c:v>
                </c:pt>
                <c:pt idx="88">
                  <c:v>60</c:v>
                </c:pt>
                <c:pt idx="89">
                  <c:v>38</c:v>
                </c:pt>
                <c:pt idx="90">
                  <c:v>36</c:v>
                </c:pt>
                <c:pt idx="91">
                  <c:v>50</c:v>
                </c:pt>
                <c:pt idx="92">
                  <c:v>33</c:v>
                </c:pt>
                <c:pt idx="93">
                  <c:v>30</c:v>
                </c:pt>
                <c:pt idx="94">
                  <c:v>42</c:v>
                </c:pt>
                <c:pt idx="95">
                  <c:v>45</c:v>
                </c:pt>
                <c:pt idx="96">
                  <c:v>60</c:v>
                </c:pt>
                <c:pt idx="97">
                  <c:v>47</c:v>
                </c:pt>
                <c:pt idx="98">
                  <c:v>44</c:v>
                </c:pt>
                <c:pt idx="99">
                  <c:v>52</c:v>
                </c:pt>
                <c:pt idx="100">
                  <c:v>57</c:v>
                </c:pt>
                <c:pt idx="101">
                  <c:v>42</c:v>
                </c:pt>
                <c:pt idx="102">
                  <c:v>49</c:v>
                </c:pt>
                <c:pt idx="103">
                  <c:v>39</c:v>
                </c:pt>
                <c:pt idx="104">
                  <c:v>37</c:v>
                </c:pt>
                <c:pt idx="105">
                  <c:v>55</c:v>
                </c:pt>
                <c:pt idx="106">
                  <c:v>65</c:v>
                </c:pt>
                <c:pt idx="107">
                  <c:v>47</c:v>
                </c:pt>
                <c:pt idx="108">
                  <c:v>59</c:v>
                </c:pt>
                <c:pt idx="109">
                  <c:v>34</c:v>
                </c:pt>
                <c:pt idx="110">
                  <c:v>59</c:v>
                </c:pt>
                <c:pt idx="111">
                  <c:v>42</c:v>
                </c:pt>
                <c:pt idx="112">
                  <c:v>52</c:v>
                </c:pt>
                <c:pt idx="113">
                  <c:v>55</c:v>
                </c:pt>
                <c:pt idx="114">
                  <c:v>65</c:v>
                </c:pt>
                <c:pt idx="115">
                  <c:v>34</c:v>
                </c:pt>
                <c:pt idx="116">
                  <c:v>46</c:v>
                </c:pt>
                <c:pt idx="117">
                  <c:v>45</c:v>
                </c:pt>
                <c:pt idx="118">
                  <c:v>35</c:v>
                </c:pt>
                <c:pt idx="119">
                  <c:v>46</c:v>
                </c:pt>
                <c:pt idx="120">
                  <c:v>64</c:v>
                </c:pt>
                <c:pt idx="121">
                  <c:v>65</c:v>
                </c:pt>
                <c:pt idx="122">
                  <c:v>32</c:v>
                </c:pt>
                <c:pt idx="123">
                  <c:v>55</c:v>
                </c:pt>
                <c:pt idx="124">
                  <c:v>43</c:v>
                </c:pt>
                <c:pt idx="125">
                  <c:v>47</c:v>
                </c:pt>
                <c:pt idx="126">
                  <c:v>59</c:v>
                </c:pt>
                <c:pt idx="127">
                  <c:v>65</c:v>
                </c:pt>
                <c:pt idx="128">
                  <c:v>38</c:v>
                </c:pt>
                <c:pt idx="129">
                  <c:v>32</c:v>
                </c:pt>
                <c:pt idx="130">
                  <c:v>61</c:v>
                </c:pt>
                <c:pt idx="131">
                  <c:v>35</c:v>
                </c:pt>
                <c:pt idx="132">
                  <c:v>37</c:v>
                </c:pt>
                <c:pt idx="133">
                  <c:v>31</c:v>
                </c:pt>
                <c:pt idx="134">
                  <c:v>32</c:v>
                </c:pt>
                <c:pt idx="135">
                  <c:v>34</c:v>
                </c:pt>
                <c:pt idx="136">
                  <c:v>55</c:v>
                </c:pt>
                <c:pt idx="137">
                  <c:v>30</c:v>
                </c:pt>
                <c:pt idx="138">
                  <c:v>30</c:v>
                </c:pt>
                <c:pt idx="139">
                  <c:v>31</c:v>
                </c:pt>
                <c:pt idx="140">
                  <c:v>32</c:v>
                </c:pt>
                <c:pt idx="141">
                  <c:v>36</c:v>
                </c:pt>
                <c:pt idx="142">
                  <c:v>38</c:v>
                </c:pt>
                <c:pt idx="143">
                  <c:v>39</c:v>
                </c:pt>
                <c:pt idx="144">
                  <c:v>39</c:v>
                </c:pt>
                <c:pt idx="145">
                  <c:v>42</c:v>
                </c:pt>
                <c:pt idx="146">
                  <c:v>49</c:v>
                </c:pt>
                <c:pt idx="147">
                  <c:v>58</c:v>
                </c:pt>
                <c:pt idx="148">
                  <c:v>60</c:v>
                </c:pt>
                <c:pt idx="149">
                  <c:v>61</c:v>
                </c:pt>
                <c:pt idx="150">
                  <c:v>32</c:v>
                </c:pt>
                <c:pt idx="151">
                  <c:v>36</c:v>
                </c:pt>
                <c:pt idx="152">
                  <c:v>55</c:v>
                </c:pt>
                <c:pt idx="153">
                  <c:v>63</c:v>
                </c:pt>
                <c:pt idx="154">
                  <c:v>33</c:v>
                </c:pt>
                <c:pt idx="155">
                  <c:v>36</c:v>
                </c:pt>
                <c:pt idx="156">
                  <c:v>39</c:v>
                </c:pt>
                <c:pt idx="157">
                  <c:v>40</c:v>
                </c:pt>
                <c:pt idx="158">
                  <c:v>44</c:v>
                </c:pt>
                <c:pt idx="159">
                  <c:v>60</c:v>
                </c:pt>
                <c:pt idx="160">
                  <c:v>29</c:v>
                </c:pt>
                <c:pt idx="161">
                  <c:v>31</c:v>
                </c:pt>
                <c:pt idx="162">
                  <c:v>32</c:v>
                </c:pt>
                <c:pt idx="163">
                  <c:v>33</c:v>
                </c:pt>
                <c:pt idx="164">
                  <c:v>35</c:v>
                </c:pt>
                <c:pt idx="165">
                  <c:v>35</c:v>
                </c:pt>
                <c:pt idx="166">
                  <c:v>35</c:v>
                </c:pt>
                <c:pt idx="167">
                  <c:v>36</c:v>
                </c:pt>
                <c:pt idx="168">
                  <c:v>37</c:v>
                </c:pt>
                <c:pt idx="169">
                  <c:v>37</c:v>
                </c:pt>
                <c:pt idx="170">
                  <c:v>38</c:v>
                </c:pt>
                <c:pt idx="171">
                  <c:v>38</c:v>
                </c:pt>
                <c:pt idx="172">
                  <c:v>40</c:v>
                </c:pt>
                <c:pt idx="173">
                  <c:v>40</c:v>
                </c:pt>
                <c:pt idx="174">
                  <c:v>44</c:v>
                </c:pt>
                <c:pt idx="175">
                  <c:v>47</c:v>
                </c:pt>
                <c:pt idx="176">
                  <c:v>47</c:v>
                </c:pt>
                <c:pt idx="177">
                  <c:v>48</c:v>
                </c:pt>
                <c:pt idx="178">
                  <c:v>53</c:v>
                </c:pt>
                <c:pt idx="179">
                  <c:v>55</c:v>
                </c:pt>
                <c:pt idx="180">
                  <c:v>55</c:v>
                </c:pt>
                <c:pt idx="181">
                  <c:v>57</c:v>
                </c:pt>
                <c:pt idx="182">
                  <c:v>37</c:v>
                </c:pt>
                <c:pt idx="183">
                  <c:v>39</c:v>
                </c:pt>
                <c:pt idx="184">
                  <c:v>26</c:v>
                </c:pt>
                <c:pt idx="185">
                  <c:v>30</c:v>
                </c:pt>
                <c:pt idx="186">
                  <c:v>31</c:v>
                </c:pt>
                <c:pt idx="187">
                  <c:v>32</c:v>
                </c:pt>
                <c:pt idx="188">
                  <c:v>33</c:v>
                </c:pt>
                <c:pt idx="189">
                  <c:v>34</c:v>
                </c:pt>
                <c:pt idx="190">
                  <c:v>36</c:v>
                </c:pt>
                <c:pt idx="191">
                  <c:v>36</c:v>
                </c:pt>
                <c:pt idx="192">
                  <c:v>40</c:v>
                </c:pt>
                <c:pt idx="193">
                  <c:v>65</c:v>
                </c:pt>
                <c:pt idx="194">
                  <c:v>30</c:v>
                </c:pt>
                <c:pt idx="195">
                  <c:v>34</c:v>
                </c:pt>
                <c:pt idx="196">
                  <c:v>36</c:v>
                </c:pt>
                <c:pt idx="197">
                  <c:v>45</c:v>
                </c:pt>
                <c:pt idx="198">
                  <c:v>58</c:v>
                </c:pt>
                <c:pt idx="199">
                  <c:v>28</c:v>
                </c:pt>
                <c:pt idx="200">
                  <c:v>47</c:v>
                </c:pt>
                <c:pt idx="201">
                  <c:v>62</c:v>
                </c:pt>
                <c:pt idx="202">
                  <c:v>63</c:v>
                </c:pt>
                <c:pt idx="203">
                  <c:v>26</c:v>
                </c:pt>
                <c:pt idx="204">
                  <c:v>38</c:v>
                </c:pt>
                <c:pt idx="205">
                  <c:v>52</c:v>
                </c:pt>
                <c:pt idx="206">
                  <c:v>59</c:v>
                </c:pt>
                <c:pt idx="207">
                  <c:v>57</c:v>
                </c:pt>
                <c:pt idx="208">
                  <c:v>53</c:v>
                </c:pt>
                <c:pt idx="209">
                  <c:v>58</c:v>
                </c:pt>
                <c:pt idx="210">
                  <c:v>66</c:v>
                </c:pt>
                <c:pt idx="211">
                  <c:v>50</c:v>
                </c:pt>
                <c:pt idx="212">
                  <c:v>40</c:v>
                </c:pt>
                <c:pt idx="213">
                  <c:v>58</c:v>
                </c:pt>
                <c:pt idx="214">
                  <c:v>58</c:v>
                </c:pt>
                <c:pt idx="215">
                  <c:v>33</c:v>
                </c:pt>
                <c:pt idx="216">
                  <c:v>36</c:v>
                </c:pt>
                <c:pt idx="217">
                  <c:v>46</c:v>
                </c:pt>
                <c:pt idx="218">
                  <c:v>36</c:v>
                </c:pt>
                <c:pt idx="219">
                  <c:v>38</c:v>
                </c:pt>
                <c:pt idx="220">
                  <c:v>47</c:v>
                </c:pt>
                <c:pt idx="221">
                  <c:v>34</c:v>
                </c:pt>
                <c:pt idx="222">
                  <c:v>55</c:v>
                </c:pt>
                <c:pt idx="223">
                  <c:v>35</c:v>
                </c:pt>
                <c:pt idx="224">
                  <c:v>58</c:v>
                </c:pt>
                <c:pt idx="225">
                  <c:v>55</c:v>
                </c:pt>
                <c:pt idx="226">
                  <c:v>31</c:v>
                </c:pt>
                <c:pt idx="227">
                  <c:v>61</c:v>
                </c:pt>
                <c:pt idx="228">
                  <c:v>65</c:v>
                </c:pt>
                <c:pt idx="229">
                  <c:v>59</c:v>
                </c:pt>
                <c:pt idx="230">
                  <c:v>49</c:v>
                </c:pt>
                <c:pt idx="231">
                  <c:v>41</c:v>
                </c:pt>
                <c:pt idx="232">
                  <c:v>40</c:v>
                </c:pt>
                <c:pt idx="233">
                  <c:v>30</c:v>
                </c:pt>
                <c:pt idx="234">
                  <c:v>40</c:v>
                </c:pt>
                <c:pt idx="235">
                  <c:v>40</c:v>
                </c:pt>
                <c:pt idx="236">
                  <c:v>48</c:v>
                </c:pt>
                <c:pt idx="237">
                  <c:v>66</c:v>
                </c:pt>
                <c:pt idx="239">
                  <c:v>51</c:v>
                </c:pt>
                <c:pt idx="240">
                  <c:v>63</c:v>
                </c:pt>
                <c:pt idx="241">
                  <c:v>33</c:v>
                </c:pt>
                <c:pt idx="242">
                  <c:v>38</c:v>
                </c:pt>
                <c:pt idx="243">
                  <c:v>34</c:v>
                </c:pt>
                <c:pt idx="244">
                  <c:v>37</c:v>
                </c:pt>
                <c:pt idx="245">
                  <c:v>50</c:v>
                </c:pt>
                <c:pt idx="246">
                  <c:v>60</c:v>
                </c:pt>
                <c:pt idx="247">
                  <c:v>32</c:v>
                </c:pt>
                <c:pt idx="248">
                  <c:v>32</c:v>
                </c:pt>
                <c:pt idx="249">
                  <c:v>40</c:v>
                </c:pt>
                <c:pt idx="250">
                  <c:v>52</c:v>
                </c:pt>
                <c:pt idx="251">
                  <c:v>56</c:v>
                </c:pt>
                <c:pt idx="252">
                  <c:v>39</c:v>
                </c:pt>
                <c:pt idx="253">
                  <c:v>44</c:v>
                </c:pt>
                <c:pt idx="254">
                  <c:v>44</c:v>
                </c:pt>
                <c:pt idx="255">
                  <c:v>60</c:v>
                </c:pt>
                <c:pt idx="256">
                  <c:v>40</c:v>
                </c:pt>
                <c:pt idx="257">
                  <c:v>42</c:v>
                </c:pt>
                <c:pt idx="258">
                  <c:v>38</c:v>
                </c:pt>
                <c:pt idx="259">
                  <c:v>37</c:v>
                </c:pt>
                <c:pt idx="260">
                  <c:v>51</c:v>
                </c:pt>
                <c:pt idx="261">
                  <c:v>51</c:v>
                </c:pt>
                <c:pt idx="262">
                  <c:v>38</c:v>
                </c:pt>
                <c:pt idx="263">
                  <c:v>57</c:v>
                </c:pt>
                <c:pt idx="264">
                  <c:v>45</c:v>
                </c:pt>
                <c:pt idx="265">
                  <c:v>30</c:v>
                </c:pt>
                <c:pt idx="266">
                  <c:v>32</c:v>
                </c:pt>
                <c:pt idx="267">
                  <c:v>36</c:v>
                </c:pt>
                <c:pt idx="268">
                  <c:v>38</c:v>
                </c:pt>
                <c:pt idx="269">
                  <c:v>42</c:v>
                </c:pt>
                <c:pt idx="270">
                  <c:v>43</c:v>
                </c:pt>
                <c:pt idx="271">
                  <c:v>49</c:v>
                </c:pt>
                <c:pt idx="272">
                  <c:v>30</c:v>
                </c:pt>
                <c:pt idx="273">
                  <c:v>33</c:v>
                </c:pt>
                <c:pt idx="274">
                  <c:v>34</c:v>
                </c:pt>
                <c:pt idx="275">
                  <c:v>37</c:v>
                </c:pt>
                <c:pt idx="276">
                  <c:v>38</c:v>
                </c:pt>
                <c:pt idx="277">
                  <c:v>44</c:v>
                </c:pt>
                <c:pt idx="278">
                  <c:v>55</c:v>
                </c:pt>
                <c:pt idx="279">
                  <c:v>31</c:v>
                </c:pt>
                <c:pt idx="280">
                  <c:v>37</c:v>
                </c:pt>
                <c:pt idx="281">
                  <c:v>57</c:v>
                </c:pt>
                <c:pt idx="282">
                  <c:v>53</c:v>
                </c:pt>
                <c:pt idx="283">
                  <c:v>57</c:v>
                </c:pt>
                <c:pt idx="284">
                  <c:v>61</c:v>
                </c:pt>
                <c:pt idx="285">
                  <c:v>33</c:v>
                </c:pt>
                <c:pt idx="286">
                  <c:v>50</c:v>
                </c:pt>
                <c:pt idx="287">
                  <c:v>39</c:v>
                </c:pt>
                <c:pt idx="288">
                  <c:v>36</c:v>
                </c:pt>
                <c:pt idx="289">
                  <c:v>47</c:v>
                </c:pt>
                <c:pt idx="290">
                  <c:v>38</c:v>
                </c:pt>
                <c:pt idx="291">
                  <c:v>29</c:v>
                </c:pt>
                <c:pt idx="292">
                  <c:v>42</c:v>
                </c:pt>
                <c:pt idx="293">
                  <c:v>58</c:v>
                </c:pt>
                <c:pt idx="294">
                  <c:v>48</c:v>
                </c:pt>
                <c:pt idx="295">
                  <c:v>31</c:v>
                </c:pt>
                <c:pt idx="296">
                  <c:v>50</c:v>
                </c:pt>
                <c:pt idx="297">
                  <c:v>33</c:v>
                </c:pt>
                <c:pt idx="298">
                  <c:v>31</c:v>
                </c:pt>
                <c:pt idx="299">
                  <c:v>32</c:v>
                </c:pt>
                <c:pt idx="300">
                  <c:v>65</c:v>
                </c:pt>
                <c:pt idx="301">
                  <c:v>45</c:v>
                </c:pt>
                <c:pt idx="302">
                  <c:v>73</c:v>
                </c:pt>
                <c:pt idx="303">
                  <c:v>54</c:v>
                </c:pt>
                <c:pt idx="304">
                  <c:v>39</c:v>
                </c:pt>
                <c:pt idx="305">
                  <c:v>42</c:v>
                </c:pt>
                <c:pt idx="306">
                  <c:v>43</c:v>
                </c:pt>
                <c:pt idx="307">
                  <c:v>51</c:v>
                </c:pt>
                <c:pt idx="308">
                  <c:v>56</c:v>
                </c:pt>
                <c:pt idx="309">
                  <c:v>40</c:v>
                </c:pt>
                <c:pt idx="310">
                  <c:v>31</c:v>
                </c:pt>
                <c:pt idx="311">
                  <c:v>32</c:v>
                </c:pt>
                <c:pt idx="312">
                  <c:v>59</c:v>
                </c:pt>
                <c:pt idx="313">
                  <c:v>27</c:v>
                </c:pt>
                <c:pt idx="314">
                  <c:v>32</c:v>
                </c:pt>
                <c:pt idx="315">
                  <c:v>58</c:v>
                </c:pt>
                <c:pt idx="316">
                  <c:v>66</c:v>
                </c:pt>
                <c:pt idx="317">
                  <c:v>66</c:v>
                </c:pt>
                <c:pt idx="318">
                  <c:v>38</c:v>
                </c:pt>
                <c:pt idx="319">
                  <c:v>59</c:v>
                </c:pt>
                <c:pt idx="320">
                  <c:v>35</c:v>
                </c:pt>
                <c:pt idx="321">
                  <c:v>37</c:v>
                </c:pt>
                <c:pt idx="322">
                  <c:v>46</c:v>
                </c:pt>
                <c:pt idx="323">
                  <c:v>59</c:v>
                </c:pt>
                <c:pt idx="324">
                  <c:v>47</c:v>
                </c:pt>
                <c:pt idx="325">
                  <c:v>52</c:v>
                </c:pt>
                <c:pt idx="326">
                  <c:v>38</c:v>
                </c:pt>
                <c:pt idx="327">
                  <c:v>50</c:v>
                </c:pt>
                <c:pt idx="328">
                  <c:v>57</c:v>
                </c:pt>
                <c:pt idx="329">
                  <c:v>41</c:v>
                </c:pt>
                <c:pt idx="330">
                  <c:v>40</c:v>
                </c:pt>
                <c:pt idx="331">
                  <c:v>40</c:v>
                </c:pt>
                <c:pt idx="332">
                  <c:v>50</c:v>
                </c:pt>
                <c:pt idx="333">
                  <c:v>49</c:v>
                </c:pt>
                <c:pt idx="334">
                  <c:v>53</c:v>
                </c:pt>
                <c:pt idx="335">
                  <c:v>36</c:v>
                </c:pt>
                <c:pt idx="336">
                  <c:v>51</c:v>
                </c:pt>
                <c:pt idx="337">
                  <c:v>65</c:v>
                </c:pt>
                <c:pt idx="338">
                  <c:v>35</c:v>
                </c:pt>
                <c:pt idx="339">
                  <c:v>39</c:v>
                </c:pt>
                <c:pt idx="340">
                  <c:v>57</c:v>
                </c:pt>
                <c:pt idx="341">
                  <c:v>38</c:v>
                </c:pt>
              </c:numCache>
            </c:numRef>
          </c:xVal>
          <c:yVal>
            <c:numRef>
              <c:f>'Data With graphs'!$D$2:$D$352</c:f>
              <c:numCache>
                <c:formatCode>General</c:formatCode>
                <c:ptCount val="342"/>
                <c:pt idx="0">
                  <c:v>5</c:v>
                </c:pt>
                <c:pt idx="1">
                  <c:v>5</c:v>
                </c:pt>
                <c:pt idx="2">
                  <c:v>3</c:v>
                </c:pt>
                <c:pt idx="3">
                  <c:v>5</c:v>
                </c:pt>
                <c:pt idx="4">
                  <c:v>3</c:v>
                </c:pt>
                <c:pt idx="5">
                  <c:v>5</c:v>
                </c:pt>
                <c:pt idx="6">
                  <c:v>3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3</c:v>
                </c:pt>
                <c:pt idx="11">
                  <c:v>4</c:v>
                </c:pt>
                <c:pt idx="12">
                  <c:v>5</c:v>
                </c:pt>
                <c:pt idx="13">
                  <c:v>4</c:v>
                </c:pt>
                <c:pt idx="14">
                  <c:v>4</c:v>
                </c:pt>
                <c:pt idx="15">
                  <c:v>5</c:v>
                </c:pt>
                <c:pt idx="16">
                  <c:v>4</c:v>
                </c:pt>
                <c:pt idx="17">
                  <c:v>5</c:v>
                </c:pt>
                <c:pt idx="18">
                  <c:v>5</c:v>
                </c:pt>
                <c:pt idx="19">
                  <c:v>5</c:v>
                </c:pt>
                <c:pt idx="20">
                  <c:v>3</c:v>
                </c:pt>
                <c:pt idx="21">
                  <c:v>4</c:v>
                </c:pt>
                <c:pt idx="22">
                  <c:v>4</c:v>
                </c:pt>
                <c:pt idx="23">
                  <c:v>5</c:v>
                </c:pt>
                <c:pt idx="24">
                  <c:v>4</c:v>
                </c:pt>
                <c:pt idx="25">
                  <c:v>5</c:v>
                </c:pt>
                <c:pt idx="26">
                  <c:v>3</c:v>
                </c:pt>
                <c:pt idx="27">
                  <c:v>5</c:v>
                </c:pt>
                <c:pt idx="28">
                  <c:v>4</c:v>
                </c:pt>
                <c:pt idx="29">
                  <c:v>5</c:v>
                </c:pt>
                <c:pt idx="30">
                  <c:v>5</c:v>
                </c:pt>
                <c:pt idx="31">
                  <c:v>4</c:v>
                </c:pt>
                <c:pt idx="32">
                  <c:v>5</c:v>
                </c:pt>
                <c:pt idx="33">
                  <c:v>4</c:v>
                </c:pt>
                <c:pt idx="34">
                  <c:v>5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5</c:v>
                </c:pt>
                <c:pt idx="40">
                  <c:v>5</c:v>
                </c:pt>
                <c:pt idx="41">
                  <c:v>4</c:v>
                </c:pt>
                <c:pt idx="42">
                  <c:v>5</c:v>
                </c:pt>
                <c:pt idx="43">
                  <c:v>5</c:v>
                </c:pt>
                <c:pt idx="44">
                  <c:v>4</c:v>
                </c:pt>
                <c:pt idx="45">
                  <c:v>5</c:v>
                </c:pt>
                <c:pt idx="46">
                  <c:v>4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4</c:v>
                </c:pt>
                <c:pt idx="51">
                  <c:v>5</c:v>
                </c:pt>
                <c:pt idx="52">
                  <c:v>4</c:v>
                </c:pt>
                <c:pt idx="53">
                  <c:v>5</c:v>
                </c:pt>
                <c:pt idx="54">
                  <c:v>5</c:v>
                </c:pt>
                <c:pt idx="55">
                  <c:v>1</c:v>
                </c:pt>
                <c:pt idx="56">
                  <c:v>5</c:v>
                </c:pt>
                <c:pt idx="57">
                  <c:v>5</c:v>
                </c:pt>
                <c:pt idx="58">
                  <c:v>5</c:v>
                </c:pt>
                <c:pt idx="59">
                  <c:v>4</c:v>
                </c:pt>
                <c:pt idx="60">
                  <c:v>5</c:v>
                </c:pt>
                <c:pt idx="61">
                  <c:v>5</c:v>
                </c:pt>
                <c:pt idx="62">
                  <c:v>5</c:v>
                </c:pt>
                <c:pt idx="63">
                  <c:v>3</c:v>
                </c:pt>
                <c:pt idx="64">
                  <c:v>5</c:v>
                </c:pt>
                <c:pt idx="65">
                  <c:v>3</c:v>
                </c:pt>
                <c:pt idx="66">
                  <c:v>4</c:v>
                </c:pt>
                <c:pt idx="67">
                  <c:v>4</c:v>
                </c:pt>
                <c:pt idx="68">
                  <c:v>5</c:v>
                </c:pt>
                <c:pt idx="69">
                  <c:v>3</c:v>
                </c:pt>
                <c:pt idx="70">
                  <c:v>4</c:v>
                </c:pt>
                <c:pt idx="71">
                  <c:v>5</c:v>
                </c:pt>
                <c:pt idx="72">
                  <c:v>3</c:v>
                </c:pt>
                <c:pt idx="73">
                  <c:v>5</c:v>
                </c:pt>
                <c:pt idx="74">
                  <c:v>5</c:v>
                </c:pt>
                <c:pt idx="75">
                  <c:v>5</c:v>
                </c:pt>
                <c:pt idx="76">
                  <c:v>4</c:v>
                </c:pt>
                <c:pt idx="77">
                  <c:v>5</c:v>
                </c:pt>
                <c:pt idx="78">
                  <c:v>5</c:v>
                </c:pt>
                <c:pt idx="79">
                  <c:v>5</c:v>
                </c:pt>
                <c:pt idx="80">
                  <c:v>5</c:v>
                </c:pt>
                <c:pt idx="81">
                  <c:v>3</c:v>
                </c:pt>
                <c:pt idx="82">
                  <c:v>5</c:v>
                </c:pt>
                <c:pt idx="83">
                  <c:v>4</c:v>
                </c:pt>
                <c:pt idx="84">
                  <c:v>5</c:v>
                </c:pt>
                <c:pt idx="85">
                  <c:v>4</c:v>
                </c:pt>
                <c:pt idx="86">
                  <c:v>4</c:v>
                </c:pt>
                <c:pt idx="87">
                  <c:v>5</c:v>
                </c:pt>
                <c:pt idx="88">
                  <c:v>5</c:v>
                </c:pt>
                <c:pt idx="89">
                  <c:v>4</c:v>
                </c:pt>
                <c:pt idx="90">
                  <c:v>3</c:v>
                </c:pt>
                <c:pt idx="91">
                  <c:v>5</c:v>
                </c:pt>
                <c:pt idx="92">
                  <c:v>2</c:v>
                </c:pt>
                <c:pt idx="93">
                  <c:v>5</c:v>
                </c:pt>
                <c:pt idx="94">
                  <c:v>5</c:v>
                </c:pt>
                <c:pt idx="95">
                  <c:v>5</c:v>
                </c:pt>
                <c:pt idx="96">
                  <c:v>5</c:v>
                </c:pt>
                <c:pt idx="97">
                  <c:v>4</c:v>
                </c:pt>
                <c:pt idx="98">
                  <c:v>5</c:v>
                </c:pt>
                <c:pt idx="99">
                  <c:v>5</c:v>
                </c:pt>
                <c:pt idx="100">
                  <c:v>5</c:v>
                </c:pt>
                <c:pt idx="101">
                  <c:v>5</c:v>
                </c:pt>
                <c:pt idx="102">
                  <c:v>3</c:v>
                </c:pt>
                <c:pt idx="103">
                  <c:v>4</c:v>
                </c:pt>
                <c:pt idx="104">
                  <c:v>5</c:v>
                </c:pt>
                <c:pt idx="105">
                  <c:v>5</c:v>
                </c:pt>
                <c:pt idx="106">
                  <c:v>5</c:v>
                </c:pt>
                <c:pt idx="107">
                  <c:v>4</c:v>
                </c:pt>
                <c:pt idx="108">
                  <c:v>5</c:v>
                </c:pt>
                <c:pt idx="109">
                  <c:v>5</c:v>
                </c:pt>
                <c:pt idx="110">
                  <c:v>4</c:v>
                </c:pt>
                <c:pt idx="111">
                  <c:v>5</c:v>
                </c:pt>
                <c:pt idx="112">
                  <c:v>5</c:v>
                </c:pt>
                <c:pt idx="113">
                  <c:v>4</c:v>
                </c:pt>
                <c:pt idx="114">
                  <c:v>5</c:v>
                </c:pt>
                <c:pt idx="115">
                  <c:v>5</c:v>
                </c:pt>
                <c:pt idx="116">
                  <c:v>4</c:v>
                </c:pt>
                <c:pt idx="117">
                  <c:v>5</c:v>
                </c:pt>
                <c:pt idx="118">
                  <c:v>5</c:v>
                </c:pt>
                <c:pt idx="119">
                  <c:v>1</c:v>
                </c:pt>
                <c:pt idx="120">
                  <c:v>5</c:v>
                </c:pt>
                <c:pt idx="121">
                  <c:v>3</c:v>
                </c:pt>
                <c:pt idx="122">
                  <c:v>5</c:v>
                </c:pt>
                <c:pt idx="123">
                  <c:v>1</c:v>
                </c:pt>
                <c:pt idx="124">
                  <c:v>5</c:v>
                </c:pt>
                <c:pt idx="125">
                  <c:v>5</c:v>
                </c:pt>
                <c:pt idx="126">
                  <c:v>5</c:v>
                </c:pt>
                <c:pt idx="127">
                  <c:v>5</c:v>
                </c:pt>
                <c:pt idx="128">
                  <c:v>5</c:v>
                </c:pt>
                <c:pt idx="129">
                  <c:v>4</c:v>
                </c:pt>
                <c:pt idx="130">
                  <c:v>5</c:v>
                </c:pt>
                <c:pt idx="131">
                  <c:v>4</c:v>
                </c:pt>
                <c:pt idx="132">
                  <c:v>4</c:v>
                </c:pt>
                <c:pt idx="133">
                  <c:v>4</c:v>
                </c:pt>
                <c:pt idx="134">
                  <c:v>3</c:v>
                </c:pt>
                <c:pt idx="135">
                  <c:v>3</c:v>
                </c:pt>
                <c:pt idx="136">
                  <c:v>4</c:v>
                </c:pt>
                <c:pt idx="137">
                  <c:v>5</c:v>
                </c:pt>
                <c:pt idx="138">
                  <c:v>4</c:v>
                </c:pt>
                <c:pt idx="139">
                  <c:v>5</c:v>
                </c:pt>
                <c:pt idx="140">
                  <c:v>5</c:v>
                </c:pt>
                <c:pt idx="141">
                  <c:v>4</c:v>
                </c:pt>
                <c:pt idx="142">
                  <c:v>4</c:v>
                </c:pt>
                <c:pt idx="143">
                  <c:v>4</c:v>
                </c:pt>
                <c:pt idx="144">
                  <c:v>4</c:v>
                </c:pt>
                <c:pt idx="145">
                  <c:v>5</c:v>
                </c:pt>
                <c:pt idx="146">
                  <c:v>4</c:v>
                </c:pt>
                <c:pt idx="147">
                  <c:v>5</c:v>
                </c:pt>
                <c:pt idx="148">
                  <c:v>4</c:v>
                </c:pt>
                <c:pt idx="149">
                  <c:v>4</c:v>
                </c:pt>
                <c:pt idx="150">
                  <c:v>5</c:v>
                </c:pt>
                <c:pt idx="151">
                  <c:v>4</c:v>
                </c:pt>
                <c:pt idx="152">
                  <c:v>4</c:v>
                </c:pt>
                <c:pt idx="153">
                  <c:v>5</c:v>
                </c:pt>
                <c:pt idx="154">
                  <c:v>4</c:v>
                </c:pt>
                <c:pt idx="155">
                  <c:v>5</c:v>
                </c:pt>
                <c:pt idx="156">
                  <c:v>3</c:v>
                </c:pt>
                <c:pt idx="157">
                  <c:v>5</c:v>
                </c:pt>
                <c:pt idx="158">
                  <c:v>5</c:v>
                </c:pt>
                <c:pt idx="159">
                  <c:v>5</c:v>
                </c:pt>
                <c:pt idx="160">
                  <c:v>5</c:v>
                </c:pt>
                <c:pt idx="161">
                  <c:v>4</c:v>
                </c:pt>
                <c:pt idx="162">
                  <c:v>5</c:v>
                </c:pt>
                <c:pt idx="163">
                  <c:v>1</c:v>
                </c:pt>
                <c:pt idx="164">
                  <c:v>5</c:v>
                </c:pt>
                <c:pt idx="165">
                  <c:v>4</c:v>
                </c:pt>
                <c:pt idx="166">
                  <c:v>4</c:v>
                </c:pt>
                <c:pt idx="167">
                  <c:v>3</c:v>
                </c:pt>
                <c:pt idx="168">
                  <c:v>4</c:v>
                </c:pt>
                <c:pt idx="169">
                  <c:v>4</c:v>
                </c:pt>
                <c:pt idx="170">
                  <c:v>2</c:v>
                </c:pt>
                <c:pt idx="171">
                  <c:v>5</c:v>
                </c:pt>
                <c:pt idx="172">
                  <c:v>3</c:v>
                </c:pt>
                <c:pt idx="173">
                  <c:v>5</c:v>
                </c:pt>
                <c:pt idx="174">
                  <c:v>5</c:v>
                </c:pt>
                <c:pt idx="175">
                  <c:v>4</c:v>
                </c:pt>
                <c:pt idx="176">
                  <c:v>5</c:v>
                </c:pt>
                <c:pt idx="177">
                  <c:v>5</c:v>
                </c:pt>
                <c:pt idx="178">
                  <c:v>4</c:v>
                </c:pt>
                <c:pt idx="179">
                  <c:v>4</c:v>
                </c:pt>
                <c:pt idx="180">
                  <c:v>3</c:v>
                </c:pt>
                <c:pt idx="181">
                  <c:v>5</c:v>
                </c:pt>
                <c:pt idx="182">
                  <c:v>4</c:v>
                </c:pt>
                <c:pt idx="183">
                  <c:v>4</c:v>
                </c:pt>
                <c:pt idx="184">
                  <c:v>3</c:v>
                </c:pt>
                <c:pt idx="185">
                  <c:v>3</c:v>
                </c:pt>
                <c:pt idx="186">
                  <c:v>4</c:v>
                </c:pt>
                <c:pt idx="187">
                  <c:v>5</c:v>
                </c:pt>
                <c:pt idx="188">
                  <c:v>5</c:v>
                </c:pt>
                <c:pt idx="189">
                  <c:v>4</c:v>
                </c:pt>
                <c:pt idx="190">
                  <c:v>5</c:v>
                </c:pt>
                <c:pt idx="191">
                  <c:v>4</c:v>
                </c:pt>
                <c:pt idx="192">
                  <c:v>5</c:v>
                </c:pt>
                <c:pt idx="193">
                  <c:v>4</c:v>
                </c:pt>
                <c:pt idx="194">
                  <c:v>5</c:v>
                </c:pt>
                <c:pt idx="195">
                  <c:v>5</c:v>
                </c:pt>
                <c:pt idx="196">
                  <c:v>5</c:v>
                </c:pt>
                <c:pt idx="197">
                  <c:v>5</c:v>
                </c:pt>
                <c:pt idx="198">
                  <c:v>4</c:v>
                </c:pt>
                <c:pt idx="199">
                  <c:v>5</c:v>
                </c:pt>
                <c:pt idx="200">
                  <c:v>4</c:v>
                </c:pt>
                <c:pt idx="201">
                  <c:v>5</c:v>
                </c:pt>
                <c:pt idx="202">
                  <c:v>5</c:v>
                </c:pt>
                <c:pt idx="203">
                  <c:v>5</c:v>
                </c:pt>
                <c:pt idx="204">
                  <c:v>5</c:v>
                </c:pt>
                <c:pt idx="205">
                  <c:v>5</c:v>
                </c:pt>
                <c:pt idx="206">
                  <c:v>4</c:v>
                </c:pt>
                <c:pt idx="207">
                  <c:v>5</c:v>
                </c:pt>
                <c:pt idx="208">
                  <c:v>5</c:v>
                </c:pt>
                <c:pt idx="209">
                  <c:v>4</c:v>
                </c:pt>
                <c:pt idx="210">
                  <c:v>5</c:v>
                </c:pt>
                <c:pt idx="211">
                  <c:v>5</c:v>
                </c:pt>
                <c:pt idx="212">
                  <c:v>5</c:v>
                </c:pt>
                <c:pt idx="213">
                  <c:v>5</c:v>
                </c:pt>
                <c:pt idx="214">
                  <c:v>5</c:v>
                </c:pt>
                <c:pt idx="215">
                  <c:v>5</c:v>
                </c:pt>
                <c:pt idx="216">
                  <c:v>5</c:v>
                </c:pt>
                <c:pt idx="217">
                  <c:v>5</c:v>
                </c:pt>
                <c:pt idx="218">
                  <c:v>5</c:v>
                </c:pt>
                <c:pt idx="219">
                  <c:v>4</c:v>
                </c:pt>
                <c:pt idx="220">
                  <c:v>4</c:v>
                </c:pt>
                <c:pt idx="221">
                  <c:v>5</c:v>
                </c:pt>
                <c:pt idx="222">
                  <c:v>5</c:v>
                </c:pt>
                <c:pt idx="223">
                  <c:v>4</c:v>
                </c:pt>
                <c:pt idx="224">
                  <c:v>5</c:v>
                </c:pt>
                <c:pt idx="225">
                  <c:v>4</c:v>
                </c:pt>
                <c:pt idx="226">
                  <c:v>3</c:v>
                </c:pt>
                <c:pt idx="227">
                  <c:v>3</c:v>
                </c:pt>
                <c:pt idx="228">
                  <c:v>5</c:v>
                </c:pt>
                <c:pt idx="229">
                  <c:v>5</c:v>
                </c:pt>
                <c:pt idx="230">
                  <c:v>4</c:v>
                </c:pt>
                <c:pt idx="231">
                  <c:v>5</c:v>
                </c:pt>
                <c:pt idx="232">
                  <c:v>4</c:v>
                </c:pt>
                <c:pt idx="233">
                  <c:v>5</c:v>
                </c:pt>
                <c:pt idx="234">
                  <c:v>4</c:v>
                </c:pt>
                <c:pt idx="235">
                  <c:v>4</c:v>
                </c:pt>
                <c:pt idx="236">
                  <c:v>5</c:v>
                </c:pt>
                <c:pt idx="237">
                  <c:v>5</c:v>
                </c:pt>
                <c:pt idx="238">
                  <c:v>5</c:v>
                </c:pt>
                <c:pt idx="239">
                  <c:v>4</c:v>
                </c:pt>
                <c:pt idx="240">
                  <c:v>5</c:v>
                </c:pt>
                <c:pt idx="241">
                  <c:v>5</c:v>
                </c:pt>
                <c:pt idx="242">
                  <c:v>5</c:v>
                </c:pt>
                <c:pt idx="243">
                  <c:v>4</c:v>
                </c:pt>
                <c:pt idx="244">
                  <c:v>4</c:v>
                </c:pt>
                <c:pt idx="245">
                  <c:v>5</c:v>
                </c:pt>
                <c:pt idx="246">
                  <c:v>1</c:v>
                </c:pt>
                <c:pt idx="247">
                  <c:v>4</c:v>
                </c:pt>
                <c:pt idx="248">
                  <c:v>5</c:v>
                </c:pt>
                <c:pt idx="249">
                  <c:v>5</c:v>
                </c:pt>
                <c:pt idx="250">
                  <c:v>3</c:v>
                </c:pt>
                <c:pt idx="251">
                  <c:v>5</c:v>
                </c:pt>
                <c:pt idx="252">
                  <c:v>5</c:v>
                </c:pt>
                <c:pt idx="253">
                  <c:v>5</c:v>
                </c:pt>
                <c:pt idx="254">
                  <c:v>5</c:v>
                </c:pt>
                <c:pt idx="255">
                  <c:v>3</c:v>
                </c:pt>
                <c:pt idx="256">
                  <c:v>5</c:v>
                </c:pt>
                <c:pt idx="257">
                  <c:v>3</c:v>
                </c:pt>
                <c:pt idx="258">
                  <c:v>5</c:v>
                </c:pt>
                <c:pt idx="259">
                  <c:v>5</c:v>
                </c:pt>
                <c:pt idx="260">
                  <c:v>5</c:v>
                </c:pt>
                <c:pt idx="261">
                  <c:v>5</c:v>
                </c:pt>
                <c:pt idx="262">
                  <c:v>4</c:v>
                </c:pt>
                <c:pt idx="263">
                  <c:v>5</c:v>
                </c:pt>
                <c:pt idx="264">
                  <c:v>4</c:v>
                </c:pt>
                <c:pt idx="265">
                  <c:v>5</c:v>
                </c:pt>
                <c:pt idx="266">
                  <c:v>3</c:v>
                </c:pt>
                <c:pt idx="267">
                  <c:v>5</c:v>
                </c:pt>
                <c:pt idx="268">
                  <c:v>5</c:v>
                </c:pt>
                <c:pt idx="269">
                  <c:v>4</c:v>
                </c:pt>
                <c:pt idx="270">
                  <c:v>4</c:v>
                </c:pt>
                <c:pt idx="271">
                  <c:v>3</c:v>
                </c:pt>
                <c:pt idx="272">
                  <c:v>5</c:v>
                </c:pt>
                <c:pt idx="273">
                  <c:v>4</c:v>
                </c:pt>
                <c:pt idx="274">
                  <c:v>5</c:v>
                </c:pt>
                <c:pt idx="275">
                  <c:v>4</c:v>
                </c:pt>
                <c:pt idx="276">
                  <c:v>5</c:v>
                </c:pt>
                <c:pt idx="277">
                  <c:v>4</c:v>
                </c:pt>
                <c:pt idx="278">
                  <c:v>5</c:v>
                </c:pt>
                <c:pt idx="279">
                  <c:v>3</c:v>
                </c:pt>
                <c:pt idx="280">
                  <c:v>4</c:v>
                </c:pt>
                <c:pt idx="281">
                  <c:v>4</c:v>
                </c:pt>
                <c:pt idx="282">
                  <c:v>4</c:v>
                </c:pt>
                <c:pt idx="283">
                  <c:v>4</c:v>
                </c:pt>
                <c:pt idx="284">
                  <c:v>4</c:v>
                </c:pt>
                <c:pt idx="285">
                  <c:v>4</c:v>
                </c:pt>
                <c:pt idx="286">
                  <c:v>5</c:v>
                </c:pt>
                <c:pt idx="287">
                  <c:v>5</c:v>
                </c:pt>
                <c:pt idx="288">
                  <c:v>5</c:v>
                </c:pt>
                <c:pt idx="289">
                  <c:v>4</c:v>
                </c:pt>
                <c:pt idx="290">
                  <c:v>5</c:v>
                </c:pt>
                <c:pt idx="291">
                  <c:v>5</c:v>
                </c:pt>
                <c:pt idx="292">
                  <c:v>4</c:v>
                </c:pt>
                <c:pt idx="293">
                  <c:v>4</c:v>
                </c:pt>
                <c:pt idx="294">
                  <c:v>5</c:v>
                </c:pt>
                <c:pt idx="295">
                  <c:v>5</c:v>
                </c:pt>
                <c:pt idx="296">
                  <c:v>5</c:v>
                </c:pt>
                <c:pt idx="297">
                  <c:v>4</c:v>
                </c:pt>
                <c:pt idx="298">
                  <c:v>5</c:v>
                </c:pt>
                <c:pt idx="299">
                  <c:v>5</c:v>
                </c:pt>
                <c:pt idx="300">
                  <c:v>4</c:v>
                </c:pt>
                <c:pt idx="301">
                  <c:v>2</c:v>
                </c:pt>
                <c:pt idx="302">
                  <c:v>5</c:v>
                </c:pt>
                <c:pt idx="303">
                  <c:v>5</c:v>
                </c:pt>
                <c:pt idx="304">
                  <c:v>5</c:v>
                </c:pt>
                <c:pt idx="305">
                  <c:v>5</c:v>
                </c:pt>
                <c:pt idx="306">
                  <c:v>5</c:v>
                </c:pt>
                <c:pt idx="307">
                  <c:v>4</c:v>
                </c:pt>
                <c:pt idx="308">
                  <c:v>2</c:v>
                </c:pt>
                <c:pt idx="309">
                  <c:v>4</c:v>
                </c:pt>
                <c:pt idx="310">
                  <c:v>5</c:v>
                </c:pt>
                <c:pt idx="311">
                  <c:v>5</c:v>
                </c:pt>
                <c:pt idx="312">
                  <c:v>4</c:v>
                </c:pt>
                <c:pt idx="313">
                  <c:v>5</c:v>
                </c:pt>
                <c:pt idx="314">
                  <c:v>5</c:v>
                </c:pt>
                <c:pt idx="315">
                  <c:v>4</c:v>
                </c:pt>
                <c:pt idx="316">
                  <c:v>5</c:v>
                </c:pt>
                <c:pt idx="317">
                  <c:v>2</c:v>
                </c:pt>
                <c:pt idx="318">
                  <c:v>5</c:v>
                </c:pt>
                <c:pt idx="319">
                  <c:v>4</c:v>
                </c:pt>
                <c:pt idx="320">
                  <c:v>4</c:v>
                </c:pt>
                <c:pt idx="321">
                  <c:v>4</c:v>
                </c:pt>
                <c:pt idx="322">
                  <c:v>5</c:v>
                </c:pt>
                <c:pt idx="323">
                  <c:v>5</c:v>
                </c:pt>
                <c:pt idx="324">
                  <c:v>4</c:v>
                </c:pt>
                <c:pt idx="325">
                  <c:v>5</c:v>
                </c:pt>
                <c:pt idx="326">
                  <c:v>5</c:v>
                </c:pt>
                <c:pt idx="327">
                  <c:v>5</c:v>
                </c:pt>
                <c:pt idx="328">
                  <c:v>5</c:v>
                </c:pt>
                <c:pt idx="329">
                  <c:v>3</c:v>
                </c:pt>
                <c:pt idx="330">
                  <c:v>5</c:v>
                </c:pt>
                <c:pt idx="331">
                  <c:v>5</c:v>
                </c:pt>
                <c:pt idx="332">
                  <c:v>1</c:v>
                </c:pt>
                <c:pt idx="333">
                  <c:v>4</c:v>
                </c:pt>
                <c:pt idx="334">
                  <c:v>5</c:v>
                </c:pt>
                <c:pt idx="335">
                  <c:v>1</c:v>
                </c:pt>
                <c:pt idx="336">
                  <c:v>3</c:v>
                </c:pt>
                <c:pt idx="337">
                  <c:v>5</c:v>
                </c:pt>
                <c:pt idx="338">
                  <c:v>3</c:v>
                </c:pt>
                <c:pt idx="339">
                  <c:v>5</c:v>
                </c:pt>
                <c:pt idx="340">
                  <c:v>4</c:v>
                </c:pt>
                <c:pt idx="341">
                  <c:v>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A4C-4CB1-8F43-A54C3A2695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5033816"/>
        <c:axId val="315034800"/>
      </c:scatterChart>
      <c:valAx>
        <c:axId val="3150338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034800"/>
        <c:crosses val="autoZero"/>
        <c:crossBetween val="midCat"/>
      </c:valAx>
      <c:valAx>
        <c:axId val="315034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0338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100000">
          <a:schemeClr val="lt1">
            <a:lumMod val="95000"/>
          </a:schemeClr>
        </a:gs>
        <a:gs pos="43000">
          <a:schemeClr val="lt1"/>
        </a:gs>
      </a:gsLst>
      <a:path path="circle">
        <a:fillToRect l="50000" t="50000" r="50000" b="50000"/>
      </a:path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7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age</a:t>
            </a:r>
            <a:r>
              <a:rPr lang="en-US" baseline="0"/>
              <a:t> </a:t>
            </a:r>
            <a:r>
              <a:rPr lang="en-US"/>
              <a:t>vs Increase in Body Mass Index is directly related to an increased risk of complications during first entry</a:t>
            </a:r>
          </a:p>
        </c:rich>
      </c:tx>
      <c:layout>
        <c:manualLayout>
          <c:xMode val="edge"/>
          <c:yMode val="edge"/>
          <c:x val="0.13838188976377955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7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4.8010623105647653E-2"/>
          <c:y val="0.38772679916269304"/>
          <c:w val="0.91206178215954692"/>
          <c:h val="0.51673244920506478"/>
        </c:manualLayout>
      </c:layout>
      <c:scatterChart>
        <c:scatterStyle val="lineMarker"/>
        <c:varyColors val="0"/>
        <c:ser>
          <c:idx val="0"/>
          <c:order val="0"/>
          <c:spPr>
            <a:ln w="25400">
              <a:noFill/>
            </a:ln>
            <a:effectLst/>
          </c:spPr>
          <c:marker>
            <c:symbol val="circle"/>
            <c:size val="4"/>
            <c:spPr>
              <a:solidFill>
                <a:schemeClr val="accent1"/>
              </a:solidFill>
              <a:ln w="9525" cap="flat" cmpd="sng" algn="ctr">
                <a:solidFill>
                  <a:schemeClr val="accent1"/>
                </a:solidFill>
                <a:round/>
              </a:ln>
              <a:effectLst/>
            </c:spPr>
          </c:marker>
          <c:trendline>
            <c:spPr>
              <a:ln w="63500" cap="rnd" cmpd="sng" algn="ctr">
                <a:solidFill>
                  <a:schemeClr val="accent1">
                    <a:alpha val="25000"/>
                  </a:schemeClr>
                </a:solidFill>
                <a:round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6.0045630949918938E-2"/>
                  <c:y val="-0.2862006643744165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'Data With graphs'!$H$2:$H$352</c:f>
              <c:numCache>
                <c:formatCode>General</c:formatCode>
                <c:ptCount val="342"/>
                <c:pt idx="0">
                  <c:v>55</c:v>
                </c:pt>
                <c:pt idx="1">
                  <c:v>27</c:v>
                </c:pt>
                <c:pt idx="2">
                  <c:v>42</c:v>
                </c:pt>
                <c:pt idx="3">
                  <c:v>68</c:v>
                </c:pt>
                <c:pt idx="4">
                  <c:v>62</c:v>
                </c:pt>
                <c:pt idx="5">
                  <c:v>67</c:v>
                </c:pt>
                <c:pt idx="6">
                  <c:v>47</c:v>
                </c:pt>
                <c:pt idx="7">
                  <c:v>61</c:v>
                </c:pt>
                <c:pt idx="8">
                  <c:v>42</c:v>
                </c:pt>
                <c:pt idx="9">
                  <c:v>38</c:v>
                </c:pt>
                <c:pt idx="10">
                  <c:v>62</c:v>
                </c:pt>
                <c:pt idx="11">
                  <c:v>58</c:v>
                </c:pt>
                <c:pt idx="12">
                  <c:v>32</c:v>
                </c:pt>
                <c:pt idx="13">
                  <c:v>60</c:v>
                </c:pt>
                <c:pt idx="14">
                  <c:v>41</c:v>
                </c:pt>
                <c:pt idx="15">
                  <c:v>57</c:v>
                </c:pt>
                <c:pt idx="16">
                  <c:v>33</c:v>
                </c:pt>
                <c:pt idx="17">
                  <c:v>38</c:v>
                </c:pt>
                <c:pt idx="18">
                  <c:v>47</c:v>
                </c:pt>
                <c:pt idx="19">
                  <c:v>62</c:v>
                </c:pt>
                <c:pt idx="20">
                  <c:v>48</c:v>
                </c:pt>
                <c:pt idx="21">
                  <c:v>57</c:v>
                </c:pt>
                <c:pt idx="22">
                  <c:v>45</c:v>
                </c:pt>
                <c:pt idx="23">
                  <c:v>56</c:v>
                </c:pt>
                <c:pt idx="24">
                  <c:v>56</c:v>
                </c:pt>
                <c:pt idx="25">
                  <c:v>55</c:v>
                </c:pt>
                <c:pt idx="26">
                  <c:v>50</c:v>
                </c:pt>
                <c:pt idx="27">
                  <c:v>41</c:v>
                </c:pt>
                <c:pt idx="28">
                  <c:v>44</c:v>
                </c:pt>
                <c:pt idx="29">
                  <c:v>45</c:v>
                </c:pt>
                <c:pt idx="30">
                  <c:v>52</c:v>
                </c:pt>
                <c:pt idx="31">
                  <c:v>41</c:v>
                </c:pt>
                <c:pt idx="32">
                  <c:v>48</c:v>
                </c:pt>
                <c:pt idx="33">
                  <c:v>56</c:v>
                </c:pt>
                <c:pt idx="34">
                  <c:v>44</c:v>
                </c:pt>
                <c:pt idx="35">
                  <c:v>57</c:v>
                </c:pt>
                <c:pt idx="36">
                  <c:v>59</c:v>
                </c:pt>
                <c:pt idx="37">
                  <c:v>47</c:v>
                </c:pt>
                <c:pt idx="38">
                  <c:v>37</c:v>
                </c:pt>
                <c:pt idx="39">
                  <c:v>38</c:v>
                </c:pt>
                <c:pt idx="40">
                  <c:v>36</c:v>
                </c:pt>
                <c:pt idx="41">
                  <c:v>48</c:v>
                </c:pt>
                <c:pt idx="42">
                  <c:v>47</c:v>
                </c:pt>
                <c:pt idx="43">
                  <c:v>40</c:v>
                </c:pt>
                <c:pt idx="44">
                  <c:v>57</c:v>
                </c:pt>
                <c:pt idx="45">
                  <c:v>58</c:v>
                </c:pt>
                <c:pt idx="46">
                  <c:v>61</c:v>
                </c:pt>
                <c:pt idx="47">
                  <c:v>30</c:v>
                </c:pt>
                <c:pt idx="48">
                  <c:v>53</c:v>
                </c:pt>
                <c:pt idx="49">
                  <c:v>61</c:v>
                </c:pt>
                <c:pt idx="50">
                  <c:v>47</c:v>
                </c:pt>
                <c:pt idx="51">
                  <c:v>49</c:v>
                </c:pt>
                <c:pt idx="52">
                  <c:v>62</c:v>
                </c:pt>
                <c:pt idx="53">
                  <c:v>37</c:v>
                </c:pt>
                <c:pt idx="54">
                  <c:v>43</c:v>
                </c:pt>
                <c:pt idx="55">
                  <c:v>52</c:v>
                </c:pt>
                <c:pt idx="56">
                  <c:v>55</c:v>
                </c:pt>
                <c:pt idx="57">
                  <c:v>43</c:v>
                </c:pt>
                <c:pt idx="58">
                  <c:v>56</c:v>
                </c:pt>
                <c:pt idx="59">
                  <c:v>56</c:v>
                </c:pt>
                <c:pt idx="60">
                  <c:v>57</c:v>
                </c:pt>
                <c:pt idx="61">
                  <c:v>76</c:v>
                </c:pt>
                <c:pt idx="62">
                  <c:v>36</c:v>
                </c:pt>
                <c:pt idx="63">
                  <c:v>42</c:v>
                </c:pt>
                <c:pt idx="64">
                  <c:v>44</c:v>
                </c:pt>
                <c:pt idx="65">
                  <c:v>48</c:v>
                </c:pt>
                <c:pt idx="66">
                  <c:v>58</c:v>
                </c:pt>
                <c:pt idx="67">
                  <c:v>62</c:v>
                </c:pt>
                <c:pt idx="68">
                  <c:v>76</c:v>
                </c:pt>
                <c:pt idx="69">
                  <c:v>30</c:v>
                </c:pt>
                <c:pt idx="70">
                  <c:v>54</c:v>
                </c:pt>
                <c:pt idx="71">
                  <c:v>55</c:v>
                </c:pt>
                <c:pt idx="72">
                  <c:v>69</c:v>
                </c:pt>
                <c:pt idx="73">
                  <c:v>50</c:v>
                </c:pt>
                <c:pt idx="74">
                  <c:v>61</c:v>
                </c:pt>
                <c:pt idx="75">
                  <c:v>42</c:v>
                </c:pt>
                <c:pt idx="76">
                  <c:v>35</c:v>
                </c:pt>
                <c:pt idx="77">
                  <c:v>65</c:v>
                </c:pt>
                <c:pt idx="78">
                  <c:v>41</c:v>
                </c:pt>
                <c:pt idx="79">
                  <c:v>60</c:v>
                </c:pt>
                <c:pt idx="80">
                  <c:v>42</c:v>
                </c:pt>
                <c:pt idx="81">
                  <c:v>35</c:v>
                </c:pt>
                <c:pt idx="82">
                  <c:v>35</c:v>
                </c:pt>
                <c:pt idx="83">
                  <c:v>50</c:v>
                </c:pt>
                <c:pt idx="84">
                  <c:v>49</c:v>
                </c:pt>
                <c:pt idx="85">
                  <c:v>43</c:v>
                </c:pt>
                <c:pt idx="86">
                  <c:v>38</c:v>
                </c:pt>
                <c:pt idx="87">
                  <c:v>59</c:v>
                </c:pt>
                <c:pt idx="88">
                  <c:v>60</c:v>
                </c:pt>
                <c:pt idx="89">
                  <c:v>38</c:v>
                </c:pt>
                <c:pt idx="90">
                  <c:v>36</c:v>
                </c:pt>
                <c:pt idx="91">
                  <c:v>50</c:v>
                </c:pt>
                <c:pt idx="92">
                  <c:v>33</c:v>
                </c:pt>
                <c:pt idx="93">
                  <c:v>30</c:v>
                </c:pt>
                <c:pt idx="94">
                  <c:v>42</c:v>
                </c:pt>
                <c:pt idx="95">
                  <c:v>45</c:v>
                </c:pt>
                <c:pt idx="96">
                  <c:v>60</c:v>
                </c:pt>
                <c:pt idx="97">
                  <c:v>47</c:v>
                </c:pt>
                <c:pt idx="98">
                  <c:v>44</c:v>
                </c:pt>
                <c:pt idx="99">
                  <c:v>52</c:v>
                </c:pt>
                <c:pt idx="100">
                  <c:v>57</c:v>
                </c:pt>
                <c:pt idx="101">
                  <c:v>42</c:v>
                </c:pt>
                <c:pt idx="102">
                  <c:v>49</c:v>
                </c:pt>
                <c:pt idx="103">
                  <c:v>39</c:v>
                </c:pt>
                <c:pt idx="104">
                  <c:v>37</c:v>
                </c:pt>
                <c:pt idx="105">
                  <c:v>55</c:v>
                </c:pt>
                <c:pt idx="106">
                  <c:v>65</c:v>
                </c:pt>
                <c:pt idx="107">
                  <c:v>47</c:v>
                </c:pt>
                <c:pt idx="108">
                  <c:v>59</c:v>
                </c:pt>
                <c:pt idx="109">
                  <c:v>34</c:v>
                </c:pt>
                <c:pt idx="110">
                  <c:v>59</c:v>
                </c:pt>
                <c:pt idx="111">
                  <c:v>42</c:v>
                </c:pt>
                <c:pt idx="112">
                  <c:v>52</c:v>
                </c:pt>
                <c:pt idx="113">
                  <c:v>55</c:v>
                </c:pt>
                <c:pt idx="114">
                  <c:v>65</c:v>
                </c:pt>
                <c:pt idx="115">
                  <c:v>34</c:v>
                </c:pt>
                <c:pt idx="116">
                  <c:v>46</c:v>
                </c:pt>
                <c:pt idx="117">
                  <c:v>45</c:v>
                </c:pt>
                <c:pt idx="118">
                  <c:v>35</c:v>
                </c:pt>
                <c:pt idx="119">
                  <c:v>46</c:v>
                </c:pt>
                <c:pt idx="120">
                  <c:v>64</c:v>
                </c:pt>
                <c:pt idx="121">
                  <c:v>65</c:v>
                </c:pt>
                <c:pt idx="122">
                  <c:v>32</c:v>
                </c:pt>
                <c:pt idx="123">
                  <c:v>55</c:v>
                </c:pt>
                <c:pt idx="124">
                  <c:v>43</c:v>
                </c:pt>
                <c:pt idx="125">
                  <c:v>47</c:v>
                </c:pt>
                <c:pt idx="126">
                  <c:v>59</c:v>
                </c:pt>
                <c:pt idx="127">
                  <c:v>65</c:v>
                </c:pt>
                <c:pt idx="128">
                  <c:v>38</c:v>
                </c:pt>
                <c:pt idx="129">
                  <c:v>32</c:v>
                </c:pt>
                <c:pt idx="130">
                  <c:v>61</c:v>
                </c:pt>
                <c:pt idx="131">
                  <c:v>35</c:v>
                </c:pt>
                <c:pt idx="132">
                  <c:v>37</c:v>
                </c:pt>
                <c:pt idx="133">
                  <c:v>31</c:v>
                </c:pt>
                <c:pt idx="134">
                  <c:v>32</c:v>
                </c:pt>
                <c:pt idx="135">
                  <c:v>34</c:v>
                </c:pt>
                <c:pt idx="136">
                  <c:v>55</c:v>
                </c:pt>
                <c:pt idx="137">
                  <c:v>30</c:v>
                </c:pt>
                <c:pt idx="138">
                  <c:v>30</c:v>
                </c:pt>
                <c:pt idx="139">
                  <c:v>31</c:v>
                </c:pt>
                <c:pt idx="140">
                  <c:v>32</c:v>
                </c:pt>
                <c:pt idx="141">
                  <c:v>36</c:v>
                </c:pt>
                <c:pt idx="142">
                  <c:v>38</c:v>
                </c:pt>
                <c:pt idx="143">
                  <c:v>39</c:v>
                </c:pt>
                <c:pt idx="144">
                  <c:v>39</c:v>
                </c:pt>
                <c:pt idx="145">
                  <c:v>42</c:v>
                </c:pt>
                <c:pt idx="146">
                  <c:v>49</c:v>
                </c:pt>
                <c:pt idx="147">
                  <c:v>58</c:v>
                </c:pt>
                <c:pt idx="148">
                  <c:v>60</c:v>
                </c:pt>
                <c:pt idx="149">
                  <c:v>61</c:v>
                </c:pt>
                <c:pt idx="150">
                  <c:v>32</c:v>
                </c:pt>
                <c:pt idx="151">
                  <c:v>36</c:v>
                </c:pt>
                <c:pt idx="152">
                  <c:v>55</c:v>
                </c:pt>
                <c:pt idx="153">
                  <c:v>63</c:v>
                </c:pt>
                <c:pt idx="154">
                  <c:v>33</c:v>
                </c:pt>
                <c:pt idx="155">
                  <c:v>36</c:v>
                </c:pt>
                <c:pt idx="156">
                  <c:v>39</c:v>
                </c:pt>
                <c:pt idx="157">
                  <c:v>40</c:v>
                </c:pt>
                <c:pt idx="158">
                  <c:v>44</c:v>
                </c:pt>
                <c:pt idx="159">
                  <c:v>60</c:v>
                </c:pt>
                <c:pt idx="160">
                  <c:v>29</c:v>
                </c:pt>
                <c:pt idx="161">
                  <c:v>31</c:v>
                </c:pt>
                <c:pt idx="162">
                  <c:v>32</c:v>
                </c:pt>
                <c:pt idx="163">
                  <c:v>33</c:v>
                </c:pt>
                <c:pt idx="164">
                  <c:v>35</c:v>
                </c:pt>
                <c:pt idx="165">
                  <c:v>35</c:v>
                </c:pt>
                <c:pt idx="166">
                  <c:v>35</c:v>
                </c:pt>
                <c:pt idx="167">
                  <c:v>36</c:v>
                </c:pt>
                <c:pt idx="168">
                  <c:v>37</c:v>
                </c:pt>
                <c:pt idx="169">
                  <c:v>37</c:v>
                </c:pt>
                <c:pt idx="170">
                  <c:v>38</c:v>
                </c:pt>
                <c:pt idx="171">
                  <c:v>38</c:v>
                </c:pt>
                <c:pt idx="172">
                  <c:v>40</c:v>
                </c:pt>
                <c:pt idx="173">
                  <c:v>40</c:v>
                </c:pt>
                <c:pt idx="174">
                  <c:v>44</c:v>
                </c:pt>
                <c:pt idx="175">
                  <c:v>47</c:v>
                </c:pt>
                <c:pt idx="176">
                  <c:v>47</c:v>
                </c:pt>
                <c:pt idx="177">
                  <c:v>48</c:v>
                </c:pt>
                <c:pt idx="178">
                  <c:v>53</c:v>
                </c:pt>
                <c:pt idx="179">
                  <c:v>55</c:v>
                </c:pt>
                <c:pt idx="180">
                  <c:v>55</c:v>
                </c:pt>
                <c:pt idx="181">
                  <c:v>57</c:v>
                </c:pt>
                <c:pt idx="182">
                  <c:v>37</c:v>
                </c:pt>
                <c:pt idx="183">
                  <c:v>39</c:v>
                </c:pt>
                <c:pt idx="184">
                  <c:v>26</c:v>
                </c:pt>
                <c:pt idx="185">
                  <c:v>30</c:v>
                </c:pt>
                <c:pt idx="186">
                  <c:v>31</c:v>
                </c:pt>
                <c:pt idx="187">
                  <c:v>32</c:v>
                </c:pt>
                <c:pt idx="188">
                  <c:v>33</c:v>
                </c:pt>
                <c:pt idx="189">
                  <c:v>34</c:v>
                </c:pt>
                <c:pt idx="190">
                  <c:v>36</c:v>
                </c:pt>
                <c:pt idx="191">
                  <c:v>36</c:v>
                </c:pt>
                <c:pt idx="192">
                  <c:v>40</c:v>
                </c:pt>
                <c:pt idx="193">
                  <c:v>65</c:v>
                </c:pt>
                <c:pt idx="194">
                  <c:v>30</c:v>
                </c:pt>
                <c:pt idx="195">
                  <c:v>34</c:v>
                </c:pt>
                <c:pt idx="196">
                  <c:v>36</c:v>
                </c:pt>
                <c:pt idx="197">
                  <c:v>45</c:v>
                </c:pt>
                <c:pt idx="198">
                  <c:v>58</c:v>
                </c:pt>
                <c:pt idx="199">
                  <c:v>28</c:v>
                </c:pt>
                <c:pt idx="200">
                  <c:v>47</c:v>
                </c:pt>
                <c:pt idx="201">
                  <c:v>62</c:v>
                </c:pt>
                <c:pt idx="202">
                  <c:v>63</c:v>
                </c:pt>
                <c:pt idx="203">
                  <c:v>26</c:v>
                </c:pt>
                <c:pt idx="204">
                  <c:v>38</c:v>
                </c:pt>
                <c:pt idx="205">
                  <c:v>52</c:v>
                </c:pt>
                <c:pt idx="206">
                  <c:v>59</c:v>
                </c:pt>
                <c:pt idx="207">
                  <c:v>57</c:v>
                </c:pt>
                <c:pt idx="208">
                  <c:v>53</c:v>
                </c:pt>
                <c:pt idx="209">
                  <c:v>58</c:v>
                </c:pt>
                <c:pt idx="210">
                  <c:v>66</c:v>
                </c:pt>
                <c:pt idx="211">
                  <c:v>50</c:v>
                </c:pt>
                <c:pt idx="212">
                  <c:v>40</c:v>
                </c:pt>
                <c:pt idx="213">
                  <c:v>58</c:v>
                </c:pt>
                <c:pt idx="214">
                  <c:v>58</c:v>
                </c:pt>
                <c:pt idx="215">
                  <c:v>33</c:v>
                </c:pt>
                <c:pt idx="216">
                  <c:v>36</c:v>
                </c:pt>
                <c:pt idx="217">
                  <c:v>46</c:v>
                </c:pt>
                <c:pt idx="218">
                  <c:v>36</c:v>
                </c:pt>
                <c:pt idx="219">
                  <c:v>38</c:v>
                </c:pt>
                <c:pt idx="220">
                  <c:v>47</c:v>
                </c:pt>
                <c:pt idx="221">
                  <c:v>34</c:v>
                </c:pt>
                <c:pt idx="222">
                  <c:v>55</c:v>
                </c:pt>
                <c:pt idx="223">
                  <c:v>35</c:v>
                </c:pt>
                <c:pt idx="224">
                  <c:v>58</c:v>
                </c:pt>
                <c:pt idx="225">
                  <c:v>55</c:v>
                </c:pt>
                <c:pt idx="226">
                  <c:v>31</c:v>
                </c:pt>
                <c:pt idx="227">
                  <c:v>61</c:v>
                </c:pt>
                <c:pt idx="228">
                  <c:v>65</c:v>
                </c:pt>
                <c:pt idx="229">
                  <c:v>59</c:v>
                </c:pt>
                <c:pt idx="230">
                  <c:v>49</c:v>
                </c:pt>
                <c:pt idx="231">
                  <c:v>41</c:v>
                </c:pt>
                <c:pt idx="232">
                  <c:v>40</c:v>
                </c:pt>
                <c:pt idx="233">
                  <c:v>30</c:v>
                </c:pt>
                <c:pt idx="234">
                  <c:v>40</c:v>
                </c:pt>
                <c:pt idx="235">
                  <c:v>40</c:v>
                </c:pt>
                <c:pt idx="236">
                  <c:v>48</c:v>
                </c:pt>
                <c:pt idx="237">
                  <c:v>66</c:v>
                </c:pt>
                <c:pt idx="239">
                  <c:v>51</c:v>
                </c:pt>
                <c:pt idx="240">
                  <c:v>63</c:v>
                </c:pt>
                <c:pt idx="241">
                  <c:v>33</c:v>
                </c:pt>
                <c:pt idx="242">
                  <c:v>38</c:v>
                </c:pt>
                <c:pt idx="243">
                  <c:v>34</c:v>
                </c:pt>
                <c:pt idx="244">
                  <c:v>37</c:v>
                </c:pt>
                <c:pt idx="245">
                  <c:v>50</c:v>
                </c:pt>
                <c:pt idx="246">
                  <c:v>60</c:v>
                </c:pt>
                <c:pt idx="247">
                  <c:v>32</c:v>
                </c:pt>
                <c:pt idx="248">
                  <c:v>32</c:v>
                </c:pt>
                <c:pt idx="249">
                  <c:v>40</c:v>
                </c:pt>
                <c:pt idx="250">
                  <c:v>52</c:v>
                </c:pt>
                <c:pt idx="251">
                  <c:v>56</c:v>
                </c:pt>
                <c:pt idx="252">
                  <c:v>39</c:v>
                </c:pt>
                <c:pt idx="253">
                  <c:v>44</c:v>
                </c:pt>
                <c:pt idx="254">
                  <c:v>44</c:v>
                </c:pt>
                <c:pt idx="255">
                  <c:v>60</c:v>
                </c:pt>
                <c:pt idx="256">
                  <c:v>40</c:v>
                </c:pt>
                <c:pt idx="257">
                  <c:v>42</c:v>
                </c:pt>
                <c:pt idx="258">
                  <c:v>38</c:v>
                </c:pt>
                <c:pt idx="259">
                  <c:v>37</c:v>
                </c:pt>
                <c:pt idx="260">
                  <c:v>51</c:v>
                </c:pt>
                <c:pt idx="261">
                  <c:v>51</c:v>
                </c:pt>
                <c:pt idx="262">
                  <c:v>38</c:v>
                </c:pt>
                <c:pt idx="263">
                  <c:v>57</c:v>
                </c:pt>
                <c:pt idx="264">
                  <c:v>45</c:v>
                </c:pt>
                <c:pt idx="265">
                  <c:v>30</c:v>
                </c:pt>
                <c:pt idx="266">
                  <c:v>32</c:v>
                </c:pt>
                <c:pt idx="267">
                  <c:v>36</c:v>
                </c:pt>
                <c:pt idx="268">
                  <c:v>38</c:v>
                </c:pt>
                <c:pt idx="269">
                  <c:v>42</c:v>
                </c:pt>
                <c:pt idx="270">
                  <c:v>43</c:v>
                </c:pt>
                <c:pt idx="271">
                  <c:v>49</c:v>
                </c:pt>
                <c:pt idx="272">
                  <c:v>30</c:v>
                </c:pt>
                <c:pt idx="273">
                  <c:v>33</c:v>
                </c:pt>
                <c:pt idx="274">
                  <c:v>34</c:v>
                </c:pt>
                <c:pt idx="275">
                  <c:v>37</c:v>
                </c:pt>
                <c:pt idx="276">
                  <c:v>38</c:v>
                </c:pt>
                <c:pt idx="277">
                  <c:v>44</c:v>
                </c:pt>
                <c:pt idx="278">
                  <c:v>55</c:v>
                </c:pt>
                <c:pt idx="279">
                  <c:v>31</c:v>
                </c:pt>
                <c:pt idx="280">
                  <c:v>37</c:v>
                </c:pt>
                <c:pt idx="281">
                  <c:v>57</c:v>
                </c:pt>
                <c:pt idx="282">
                  <c:v>53</c:v>
                </c:pt>
                <c:pt idx="283">
                  <c:v>57</c:v>
                </c:pt>
                <c:pt idx="284">
                  <c:v>61</c:v>
                </c:pt>
                <c:pt idx="285">
                  <c:v>33</c:v>
                </c:pt>
                <c:pt idx="286">
                  <c:v>50</c:v>
                </c:pt>
                <c:pt idx="287">
                  <c:v>39</c:v>
                </c:pt>
                <c:pt idx="288">
                  <c:v>36</c:v>
                </c:pt>
                <c:pt idx="289">
                  <c:v>47</c:v>
                </c:pt>
                <c:pt idx="290">
                  <c:v>38</c:v>
                </c:pt>
                <c:pt idx="291">
                  <c:v>29</c:v>
                </c:pt>
                <c:pt idx="292">
                  <c:v>42</c:v>
                </c:pt>
                <c:pt idx="293">
                  <c:v>58</c:v>
                </c:pt>
                <c:pt idx="294">
                  <c:v>48</c:v>
                </c:pt>
                <c:pt idx="295">
                  <c:v>31</c:v>
                </c:pt>
                <c:pt idx="296">
                  <c:v>50</c:v>
                </c:pt>
                <c:pt idx="297">
                  <c:v>33</c:v>
                </c:pt>
                <c:pt idx="298">
                  <c:v>31</c:v>
                </c:pt>
                <c:pt idx="299">
                  <c:v>32</c:v>
                </c:pt>
                <c:pt idx="300">
                  <c:v>65</c:v>
                </c:pt>
                <c:pt idx="301">
                  <c:v>45</c:v>
                </c:pt>
                <c:pt idx="302">
                  <c:v>73</c:v>
                </c:pt>
                <c:pt idx="303">
                  <c:v>54</c:v>
                </c:pt>
                <c:pt idx="304">
                  <c:v>39</c:v>
                </c:pt>
                <c:pt idx="305">
                  <c:v>42</c:v>
                </c:pt>
                <c:pt idx="306">
                  <c:v>43</c:v>
                </c:pt>
                <c:pt idx="307">
                  <c:v>51</c:v>
                </c:pt>
                <c:pt idx="308">
                  <c:v>56</c:v>
                </c:pt>
                <c:pt idx="309">
                  <c:v>40</c:v>
                </c:pt>
                <c:pt idx="310">
                  <c:v>31</c:v>
                </c:pt>
                <c:pt idx="311">
                  <c:v>32</c:v>
                </c:pt>
                <c:pt idx="312">
                  <c:v>59</c:v>
                </c:pt>
                <c:pt idx="313">
                  <c:v>27</c:v>
                </c:pt>
                <c:pt idx="314">
                  <c:v>32</c:v>
                </c:pt>
                <c:pt idx="315">
                  <c:v>58</c:v>
                </c:pt>
                <c:pt idx="316">
                  <c:v>66</c:v>
                </c:pt>
                <c:pt idx="317">
                  <c:v>66</c:v>
                </c:pt>
                <c:pt idx="318">
                  <c:v>38</c:v>
                </c:pt>
                <c:pt idx="319">
                  <c:v>59</c:v>
                </c:pt>
                <c:pt idx="320">
                  <c:v>35</c:v>
                </c:pt>
                <c:pt idx="321">
                  <c:v>37</c:v>
                </c:pt>
                <c:pt idx="322">
                  <c:v>46</c:v>
                </c:pt>
                <c:pt idx="323">
                  <c:v>59</c:v>
                </c:pt>
                <c:pt idx="324">
                  <c:v>47</c:v>
                </c:pt>
                <c:pt idx="325">
                  <c:v>52</c:v>
                </c:pt>
                <c:pt idx="326">
                  <c:v>38</c:v>
                </c:pt>
                <c:pt idx="327">
                  <c:v>50</c:v>
                </c:pt>
                <c:pt idx="328">
                  <c:v>57</c:v>
                </c:pt>
                <c:pt idx="329">
                  <c:v>41</c:v>
                </c:pt>
                <c:pt idx="330">
                  <c:v>40</c:v>
                </c:pt>
                <c:pt idx="331">
                  <c:v>40</c:v>
                </c:pt>
                <c:pt idx="332">
                  <c:v>50</c:v>
                </c:pt>
                <c:pt idx="333">
                  <c:v>49</c:v>
                </c:pt>
                <c:pt idx="334">
                  <c:v>53</c:v>
                </c:pt>
                <c:pt idx="335">
                  <c:v>36</c:v>
                </c:pt>
                <c:pt idx="336">
                  <c:v>51</c:v>
                </c:pt>
                <c:pt idx="337">
                  <c:v>65</c:v>
                </c:pt>
                <c:pt idx="338">
                  <c:v>35</c:v>
                </c:pt>
                <c:pt idx="339">
                  <c:v>39</c:v>
                </c:pt>
                <c:pt idx="340">
                  <c:v>57</c:v>
                </c:pt>
                <c:pt idx="341">
                  <c:v>38</c:v>
                </c:pt>
              </c:numCache>
            </c:numRef>
          </c:xVal>
          <c:yVal>
            <c:numRef>
              <c:f>'Data With graphs'!$C$2:$C$352</c:f>
              <c:numCache>
                <c:formatCode>General</c:formatCode>
                <c:ptCount val="342"/>
                <c:pt idx="0">
                  <c:v>3</c:v>
                </c:pt>
                <c:pt idx="1">
                  <c:v>2</c:v>
                </c:pt>
                <c:pt idx="2">
                  <c:v>4</c:v>
                </c:pt>
                <c:pt idx="3">
                  <c:v>4</c:v>
                </c:pt>
                <c:pt idx="4">
                  <c:v>2</c:v>
                </c:pt>
                <c:pt idx="5">
                  <c:v>4</c:v>
                </c:pt>
                <c:pt idx="6">
                  <c:v>3</c:v>
                </c:pt>
                <c:pt idx="7">
                  <c:v>5</c:v>
                </c:pt>
                <c:pt idx="8">
                  <c:v>4</c:v>
                </c:pt>
                <c:pt idx="9">
                  <c:v>3</c:v>
                </c:pt>
                <c:pt idx="10">
                  <c:v>3</c:v>
                </c:pt>
                <c:pt idx="11">
                  <c:v>4</c:v>
                </c:pt>
                <c:pt idx="12">
                  <c:v>5</c:v>
                </c:pt>
                <c:pt idx="13">
                  <c:v>3</c:v>
                </c:pt>
                <c:pt idx="14">
                  <c:v>3</c:v>
                </c:pt>
                <c:pt idx="15">
                  <c:v>3</c:v>
                </c:pt>
                <c:pt idx="16">
                  <c:v>4</c:v>
                </c:pt>
                <c:pt idx="17">
                  <c:v>2</c:v>
                </c:pt>
                <c:pt idx="18">
                  <c:v>2</c:v>
                </c:pt>
                <c:pt idx="19">
                  <c:v>4</c:v>
                </c:pt>
                <c:pt idx="20">
                  <c:v>2</c:v>
                </c:pt>
                <c:pt idx="21">
                  <c:v>4</c:v>
                </c:pt>
                <c:pt idx="22">
                  <c:v>2</c:v>
                </c:pt>
                <c:pt idx="23">
                  <c:v>2</c:v>
                </c:pt>
                <c:pt idx="24">
                  <c:v>2</c:v>
                </c:pt>
                <c:pt idx="25">
                  <c:v>5</c:v>
                </c:pt>
                <c:pt idx="26">
                  <c:v>3</c:v>
                </c:pt>
                <c:pt idx="27">
                  <c:v>1</c:v>
                </c:pt>
                <c:pt idx="28">
                  <c:v>4</c:v>
                </c:pt>
                <c:pt idx="29">
                  <c:v>4</c:v>
                </c:pt>
                <c:pt idx="30">
                  <c:v>1</c:v>
                </c:pt>
                <c:pt idx="31">
                  <c:v>5</c:v>
                </c:pt>
                <c:pt idx="32">
                  <c:v>4</c:v>
                </c:pt>
                <c:pt idx="33">
                  <c:v>3</c:v>
                </c:pt>
                <c:pt idx="34">
                  <c:v>4</c:v>
                </c:pt>
                <c:pt idx="35">
                  <c:v>3</c:v>
                </c:pt>
                <c:pt idx="36">
                  <c:v>1</c:v>
                </c:pt>
                <c:pt idx="37">
                  <c:v>1</c:v>
                </c:pt>
                <c:pt idx="38">
                  <c:v>2</c:v>
                </c:pt>
                <c:pt idx="39">
                  <c:v>2</c:v>
                </c:pt>
                <c:pt idx="40">
                  <c:v>1</c:v>
                </c:pt>
                <c:pt idx="41">
                  <c:v>3</c:v>
                </c:pt>
                <c:pt idx="42">
                  <c:v>3</c:v>
                </c:pt>
                <c:pt idx="43">
                  <c:v>4</c:v>
                </c:pt>
                <c:pt idx="44">
                  <c:v>4</c:v>
                </c:pt>
                <c:pt idx="45">
                  <c:v>2</c:v>
                </c:pt>
                <c:pt idx="46">
                  <c:v>2</c:v>
                </c:pt>
                <c:pt idx="47">
                  <c:v>4</c:v>
                </c:pt>
                <c:pt idx="48">
                  <c:v>3</c:v>
                </c:pt>
                <c:pt idx="49">
                  <c:v>1</c:v>
                </c:pt>
                <c:pt idx="50">
                  <c:v>5</c:v>
                </c:pt>
                <c:pt idx="51">
                  <c:v>5</c:v>
                </c:pt>
                <c:pt idx="52">
                  <c:v>4</c:v>
                </c:pt>
                <c:pt idx="53">
                  <c:v>5</c:v>
                </c:pt>
                <c:pt idx="54">
                  <c:v>3</c:v>
                </c:pt>
                <c:pt idx="55">
                  <c:v>2</c:v>
                </c:pt>
                <c:pt idx="56">
                  <c:v>5</c:v>
                </c:pt>
                <c:pt idx="57">
                  <c:v>5</c:v>
                </c:pt>
                <c:pt idx="58">
                  <c:v>2</c:v>
                </c:pt>
                <c:pt idx="59">
                  <c:v>5</c:v>
                </c:pt>
                <c:pt idx="60">
                  <c:v>4</c:v>
                </c:pt>
                <c:pt idx="61">
                  <c:v>3</c:v>
                </c:pt>
                <c:pt idx="62">
                  <c:v>4</c:v>
                </c:pt>
                <c:pt idx="63">
                  <c:v>1</c:v>
                </c:pt>
                <c:pt idx="64">
                  <c:v>3</c:v>
                </c:pt>
                <c:pt idx="65">
                  <c:v>3</c:v>
                </c:pt>
                <c:pt idx="66">
                  <c:v>4</c:v>
                </c:pt>
                <c:pt idx="67">
                  <c:v>1</c:v>
                </c:pt>
                <c:pt idx="68">
                  <c:v>5</c:v>
                </c:pt>
                <c:pt idx="69">
                  <c:v>1</c:v>
                </c:pt>
                <c:pt idx="70">
                  <c:v>4</c:v>
                </c:pt>
                <c:pt idx="71">
                  <c:v>5</c:v>
                </c:pt>
                <c:pt idx="72">
                  <c:v>4</c:v>
                </c:pt>
                <c:pt idx="73">
                  <c:v>5</c:v>
                </c:pt>
                <c:pt idx="74">
                  <c:v>4</c:v>
                </c:pt>
                <c:pt idx="75">
                  <c:v>5</c:v>
                </c:pt>
                <c:pt idx="76">
                  <c:v>4</c:v>
                </c:pt>
                <c:pt idx="77">
                  <c:v>3</c:v>
                </c:pt>
                <c:pt idx="78">
                  <c:v>3</c:v>
                </c:pt>
                <c:pt idx="79">
                  <c:v>3</c:v>
                </c:pt>
                <c:pt idx="80">
                  <c:v>2</c:v>
                </c:pt>
                <c:pt idx="81">
                  <c:v>4</c:v>
                </c:pt>
                <c:pt idx="82">
                  <c:v>3</c:v>
                </c:pt>
                <c:pt idx="83">
                  <c:v>4</c:v>
                </c:pt>
                <c:pt idx="84">
                  <c:v>1</c:v>
                </c:pt>
                <c:pt idx="85">
                  <c:v>1</c:v>
                </c:pt>
                <c:pt idx="86">
                  <c:v>4</c:v>
                </c:pt>
                <c:pt idx="87">
                  <c:v>1</c:v>
                </c:pt>
                <c:pt idx="88">
                  <c:v>5</c:v>
                </c:pt>
                <c:pt idx="89">
                  <c:v>1</c:v>
                </c:pt>
                <c:pt idx="90">
                  <c:v>2</c:v>
                </c:pt>
                <c:pt idx="91">
                  <c:v>5</c:v>
                </c:pt>
                <c:pt idx="92">
                  <c:v>3</c:v>
                </c:pt>
                <c:pt idx="93">
                  <c:v>2</c:v>
                </c:pt>
                <c:pt idx="94">
                  <c:v>2</c:v>
                </c:pt>
                <c:pt idx="95">
                  <c:v>5</c:v>
                </c:pt>
                <c:pt idx="96">
                  <c:v>5</c:v>
                </c:pt>
                <c:pt idx="97">
                  <c:v>2</c:v>
                </c:pt>
                <c:pt idx="98">
                  <c:v>1</c:v>
                </c:pt>
                <c:pt idx="99">
                  <c:v>3</c:v>
                </c:pt>
                <c:pt idx="100">
                  <c:v>1</c:v>
                </c:pt>
                <c:pt idx="101">
                  <c:v>4</c:v>
                </c:pt>
                <c:pt idx="102">
                  <c:v>5</c:v>
                </c:pt>
                <c:pt idx="103">
                  <c:v>4</c:v>
                </c:pt>
                <c:pt idx="104">
                  <c:v>3</c:v>
                </c:pt>
                <c:pt idx="105">
                  <c:v>5</c:v>
                </c:pt>
                <c:pt idx="106">
                  <c:v>1</c:v>
                </c:pt>
                <c:pt idx="107">
                  <c:v>2</c:v>
                </c:pt>
                <c:pt idx="108">
                  <c:v>2</c:v>
                </c:pt>
                <c:pt idx="109">
                  <c:v>1</c:v>
                </c:pt>
                <c:pt idx="110">
                  <c:v>3</c:v>
                </c:pt>
                <c:pt idx="111">
                  <c:v>2</c:v>
                </c:pt>
                <c:pt idx="112">
                  <c:v>4</c:v>
                </c:pt>
                <c:pt idx="113">
                  <c:v>2</c:v>
                </c:pt>
                <c:pt idx="114">
                  <c:v>3</c:v>
                </c:pt>
                <c:pt idx="115">
                  <c:v>4</c:v>
                </c:pt>
                <c:pt idx="116">
                  <c:v>4</c:v>
                </c:pt>
                <c:pt idx="117">
                  <c:v>4</c:v>
                </c:pt>
                <c:pt idx="118">
                  <c:v>5</c:v>
                </c:pt>
                <c:pt idx="119">
                  <c:v>2</c:v>
                </c:pt>
                <c:pt idx="120">
                  <c:v>1</c:v>
                </c:pt>
                <c:pt idx="121">
                  <c:v>5</c:v>
                </c:pt>
                <c:pt idx="122">
                  <c:v>4</c:v>
                </c:pt>
                <c:pt idx="123">
                  <c:v>3</c:v>
                </c:pt>
                <c:pt idx="124">
                  <c:v>2</c:v>
                </c:pt>
                <c:pt idx="125">
                  <c:v>2</c:v>
                </c:pt>
                <c:pt idx="126">
                  <c:v>4</c:v>
                </c:pt>
                <c:pt idx="127">
                  <c:v>4</c:v>
                </c:pt>
                <c:pt idx="128">
                  <c:v>4</c:v>
                </c:pt>
                <c:pt idx="129">
                  <c:v>2</c:v>
                </c:pt>
                <c:pt idx="130">
                  <c:v>3</c:v>
                </c:pt>
                <c:pt idx="131">
                  <c:v>2</c:v>
                </c:pt>
                <c:pt idx="132">
                  <c:v>4</c:v>
                </c:pt>
                <c:pt idx="133">
                  <c:v>2</c:v>
                </c:pt>
                <c:pt idx="134">
                  <c:v>2</c:v>
                </c:pt>
                <c:pt idx="135">
                  <c:v>2</c:v>
                </c:pt>
                <c:pt idx="136">
                  <c:v>3</c:v>
                </c:pt>
                <c:pt idx="137">
                  <c:v>5</c:v>
                </c:pt>
                <c:pt idx="138">
                  <c:v>4</c:v>
                </c:pt>
                <c:pt idx="139">
                  <c:v>2</c:v>
                </c:pt>
                <c:pt idx="140">
                  <c:v>3</c:v>
                </c:pt>
                <c:pt idx="141">
                  <c:v>4</c:v>
                </c:pt>
                <c:pt idx="142">
                  <c:v>1</c:v>
                </c:pt>
                <c:pt idx="143">
                  <c:v>4</c:v>
                </c:pt>
                <c:pt idx="144">
                  <c:v>4</c:v>
                </c:pt>
                <c:pt idx="145">
                  <c:v>5</c:v>
                </c:pt>
                <c:pt idx="146">
                  <c:v>3</c:v>
                </c:pt>
                <c:pt idx="147">
                  <c:v>4</c:v>
                </c:pt>
                <c:pt idx="148">
                  <c:v>5</c:v>
                </c:pt>
                <c:pt idx="149">
                  <c:v>3</c:v>
                </c:pt>
                <c:pt idx="150">
                  <c:v>2</c:v>
                </c:pt>
                <c:pt idx="151">
                  <c:v>4</c:v>
                </c:pt>
                <c:pt idx="152">
                  <c:v>1</c:v>
                </c:pt>
                <c:pt idx="153">
                  <c:v>4</c:v>
                </c:pt>
                <c:pt idx="154">
                  <c:v>1</c:v>
                </c:pt>
                <c:pt idx="155">
                  <c:v>1</c:v>
                </c:pt>
                <c:pt idx="156">
                  <c:v>4</c:v>
                </c:pt>
                <c:pt idx="157">
                  <c:v>4</c:v>
                </c:pt>
                <c:pt idx="158">
                  <c:v>5</c:v>
                </c:pt>
                <c:pt idx="159">
                  <c:v>4</c:v>
                </c:pt>
                <c:pt idx="160">
                  <c:v>3</c:v>
                </c:pt>
                <c:pt idx="161">
                  <c:v>2</c:v>
                </c:pt>
                <c:pt idx="162">
                  <c:v>5</c:v>
                </c:pt>
                <c:pt idx="163">
                  <c:v>1</c:v>
                </c:pt>
                <c:pt idx="164">
                  <c:v>4</c:v>
                </c:pt>
                <c:pt idx="165">
                  <c:v>1</c:v>
                </c:pt>
                <c:pt idx="166">
                  <c:v>4</c:v>
                </c:pt>
                <c:pt idx="167">
                  <c:v>4</c:v>
                </c:pt>
                <c:pt idx="168">
                  <c:v>2</c:v>
                </c:pt>
                <c:pt idx="169">
                  <c:v>4</c:v>
                </c:pt>
                <c:pt idx="170">
                  <c:v>3</c:v>
                </c:pt>
                <c:pt idx="171">
                  <c:v>4</c:v>
                </c:pt>
                <c:pt idx="172">
                  <c:v>1</c:v>
                </c:pt>
                <c:pt idx="173">
                  <c:v>4</c:v>
                </c:pt>
                <c:pt idx="174">
                  <c:v>5</c:v>
                </c:pt>
                <c:pt idx="175">
                  <c:v>5</c:v>
                </c:pt>
                <c:pt idx="176">
                  <c:v>2</c:v>
                </c:pt>
                <c:pt idx="177">
                  <c:v>5</c:v>
                </c:pt>
                <c:pt idx="178">
                  <c:v>2</c:v>
                </c:pt>
                <c:pt idx="179">
                  <c:v>4</c:v>
                </c:pt>
                <c:pt idx="180">
                  <c:v>3</c:v>
                </c:pt>
                <c:pt idx="181">
                  <c:v>1</c:v>
                </c:pt>
                <c:pt idx="182">
                  <c:v>3</c:v>
                </c:pt>
                <c:pt idx="183">
                  <c:v>4</c:v>
                </c:pt>
                <c:pt idx="184">
                  <c:v>3</c:v>
                </c:pt>
                <c:pt idx="185">
                  <c:v>3</c:v>
                </c:pt>
                <c:pt idx="186">
                  <c:v>2</c:v>
                </c:pt>
                <c:pt idx="187">
                  <c:v>1</c:v>
                </c:pt>
                <c:pt idx="188">
                  <c:v>2</c:v>
                </c:pt>
                <c:pt idx="189">
                  <c:v>4</c:v>
                </c:pt>
                <c:pt idx="190">
                  <c:v>4</c:v>
                </c:pt>
                <c:pt idx="191">
                  <c:v>5</c:v>
                </c:pt>
                <c:pt idx="192">
                  <c:v>5</c:v>
                </c:pt>
                <c:pt idx="193">
                  <c:v>1</c:v>
                </c:pt>
                <c:pt idx="194">
                  <c:v>2</c:v>
                </c:pt>
                <c:pt idx="195">
                  <c:v>4</c:v>
                </c:pt>
                <c:pt idx="196">
                  <c:v>4</c:v>
                </c:pt>
                <c:pt idx="197">
                  <c:v>5</c:v>
                </c:pt>
                <c:pt idx="198">
                  <c:v>3</c:v>
                </c:pt>
                <c:pt idx="199">
                  <c:v>2</c:v>
                </c:pt>
                <c:pt idx="200">
                  <c:v>4</c:v>
                </c:pt>
                <c:pt idx="201">
                  <c:v>2</c:v>
                </c:pt>
                <c:pt idx="202">
                  <c:v>4</c:v>
                </c:pt>
                <c:pt idx="203">
                  <c:v>3</c:v>
                </c:pt>
                <c:pt idx="204">
                  <c:v>1</c:v>
                </c:pt>
                <c:pt idx="205">
                  <c:v>3</c:v>
                </c:pt>
                <c:pt idx="206">
                  <c:v>2</c:v>
                </c:pt>
                <c:pt idx="207">
                  <c:v>4</c:v>
                </c:pt>
                <c:pt idx="208">
                  <c:v>2</c:v>
                </c:pt>
                <c:pt idx="209">
                  <c:v>4</c:v>
                </c:pt>
                <c:pt idx="210">
                  <c:v>1</c:v>
                </c:pt>
                <c:pt idx="211">
                  <c:v>4</c:v>
                </c:pt>
                <c:pt idx="212">
                  <c:v>4</c:v>
                </c:pt>
                <c:pt idx="213">
                  <c:v>5</c:v>
                </c:pt>
                <c:pt idx="214">
                  <c:v>5</c:v>
                </c:pt>
                <c:pt idx="215">
                  <c:v>3</c:v>
                </c:pt>
                <c:pt idx="216">
                  <c:v>1</c:v>
                </c:pt>
                <c:pt idx="217">
                  <c:v>2</c:v>
                </c:pt>
                <c:pt idx="218">
                  <c:v>4</c:v>
                </c:pt>
                <c:pt idx="219">
                  <c:v>5</c:v>
                </c:pt>
                <c:pt idx="220">
                  <c:v>4</c:v>
                </c:pt>
                <c:pt idx="221">
                  <c:v>4</c:v>
                </c:pt>
                <c:pt idx="222">
                  <c:v>4</c:v>
                </c:pt>
                <c:pt idx="223">
                  <c:v>4</c:v>
                </c:pt>
                <c:pt idx="224">
                  <c:v>4</c:v>
                </c:pt>
                <c:pt idx="225">
                  <c:v>3</c:v>
                </c:pt>
                <c:pt idx="226">
                  <c:v>4</c:v>
                </c:pt>
                <c:pt idx="227">
                  <c:v>4</c:v>
                </c:pt>
                <c:pt idx="228">
                  <c:v>5</c:v>
                </c:pt>
                <c:pt idx="229">
                  <c:v>2</c:v>
                </c:pt>
                <c:pt idx="230">
                  <c:v>3</c:v>
                </c:pt>
                <c:pt idx="231">
                  <c:v>2</c:v>
                </c:pt>
                <c:pt idx="232">
                  <c:v>3</c:v>
                </c:pt>
                <c:pt idx="233">
                  <c:v>5</c:v>
                </c:pt>
                <c:pt idx="234">
                  <c:v>3</c:v>
                </c:pt>
                <c:pt idx="235">
                  <c:v>4</c:v>
                </c:pt>
                <c:pt idx="236">
                  <c:v>3</c:v>
                </c:pt>
                <c:pt idx="237">
                  <c:v>4</c:v>
                </c:pt>
                <c:pt idx="238">
                  <c:v>1</c:v>
                </c:pt>
                <c:pt idx="239">
                  <c:v>1</c:v>
                </c:pt>
                <c:pt idx="240">
                  <c:v>3</c:v>
                </c:pt>
                <c:pt idx="241">
                  <c:v>3</c:v>
                </c:pt>
                <c:pt idx="242">
                  <c:v>3</c:v>
                </c:pt>
                <c:pt idx="243">
                  <c:v>2</c:v>
                </c:pt>
                <c:pt idx="244">
                  <c:v>4</c:v>
                </c:pt>
                <c:pt idx="245">
                  <c:v>4</c:v>
                </c:pt>
                <c:pt idx="246">
                  <c:v>3</c:v>
                </c:pt>
                <c:pt idx="247">
                  <c:v>2</c:v>
                </c:pt>
                <c:pt idx="248">
                  <c:v>5</c:v>
                </c:pt>
                <c:pt idx="249">
                  <c:v>5</c:v>
                </c:pt>
                <c:pt idx="250">
                  <c:v>2</c:v>
                </c:pt>
                <c:pt idx="251">
                  <c:v>3</c:v>
                </c:pt>
                <c:pt idx="252">
                  <c:v>4</c:v>
                </c:pt>
                <c:pt idx="253">
                  <c:v>2</c:v>
                </c:pt>
                <c:pt idx="254">
                  <c:v>3</c:v>
                </c:pt>
                <c:pt idx="255">
                  <c:v>2</c:v>
                </c:pt>
                <c:pt idx="256">
                  <c:v>4</c:v>
                </c:pt>
                <c:pt idx="257">
                  <c:v>2</c:v>
                </c:pt>
                <c:pt idx="258">
                  <c:v>1</c:v>
                </c:pt>
                <c:pt idx="259">
                  <c:v>2</c:v>
                </c:pt>
                <c:pt idx="260">
                  <c:v>5</c:v>
                </c:pt>
                <c:pt idx="261">
                  <c:v>4</c:v>
                </c:pt>
                <c:pt idx="262">
                  <c:v>4</c:v>
                </c:pt>
                <c:pt idx="263">
                  <c:v>2</c:v>
                </c:pt>
                <c:pt idx="264">
                  <c:v>4</c:v>
                </c:pt>
                <c:pt idx="265">
                  <c:v>4</c:v>
                </c:pt>
                <c:pt idx="266">
                  <c:v>2</c:v>
                </c:pt>
                <c:pt idx="267">
                  <c:v>3</c:v>
                </c:pt>
                <c:pt idx="268">
                  <c:v>4</c:v>
                </c:pt>
                <c:pt idx="269">
                  <c:v>2</c:v>
                </c:pt>
                <c:pt idx="270">
                  <c:v>4</c:v>
                </c:pt>
                <c:pt idx="271">
                  <c:v>2</c:v>
                </c:pt>
                <c:pt idx="272">
                  <c:v>4</c:v>
                </c:pt>
                <c:pt idx="273">
                  <c:v>2</c:v>
                </c:pt>
                <c:pt idx="274">
                  <c:v>5</c:v>
                </c:pt>
                <c:pt idx="275">
                  <c:v>2</c:v>
                </c:pt>
                <c:pt idx="276">
                  <c:v>1</c:v>
                </c:pt>
                <c:pt idx="277">
                  <c:v>1</c:v>
                </c:pt>
                <c:pt idx="278">
                  <c:v>2</c:v>
                </c:pt>
                <c:pt idx="279">
                  <c:v>3</c:v>
                </c:pt>
                <c:pt idx="280">
                  <c:v>1</c:v>
                </c:pt>
                <c:pt idx="281">
                  <c:v>3</c:v>
                </c:pt>
                <c:pt idx="282">
                  <c:v>3</c:v>
                </c:pt>
                <c:pt idx="283">
                  <c:v>3</c:v>
                </c:pt>
                <c:pt idx="284">
                  <c:v>3</c:v>
                </c:pt>
                <c:pt idx="285">
                  <c:v>3</c:v>
                </c:pt>
                <c:pt idx="286">
                  <c:v>1</c:v>
                </c:pt>
                <c:pt idx="287">
                  <c:v>1</c:v>
                </c:pt>
                <c:pt idx="288">
                  <c:v>3</c:v>
                </c:pt>
                <c:pt idx="289">
                  <c:v>4</c:v>
                </c:pt>
                <c:pt idx="290">
                  <c:v>2</c:v>
                </c:pt>
                <c:pt idx="291">
                  <c:v>2</c:v>
                </c:pt>
                <c:pt idx="292">
                  <c:v>5</c:v>
                </c:pt>
                <c:pt idx="293">
                  <c:v>4</c:v>
                </c:pt>
                <c:pt idx="294">
                  <c:v>5</c:v>
                </c:pt>
                <c:pt idx="295">
                  <c:v>3</c:v>
                </c:pt>
                <c:pt idx="296">
                  <c:v>1</c:v>
                </c:pt>
                <c:pt idx="297">
                  <c:v>4</c:v>
                </c:pt>
                <c:pt idx="298">
                  <c:v>3</c:v>
                </c:pt>
                <c:pt idx="299">
                  <c:v>2</c:v>
                </c:pt>
                <c:pt idx="300">
                  <c:v>1</c:v>
                </c:pt>
                <c:pt idx="301">
                  <c:v>1</c:v>
                </c:pt>
                <c:pt idx="302">
                  <c:v>3</c:v>
                </c:pt>
                <c:pt idx="303">
                  <c:v>2</c:v>
                </c:pt>
                <c:pt idx="304">
                  <c:v>5</c:v>
                </c:pt>
                <c:pt idx="305">
                  <c:v>5</c:v>
                </c:pt>
                <c:pt idx="306">
                  <c:v>4</c:v>
                </c:pt>
                <c:pt idx="307">
                  <c:v>2</c:v>
                </c:pt>
                <c:pt idx="308">
                  <c:v>3</c:v>
                </c:pt>
                <c:pt idx="309">
                  <c:v>5</c:v>
                </c:pt>
                <c:pt idx="310">
                  <c:v>4</c:v>
                </c:pt>
                <c:pt idx="311">
                  <c:v>2</c:v>
                </c:pt>
                <c:pt idx="312">
                  <c:v>5</c:v>
                </c:pt>
                <c:pt idx="313">
                  <c:v>2</c:v>
                </c:pt>
                <c:pt idx="314">
                  <c:v>4</c:v>
                </c:pt>
                <c:pt idx="315">
                  <c:v>2</c:v>
                </c:pt>
                <c:pt idx="316">
                  <c:v>5</c:v>
                </c:pt>
                <c:pt idx="317">
                  <c:v>2</c:v>
                </c:pt>
                <c:pt idx="318">
                  <c:v>3</c:v>
                </c:pt>
                <c:pt idx="319">
                  <c:v>1</c:v>
                </c:pt>
                <c:pt idx="320">
                  <c:v>1</c:v>
                </c:pt>
                <c:pt idx="321">
                  <c:v>4</c:v>
                </c:pt>
                <c:pt idx="322">
                  <c:v>5</c:v>
                </c:pt>
                <c:pt idx="323">
                  <c:v>2</c:v>
                </c:pt>
                <c:pt idx="324">
                  <c:v>4</c:v>
                </c:pt>
                <c:pt idx="325">
                  <c:v>5</c:v>
                </c:pt>
                <c:pt idx="326">
                  <c:v>1</c:v>
                </c:pt>
                <c:pt idx="327">
                  <c:v>4</c:v>
                </c:pt>
                <c:pt idx="328">
                  <c:v>4</c:v>
                </c:pt>
                <c:pt idx="329">
                  <c:v>4</c:v>
                </c:pt>
                <c:pt idx="330">
                  <c:v>4</c:v>
                </c:pt>
                <c:pt idx="331">
                  <c:v>3</c:v>
                </c:pt>
                <c:pt idx="332">
                  <c:v>1</c:v>
                </c:pt>
                <c:pt idx="333">
                  <c:v>4</c:v>
                </c:pt>
                <c:pt idx="334">
                  <c:v>3</c:v>
                </c:pt>
                <c:pt idx="335">
                  <c:v>2</c:v>
                </c:pt>
                <c:pt idx="336">
                  <c:v>2</c:v>
                </c:pt>
                <c:pt idx="337">
                  <c:v>3</c:v>
                </c:pt>
                <c:pt idx="338">
                  <c:v>2</c:v>
                </c:pt>
                <c:pt idx="339">
                  <c:v>2</c:v>
                </c:pt>
                <c:pt idx="340">
                  <c:v>4</c:v>
                </c:pt>
                <c:pt idx="341">
                  <c:v>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EF2-424F-AA13-12A11D5E91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5033816"/>
        <c:axId val="315034800"/>
      </c:scatterChart>
      <c:valAx>
        <c:axId val="3150338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034800"/>
        <c:crosses val="autoZero"/>
        <c:crossBetween val="midCat"/>
      </c:valAx>
      <c:valAx>
        <c:axId val="315034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0338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100000">
          <a:schemeClr val="lt1">
            <a:lumMod val="95000"/>
          </a:schemeClr>
        </a:gs>
        <a:gs pos="43000">
          <a:schemeClr val="lt1"/>
        </a:gs>
      </a:gsLst>
      <a:path path="circle">
        <a:fillToRect l="50000" t="50000" r="50000" b="50000"/>
      </a:path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7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Years</a:t>
            </a:r>
            <a:r>
              <a:rPr lang="en-GB" baseline="0"/>
              <a:t> of experience</a:t>
            </a:r>
            <a:r>
              <a:rPr lang="en-GB"/>
              <a:t> vs Estimated</a:t>
            </a:r>
            <a:r>
              <a:rPr lang="en-GB" baseline="0"/>
              <a:t> number of veress needle use</a:t>
            </a:r>
            <a:endParaRPr lang="en-GB"/>
          </a:p>
        </c:rich>
      </c:tx>
      <c:layout>
        <c:manualLayout>
          <c:xMode val="edge"/>
          <c:yMode val="edge"/>
          <c:x val="0.13096652530121611"/>
          <c:y val="3.680689766864352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7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159292585238366"/>
          <c:y val="0.23716943421035275"/>
          <c:w val="0.86066347775666796"/>
          <c:h val="0.65270988797227525"/>
        </c:manualLayout>
      </c:layout>
      <c:scatterChart>
        <c:scatterStyle val="lineMarker"/>
        <c:varyColors val="0"/>
        <c:ser>
          <c:idx val="0"/>
          <c:order val="0"/>
          <c:spPr>
            <a:ln w="25400">
              <a:noFill/>
            </a:ln>
            <a:effectLst/>
          </c:spPr>
          <c:marker>
            <c:symbol val="circle"/>
            <c:size val="4"/>
            <c:spPr>
              <a:solidFill>
                <a:schemeClr val="accent1"/>
              </a:solidFill>
              <a:ln w="9525" cap="flat" cmpd="sng" algn="ctr">
                <a:solidFill>
                  <a:schemeClr val="accent1"/>
                </a:solidFill>
                <a:round/>
              </a:ln>
              <a:effectLst/>
            </c:spPr>
          </c:marker>
          <c:trendline>
            <c:spPr>
              <a:ln w="63500" cap="rnd" cmpd="sng" algn="ctr">
                <a:solidFill>
                  <a:schemeClr val="accent1">
                    <a:alpha val="25000"/>
                  </a:schemeClr>
                </a:solidFill>
                <a:round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32307315925444258"/>
                  <c:y val="-0.45516222323335931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'Data With graphs'!$I$2:$I$351</c:f>
              <c:numCache>
                <c:formatCode>General</c:formatCode>
                <c:ptCount val="341"/>
                <c:pt idx="0">
                  <c:v>25</c:v>
                </c:pt>
                <c:pt idx="1">
                  <c:v>3</c:v>
                </c:pt>
                <c:pt idx="2">
                  <c:v>10</c:v>
                </c:pt>
                <c:pt idx="3">
                  <c:v>32</c:v>
                </c:pt>
                <c:pt idx="4">
                  <c:v>31</c:v>
                </c:pt>
                <c:pt idx="5">
                  <c:v>35</c:v>
                </c:pt>
                <c:pt idx="6">
                  <c:v>20</c:v>
                </c:pt>
                <c:pt idx="7">
                  <c:v>25</c:v>
                </c:pt>
                <c:pt idx="8">
                  <c:v>8</c:v>
                </c:pt>
                <c:pt idx="9">
                  <c:v>10</c:v>
                </c:pt>
                <c:pt idx="10">
                  <c:v>35</c:v>
                </c:pt>
                <c:pt idx="11">
                  <c:v>35</c:v>
                </c:pt>
                <c:pt idx="12">
                  <c:v>8</c:v>
                </c:pt>
                <c:pt idx="13">
                  <c:v>30</c:v>
                </c:pt>
                <c:pt idx="14">
                  <c:v>12</c:v>
                </c:pt>
                <c:pt idx="15">
                  <c:v>35</c:v>
                </c:pt>
                <c:pt idx="16">
                  <c:v>8</c:v>
                </c:pt>
                <c:pt idx="17">
                  <c:v>8</c:v>
                </c:pt>
                <c:pt idx="18">
                  <c:v>12</c:v>
                </c:pt>
                <c:pt idx="19">
                  <c:v>28</c:v>
                </c:pt>
                <c:pt idx="20">
                  <c:v>18</c:v>
                </c:pt>
                <c:pt idx="21">
                  <c:v>22</c:v>
                </c:pt>
                <c:pt idx="22">
                  <c:v>6</c:v>
                </c:pt>
                <c:pt idx="23">
                  <c:v>21</c:v>
                </c:pt>
                <c:pt idx="24">
                  <c:v>30</c:v>
                </c:pt>
                <c:pt idx="25">
                  <c:v>32</c:v>
                </c:pt>
                <c:pt idx="26">
                  <c:v>15</c:v>
                </c:pt>
                <c:pt idx="27">
                  <c:v>14</c:v>
                </c:pt>
                <c:pt idx="28">
                  <c:v>17</c:v>
                </c:pt>
                <c:pt idx="29">
                  <c:v>20</c:v>
                </c:pt>
                <c:pt idx="30">
                  <c:v>25</c:v>
                </c:pt>
                <c:pt idx="31">
                  <c:v>10</c:v>
                </c:pt>
                <c:pt idx="32">
                  <c:v>11</c:v>
                </c:pt>
                <c:pt idx="33">
                  <c:v>30</c:v>
                </c:pt>
                <c:pt idx="34">
                  <c:v>10</c:v>
                </c:pt>
                <c:pt idx="35">
                  <c:v>31</c:v>
                </c:pt>
                <c:pt idx="36">
                  <c:v>30</c:v>
                </c:pt>
                <c:pt idx="37">
                  <c:v>25</c:v>
                </c:pt>
                <c:pt idx="38">
                  <c:v>10</c:v>
                </c:pt>
                <c:pt idx="39">
                  <c:v>14</c:v>
                </c:pt>
                <c:pt idx="40">
                  <c:v>3</c:v>
                </c:pt>
                <c:pt idx="41">
                  <c:v>17</c:v>
                </c:pt>
                <c:pt idx="42">
                  <c:v>20</c:v>
                </c:pt>
                <c:pt idx="43">
                  <c:v>10</c:v>
                </c:pt>
                <c:pt idx="44">
                  <c:v>32</c:v>
                </c:pt>
                <c:pt idx="45">
                  <c:v>35</c:v>
                </c:pt>
                <c:pt idx="46">
                  <c:v>30</c:v>
                </c:pt>
                <c:pt idx="47">
                  <c:v>1</c:v>
                </c:pt>
                <c:pt idx="48">
                  <c:v>21</c:v>
                </c:pt>
                <c:pt idx="49">
                  <c:v>30</c:v>
                </c:pt>
                <c:pt idx="50">
                  <c:v>11</c:v>
                </c:pt>
                <c:pt idx="51">
                  <c:v>24</c:v>
                </c:pt>
                <c:pt idx="52">
                  <c:v>30</c:v>
                </c:pt>
                <c:pt idx="53">
                  <c:v>10</c:v>
                </c:pt>
                <c:pt idx="55">
                  <c:v>20</c:v>
                </c:pt>
                <c:pt idx="56">
                  <c:v>20</c:v>
                </c:pt>
                <c:pt idx="57">
                  <c:v>20</c:v>
                </c:pt>
                <c:pt idx="58">
                  <c:v>21</c:v>
                </c:pt>
                <c:pt idx="59">
                  <c:v>25</c:v>
                </c:pt>
                <c:pt idx="60">
                  <c:v>22</c:v>
                </c:pt>
                <c:pt idx="61">
                  <c:v>45</c:v>
                </c:pt>
                <c:pt idx="62">
                  <c:v>2</c:v>
                </c:pt>
                <c:pt idx="63">
                  <c:v>8</c:v>
                </c:pt>
                <c:pt idx="64">
                  <c:v>15</c:v>
                </c:pt>
                <c:pt idx="65">
                  <c:v>22</c:v>
                </c:pt>
                <c:pt idx="66">
                  <c:v>28</c:v>
                </c:pt>
                <c:pt idx="67">
                  <c:v>30</c:v>
                </c:pt>
                <c:pt idx="68">
                  <c:v>40</c:v>
                </c:pt>
                <c:pt idx="69">
                  <c:v>1</c:v>
                </c:pt>
                <c:pt idx="70">
                  <c:v>20</c:v>
                </c:pt>
                <c:pt idx="71">
                  <c:v>25</c:v>
                </c:pt>
                <c:pt idx="72">
                  <c:v>45</c:v>
                </c:pt>
                <c:pt idx="73">
                  <c:v>14</c:v>
                </c:pt>
                <c:pt idx="74">
                  <c:v>32</c:v>
                </c:pt>
                <c:pt idx="75">
                  <c:v>8</c:v>
                </c:pt>
                <c:pt idx="76">
                  <c:v>5</c:v>
                </c:pt>
                <c:pt idx="77">
                  <c:v>35</c:v>
                </c:pt>
                <c:pt idx="78">
                  <c:v>18</c:v>
                </c:pt>
                <c:pt idx="79">
                  <c:v>30</c:v>
                </c:pt>
                <c:pt idx="80">
                  <c:v>7</c:v>
                </c:pt>
                <c:pt idx="81">
                  <c:v>5</c:v>
                </c:pt>
                <c:pt idx="82">
                  <c:v>7</c:v>
                </c:pt>
                <c:pt idx="83">
                  <c:v>23</c:v>
                </c:pt>
                <c:pt idx="84">
                  <c:v>25</c:v>
                </c:pt>
                <c:pt idx="85">
                  <c:v>12</c:v>
                </c:pt>
                <c:pt idx="86">
                  <c:v>12</c:v>
                </c:pt>
                <c:pt idx="87">
                  <c:v>31</c:v>
                </c:pt>
                <c:pt idx="88">
                  <c:v>33</c:v>
                </c:pt>
                <c:pt idx="89">
                  <c:v>12</c:v>
                </c:pt>
                <c:pt idx="90">
                  <c:v>8</c:v>
                </c:pt>
                <c:pt idx="91">
                  <c:v>20</c:v>
                </c:pt>
                <c:pt idx="92">
                  <c:v>3</c:v>
                </c:pt>
                <c:pt idx="93">
                  <c:v>5</c:v>
                </c:pt>
                <c:pt idx="94">
                  <c:v>13</c:v>
                </c:pt>
                <c:pt idx="95">
                  <c:v>12</c:v>
                </c:pt>
                <c:pt idx="96">
                  <c:v>25</c:v>
                </c:pt>
                <c:pt idx="97">
                  <c:v>11</c:v>
                </c:pt>
                <c:pt idx="98">
                  <c:v>20</c:v>
                </c:pt>
                <c:pt idx="99">
                  <c:v>22</c:v>
                </c:pt>
                <c:pt idx="100">
                  <c:v>23</c:v>
                </c:pt>
                <c:pt idx="101">
                  <c:v>5</c:v>
                </c:pt>
                <c:pt idx="102">
                  <c:v>15</c:v>
                </c:pt>
                <c:pt idx="103">
                  <c:v>12</c:v>
                </c:pt>
                <c:pt idx="104">
                  <c:v>7</c:v>
                </c:pt>
                <c:pt idx="105">
                  <c:v>31</c:v>
                </c:pt>
                <c:pt idx="106">
                  <c:v>38</c:v>
                </c:pt>
                <c:pt idx="107">
                  <c:v>14</c:v>
                </c:pt>
                <c:pt idx="108">
                  <c:v>30</c:v>
                </c:pt>
                <c:pt idx="109">
                  <c:v>5</c:v>
                </c:pt>
                <c:pt idx="110">
                  <c:v>32</c:v>
                </c:pt>
                <c:pt idx="111">
                  <c:v>12</c:v>
                </c:pt>
                <c:pt idx="112">
                  <c:v>23</c:v>
                </c:pt>
                <c:pt idx="113">
                  <c:v>30</c:v>
                </c:pt>
                <c:pt idx="114">
                  <c:v>40</c:v>
                </c:pt>
                <c:pt idx="115">
                  <c:v>7</c:v>
                </c:pt>
                <c:pt idx="116">
                  <c:v>14</c:v>
                </c:pt>
                <c:pt idx="117">
                  <c:v>15</c:v>
                </c:pt>
                <c:pt idx="118">
                  <c:v>5</c:v>
                </c:pt>
                <c:pt idx="119">
                  <c:v>14</c:v>
                </c:pt>
                <c:pt idx="120">
                  <c:v>20</c:v>
                </c:pt>
                <c:pt idx="121">
                  <c:v>20</c:v>
                </c:pt>
                <c:pt idx="122">
                  <c:v>10</c:v>
                </c:pt>
                <c:pt idx="123">
                  <c:v>25</c:v>
                </c:pt>
                <c:pt idx="124">
                  <c:v>10</c:v>
                </c:pt>
                <c:pt idx="125">
                  <c:v>17</c:v>
                </c:pt>
                <c:pt idx="126">
                  <c:v>30</c:v>
                </c:pt>
                <c:pt idx="127">
                  <c:v>30</c:v>
                </c:pt>
                <c:pt idx="128">
                  <c:v>3</c:v>
                </c:pt>
                <c:pt idx="129">
                  <c:v>5</c:v>
                </c:pt>
                <c:pt idx="130">
                  <c:v>35</c:v>
                </c:pt>
                <c:pt idx="131">
                  <c:v>5</c:v>
                </c:pt>
                <c:pt idx="132">
                  <c:v>8</c:v>
                </c:pt>
                <c:pt idx="133">
                  <c:v>6</c:v>
                </c:pt>
                <c:pt idx="134">
                  <c:v>2</c:v>
                </c:pt>
                <c:pt idx="135">
                  <c:v>2</c:v>
                </c:pt>
                <c:pt idx="136">
                  <c:v>30</c:v>
                </c:pt>
                <c:pt idx="137">
                  <c:v>3</c:v>
                </c:pt>
                <c:pt idx="138">
                  <c:v>1</c:v>
                </c:pt>
                <c:pt idx="139">
                  <c:v>6</c:v>
                </c:pt>
                <c:pt idx="140">
                  <c:v>1</c:v>
                </c:pt>
                <c:pt idx="141">
                  <c:v>12</c:v>
                </c:pt>
                <c:pt idx="142">
                  <c:v>10</c:v>
                </c:pt>
                <c:pt idx="143">
                  <c:v>9</c:v>
                </c:pt>
                <c:pt idx="144">
                  <c:v>9</c:v>
                </c:pt>
                <c:pt idx="145">
                  <c:v>10</c:v>
                </c:pt>
                <c:pt idx="146">
                  <c:v>15</c:v>
                </c:pt>
                <c:pt idx="147">
                  <c:v>33</c:v>
                </c:pt>
                <c:pt idx="148">
                  <c:v>36</c:v>
                </c:pt>
                <c:pt idx="149">
                  <c:v>40</c:v>
                </c:pt>
                <c:pt idx="150">
                  <c:v>4</c:v>
                </c:pt>
                <c:pt idx="151">
                  <c:v>10</c:v>
                </c:pt>
                <c:pt idx="152">
                  <c:v>30</c:v>
                </c:pt>
                <c:pt idx="153">
                  <c:v>37</c:v>
                </c:pt>
                <c:pt idx="154">
                  <c:v>1</c:v>
                </c:pt>
                <c:pt idx="155">
                  <c:v>8</c:v>
                </c:pt>
                <c:pt idx="156">
                  <c:v>8</c:v>
                </c:pt>
                <c:pt idx="157">
                  <c:v>10</c:v>
                </c:pt>
                <c:pt idx="158">
                  <c:v>20</c:v>
                </c:pt>
                <c:pt idx="159">
                  <c:v>32</c:v>
                </c:pt>
                <c:pt idx="160">
                  <c:v>4</c:v>
                </c:pt>
                <c:pt idx="161">
                  <c:v>1</c:v>
                </c:pt>
                <c:pt idx="162">
                  <c:v>6</c:v>
                </c:pt>
                <c:pt idx="163">
                  <c:v>10</c:v>
                </c:pt>
                <c:pt idx="164">
                  <c:v>5</c:v>
                </c:pt>
                <c:pt idx="165">
                  <c:v>3</c:v>
                </c:pt>
                <c:pt idx="166">
                  <c:v>2</c:v>
                </c:pt>
                <c:pt idx="167">
                  <c:v>12</c:v>
                </c:pt>
                <c:pt idx="168">
                  <c:v>5</c:v>
                </c:pt>
                <c:pt idx="169">
                  <c:v>7</c:v>
                </c:pt>
                <c:pt idx="170">
                  <c:v>10</c:v>
                </c:pt>
                <c:pt idx="171">
                  <c:v>15</c:v>
                </c:pt>
                <c:pt idx="172">
                  <c:v>10</c:v>
                </c:pt>
                <c:pt idx="173">
                  <c:v>12</c:v>
                </c:pt>
                <c:pt idx="174">
                  <c:v>20</c:v>
                </c:pt>
                <c:pt idx="175">
                  <c:v>20</c:v>
                </c:pt>
                <c:pt idx="176">
                  <c:v>20</c:v>
                </c:pt>
                <c:pt idx="177">
                  <c:v>24</c:v>
                </c:pt>
                <c:pt idx="178">
                  <c:v>22</c:v>
                </c:pt>
                <c:pt idx="179">
                  <c:v>30</c:v>
                </c:pt>
                <c:pt idx="180">
                  <c:v>32</c:v>
                </c:pt>
                <c:pt idx="181">
                  <c:v>27</c:v>
                </c:pt>
                <c:pt idx="182">
                  <c:v>7</c:v>
                </c:pt>
                <c:pt idx="183">
                  <c:v>5</c:v>
                </c:pt>
                <c:pt idx="184">
                  <c:v>1</c:v>
                </c:pt>
                <c:pt idx="185">
                  <c:v>4</c:v>
                </c:pt>
                <c:pt idx="186">
                  <c:v>5</c:v>
                </c:pt>
                <c:pt idx="187">
                  <c:v>5</c:v>
                </c:pt>
                <c:pt idx="188">
                  <c:v>4</c:v>
                </c:pt>
                <c:pt idx="189">
                  <c:v>10</c:v>
                </c:pt>
                <c:pt idx="190">
                  <c:v>10</c:v>
                </c:pt>
                <c:pt idx="191">
                  <c:v>10</c:v>
                </c:pt>
                <c:pt idx="192">
                  <c:v>8</c:v>
                </c:pt>
                <c:pt idx="193">
                  <c:v>35</c:v>
                </c:pt>
                <c:pt idx="194">
                  <c:v>5</c:v>
                </c:pt>
                <c:pt idx="195">
                  <c:v>8</c:v>
                </c:pt>
                <c:pt idx="196">
                  <c:v>10</c:v>
                </c:pt>
                <c:pt idx="197">
                  <c:v>15</c:v>
                </c:pt>
                <c:pt idx="198">
                  <c:v>30</c:v>
                </c:pt>
                <c:pt idx="199">
                  <c:v>3</c:v>
                </c:pt>
                <c:pt idx="200">
                  <c:v>15</c:v>
                </c:pt>
                <c:pt idx="201">
                  <c:v>38</c:v>
                </c:pt>
                <c:pt idx="202">
                  <c:v>34</c:v>
                </c:pt>
                <c:pt idx="203">
                  <c:v>2</c:v>
                </c:pt>
                <c:pt idx="204">
                  <c:v>14</c:v>
                </c:pt>
                <c:pt idx="205">
                  <c:v>26</c:v>
                </c:pt>
                <c:pt idx="206">
                  <c:v>35</c:v>
                </c:pt>
                <c:pt idx="207">
                  <c:v>30</c:v>
                </c:pt>
                <c:pt idx="208">
                  <c:v>26</c:v>
                </c:pt>
                <c:pt idx="209">
                  <c:v>30</c:v>
                </c:pt>
                <c:pt idx="210">
                  <c:v>40</c:v>
                </c:pt>
                <c:pt idx="211">
                  <c:v>25</c:v>
                </c:pt>
                <c:pt idx="212">
                  <c:v>15</c:v>
                </c:pt>
                <c:pt idx="213">
                  <c:v>33</c:v>
                </c:pt>
                <c:pt idx="214">
                  <c:v>25</c:v>
                </c:pt>
                <c:pt idx="215">
                  <c:v>6</c:v>
                </c:pt>
                <c:pt idx="216">
                  <c:v>7</c:v>
                </c:pt>
                <c:pt idx="217">
                  <c:v>20</c:v>
                </c:pt>
                <c:pt idx="218">
                  <c:v>5</c:v>
                </c:pt>
                <c:pt idx="219">
                  <c:v>12</c:v>
                </c:pt>
                <c:pt idx="220">
                  <c:v>17</c:v>
                </c:pt>
                <c:pt idx="221">
                  <c:v>10</c:v>
                </c:pt>
                <c:pt idx="222">
                  <c:v>24</c:v>
                </c:pt>
                <c:pt idx="223">
                  <c:v>8</c:v>
                </c:pt>
                <c:pt idx="224">
                  <c:v>22</c:v>
                </c:pt>
                <c:pt idx="225">
                  <c:v>20</c:v>
                </c:pt>
                <c:pt idx="226">
                  <c:v>6</c:v>
                </c:pt>
                <c:pt idx="227">
                  <c:v>30</c:v>
                </c:pt>
                <c:pt idx="228">
                  <c:v>35</c:v>
                </c:pt>
                <c:pt idx="229">
                  <c:v>35</c:v>
                </c:pt>
                <c:pt idx="230">
                  <c:v>20</c:v>
                </c:pt>
                <c:pt idx="231">
                  <c:v>15</c:v>
                </c:pt>
                <c:pt idx="232">
                  <c:v>5</c:v>
                </c:pt>
                <c:pt idx="233">
                  <c:v>1</c:v>
                </c:pt>
                <c:pt idx="234">
                  <c:v>10</c:v>
                </c:pt>
                <c:pt idx="235">
                  <c:v>15</c:v>
                </c:pt>
                <c:pt idx="236">
                  <c:v>16</c:v>
                </c:pt>
                <c:pt idx="237">
                  <c:v>37</c:v>
                </c:pt>
                <c:pt idx="238">
                  <c:v>20</c:v>
                </c:pt>
                <c:pt idx="239">
                  <c:v>23</c:v>
                </c:pt>
                <c:pt idx="240">
                  <c:v>25</c:v>
                </c:pt>
                <c:pt idx="241">
                  <c:v>5</c:v>
                </c:pt>
                <c:pt idx="242">
                  <c:v>8</c:v>
                </c:pt>
                <c:pt idx="243">
                  <c:v>10</c:v>
                </c:pt>
                <c:pt idx="244">
                  <c:v>12</c:v>
                </c:pt>
                <c:pt idx="245">
                  <c:v>25</c:v>
                </c:pt>
                <c:pt idx="246">
                  <c:v>33</c:v>
                </c:pt>
                <c:pt idx="247">
                  <c:v>7</c:v>
                </c:pt>
                <c:pt idx="248">
                  <c:v>5</c:v>
                </c:pt>
                <c:pt idx="249">
                  <c:v>14</c:v>
                </c:pt>
                <c:pt idx="250">
                  <c:v>24</c:v>
                </c:pt>
                <c:pt idx="251">
                  <c:v>31</c:v>
                </c:pt>
                <c:pt idx="252">
                  <c:v>15</c:v>
                </c:pt>
                <c:pt idx="253">
                  <c:v>19</c:v>
                </c:pt>
                <c:pt idx="254">
                  <c:v>12</c:v>
                </c:pt>
                <c:pt idx="255">
                  <c:v>35</c:v>
                </c:pt>
                <c:pt idx="256">
                  <c:v>15</c:v>
                </c:pt>
                <c:pt idx="257">
                  <c:v>10</c:v>
                </c:pt>
                <c:pt idx="258">
                  <c:v>12</c:v>
                </c:pt>
                <c:pt idx="259">
                  <c:v>7</c:v>
                </c:pt>
                <c:pt idx="260">
                  <c:v>19</c:v>
                </c:pt>
                <c:pt idx="261">
                  <c:v>18</c:v>
                </c:pt>
                <c:pt idx="262">
                  <c:v>11</c:v>
                </c:pt>
                <c:pt idx="263">
                  <c:v>33</c:v>
                </c:pt>
                <c:pt idx="264">
                  <c:v>13</c:v>
                </c:pt>
                <c:pt idx="265">
                  <c:v>5</c:v>
                </c:pt>
                <c:pt idx="266">
                  <c:v>7</c:v>
                </c:pt>
                <c:pt idx="267">
                  <c:v>4</c:v>
                </c:pt>
                <c:pt idx="268">
                  <c:v>13</c:v>
                </c:pt>
                <c:pt idx="269">
                  <c:v>17</c:v>
                </c:pt>
                <c:pt idx="270">
                  <c:v>19</c:v>
                </c:pt>
                <c:pt idx="271">
                  <c:v>20</c:v>
                </c:pt>
                <c:pt idx="272">
                  <c:v>5</c:v>
                </c:pt>
                <c:pt idx="273">
                  <c:v>8</c:v>
                </c:pt>
                <c:pt idx="274">
                  <c:v>10</c:v>
                </c:pt>
                <c:pt idx="275">
                  <c:v>10</c:v>
                </c:pt>
                <c:pt idx="276">
                  <c:v>13</c:v>
                </c:pt>
                <c:pt idx="277">
                  <c:v>12</c:v>
                </c:pt>
                <c:pt idx="278">
                  <c:v>30</c:v>
                </c:pt>
                <c:pt idx="279">
                  <c:v>6</c:v>
                </c:pt>
                <c:pt idx="280">
                  <c:v>14</c:v>
                </c:pt>
                <c:pt idx="281">
                  <c:v>30</c:v>
                </c:pt>
                <c:pt idx="282">
                  <c:v>27</c:v>
                </c:pt>
                <c:pt idx="283">
                  <c:v>34</c:v>
                </c:pt>
                <c:pt idx="284">
                  <c:v>36</c:v>
                </c:pt>
                <c:pt idx="285">
                  <c:v>12</c:v>
                </c:pt>
                <c:pt idx="286">
                  <c:v>28</c:v>
                </c:pt>
                <c:pt idx="287">
                  <c:v>7</c:v>
                </c:pt>
                <c:pt idx="288">
                  <c:v>3</c:v>
                </c:pt>
                <c:pt idx="289">
                  <c:v>12</c:v>
                </c:pt>
                <c:pt idx="290">
                  <c:v>14</c:v>
                </c:pt>
                <c:pt idx="291">
                  <c:v>2</c:v>
                </c:pt>
                <c:pt idx="292">
                  <c:v>9</c:v>
                </c:pt>
                <c:pt idx="293">
                  <c:v>35</c:v>
                </c:pt>
                <c:pt idx="294">
                  <c:v>20</c:v>
                </c:pt>
                <c:pt idx="295">
                  <c:v>5</c:v>
                </c:pt>
                <c:pt idx="296">
                  <c:v>23</c:v>
                </c:pt>
                <c:pt idx="297">
                  <c:v>5</c:v>
                </c:pt>
                <c:pt idx="298">
                  <c:v>1</c:v>
                </c:pt>
                <c:pt idx="299">
                  <c:v>4</c:v>
                </c:pt>
                <c:pt idx="300">
                  <c:v>35</c:v>
                </c:pt>
                <c:pt idx="301">
                  <c:v>15</c:v>
                </c:pt>
                <c:pt idx="302">
                  <c:v>47</c:v>
                </c:pt>
                <c:pt idx="303">
                  <c:v>25</c:v>
                </c:pt>
                <c:pt idx="304">
                  <c:v>8</c:v>
                </c:pt>
                <c:pt idx="305">
                  <c:v>13</c:v>
                </c:pt>
                <c:pt idx="306">
                  <c:v>14</c:v>
                </c:pt>
                <c:pt idx="307">
                  <c:v>30</c:v>
                </c:pt>
                <c:pt idx="308">
                  <c:v>27</c:v>
                </c:pt>
                <c:pt idx="309">
                  <c:v>15</c:v>
                </c:pt>
                <c:pt idx="310">
                  <c:v>1</c:v>
                </c:pt>
                <c:pt idx="311">
                  <c:v>8</c:v>
                </c:pt>
                <c:pt idx="312">
                  <c:v>35</c:v>
                </c:pt>
                <c:pt idx="313">
                  <c:v>3.5</c:v>
                </c:pt>
                <c:pt idx="314">
                  <c:v>3</c:v>
                </c:pt>
                <c:pt idx="315">
                  <c:v>27</c:v>
                </c:pt>
                <c:pt idx="316">
                  <c:v>40</c:v>
                </c:pt>
                <c:pt idx="317">
                  <c:v>42</c:v>
                </c:pt>
                <c:pt idx="318">
                  <c:v>4</c:v>
                </c:pt>
                <c:pt idx="319">
                  <c:v>35</c:v>
                </c:pt>
                <c:pt idx="320">
                  <c:v>11</c:v>
                </c:pt>
                <c:pt idx="321">
                  <c:v>7</c:v>
                </c:pt>
                <c:pt idx="322">
                  <c:v>20</c:v>
                </c:pt>
                <c:pt idx="323">
                  <c:v>32</c:v>
                </c:pt>
                <c:pt idx="324">
                  <c:v>20</c:v>
                </c:pt>
                <c:pt idx="325">
                  <c:v>28</c:v>
                </c:pt>
                <c:pt idx="326">
                  <c:v>10</c:v>
                </c:pt>
                <c:pt idx="327">
                  <c:v>23</c:v>
                </c:pt>
                <c:pt idx="328">
                  <c:v>20</c:v>
                </c:pt>
                <c:pt idx="329">
                  <c:v>10</c:v>
                </c:pt>
                <c:pt idx="330">
                  <c:v>11</c:v>
                </c:pt>
                <c:pt idx="331">
                  <c:v>11</c:v>
                </c:pt>
                <c:pt idx="332">
                  <c:v>25</c:v>
                </c:pt>
                <c:pt idx="333">
                  <c:v>27</c:v>
                </c:pt>
                <c:pt idx="334">
                  <c:v>30</c:v>
                </c:pt>
                <c:pt idx="335">
                  <c:v>10</c:v>
                </c:pt>
                <c:pt idx="336">
                  <c:v>21</c:v>
                </c:pt>
                <c:pt idx="337">
                  <c:v>42</c:v>
                </c:pt>
                <c:pt idx="338">
                  <c:v>13</c:v>
                </c:pt>
                <c:pt idx="339">
                  <c:v>15</c:v>
                </c:pt>
                <c:pt idx="340">
                  <c:v>32</c:v>
                </c:pt>
              </c:numCache>
            </c:numRef>
          </c:xVal>
          <c:yVal>
            <c:numRef>
              <c:f>'Data With graphs'!$J$2:$J$352</c:f>
              <c:numCache>
                <c:formatCode>General</c:formatCode>
                <c:ptCount val="342"/>
                <c:pt idx="1">
                  <c:v>100</c:v>
                </c:pt>
                <c:pt idx="2">
                  <c:v>45</c:v>
                </c:pt>
                <c:pt idx="3">
                  <c:v>2000</c:v>
                </c:pt>
                <c:pt idx="4">
                  <c:v>2000</c:v>
                </c:pt>
                <c:pt idx="5">
                  <c:v>2000</c:v>
                </c:pt>
                <c:pt idx="6">
                  <c:v>5</c:v>
                </c:pt>
                <c:pt idx="7">
                  <c:v>200</c:v>
                </c:pt>
                <c:pt idx="8">
                  <c:v>100</c:v>
                </c:pt>
                <c:pt idx="9">
                  <c:v>50</c:v>
                </c:pt>
                <c:pt idx="10">
                  <c:v>150</c:v>
                </c:pt>
                <c:pt idx="11">
                  <c:v>4000</c:v>
                </c:pt>
                <c:pt idx="12">
                  <c:v>15</c:v>
                </c:pt>
                <c:pt idx="13">
                  <c:v>10000</c:v>
                </c:pt>
                <c:pt idx="14">
                  <c:v>500</c:v>
                </c:pt>
                <c:pt idx="15">
                  <c:v>15000</c:v>
                </c:pt>
                <c:pt idx="16">
                  <c:v>400</c:v>
                </c:pt>
                <c:pt idx="17">
                  <c:v>7000</c:v>
                </c:pt>
                <c:pt idx="18">
                  <c:v>4500</c:v>
                </c:pt>
                <c:pt idx="19">
                  <c:v>3000</c:v>
                </c:pt>
                <c:pt idx="20">
                  <c:v>5000</c:v>
                </c:pt>
                <c:pt idx="21">
                  <c:v>2000</c:v>
                </c:pt>
                <c:pt idx="22">
                  <c:v>2000</c:v>
                </c:pt>
                <c:pt idx="23">
                  <c:v>2500</c:v>
                </c:pt>
                <c:pt idx="24">
                  <c:v>1000</c:v>
                </c:pt>
                <c:pt idx="25">
                  <c:v>50</c:v>
                </c:pt>
                <c:pt idx="26">
                  <c:v>1500</c:v>
                </c:pt>
                <c:pt idx="27">
                  <c:v>2</c:v>
                </c:pt>
                <c:pt idx="28">
                  <c:v>400</c:v>
                </c:pt>
                <c:pt idx="29">
                  <c:v>100</c:v>
                </c:pt>
                <c:pt idx="30">
                  <c:v>50</c:v>
                </c:pt>
                <c:pt idx="31">
                  <c:v>400</c:v>
                </c:pt>
                <c:pt idx="32">
                  <c:v>1100</c:v>
                </c:pt>
                <c:pt idx="33">
                  <c:v>10</c:v>
                </c:pt>
                <c:pt idx="34">
                  <c:v>50</c:v>
                </c:pt>
                <c:pt idx="35">
                  <c:v>50</c:v>
                </c:pt>
                <c:pt idx="36">
                  <c:v>30000</c:v>
                </c:pt>
                <c:pt idx="37">
                  <c:v>5</c:v>
                </c:pt>
                <c:pt idx="38">
                  <c:v>60</c:v>
                </c:pt>
                <c:pt idx="39">
                  <c:v>1000</c:v>
                </c:pt>
                <c:pt idx="40">
                  <c:v>800</c:v>
                </c:pt>
                <c:pt idx="41">
                  <c:v>200</c:v>
                </c:pt>
                <c:pt idx="42">
                  <c:v>1000</c:v>
                </c:pt>
                <c:pt idx="43">
                  <c:v>500</c:v>
                </c:pt>
                <c:pt idx="44">
                  <c:v>10000</c:v>
                </c:pt>
                <c:pt idx="45">
                  <c:v>10000</c:v>
                </c:pt>
                <c:pt idx="46">
                  <c:v>1000</c:v>
                </c:pt>
                <c:pt idx="47">
                  <c:v>4</c:v>
                </c:pt>
                <c:pt idx="48">
                  <c:v>150</c:v>
                </c:pt>
                <c:pt idx="49">
                  <c:v>50</c:v>
                </c:pt>
                <c:pt idx="50">
                  <c:v>500</c:v>
                </c:pt>
                <c:pt idx="51">
                  <c:v>2000</c:v>
                </c:pt>
                <c:pt idx="52">
                  <c:v>4000</c:v>
                </c:pt>
                <c:pt idx="53">
                  <c:v>100</c:v>
                </c:pt>
                <c:pt idx="54">
                  <c:v>5000</c:v>
                </c:pt>
                <c:pt idx="55">
                  <c:v>20</c:v>
                </c:pt>
                <c:pt idx="56">
                  <c:v>0</c:v>
                </c:pt>
                <c:pt idx="57">
                  <c:v>2000</c:v>
                </c:pt>
                <c:pt idx="58">
                  <c:v>26</c:v>
                </c:pt>
                <c:pt idx="59">
                  <c:v>1000</c:v>
                </c:pt>
                <c:pt idx="60">
                  <c:v>100</c:v>
                </c:pt>
                <c:pt idx="61">
                  <c:v>1000</c:v>
                </c:pt>
                <c:pt idx="62">
                  <c:v>1000</c:v>
                </c:pt>
                <c:pt idx="63">
                  <c:v>150</c:v>
                </c:pt>
                <c:pt idx="64">
                  <c:v>6300</c:v>
                </c:pt>
                <c:pt idx="65">
                  <c:v>220</c:v>
                </c:pt>
                <c:pt idx="66">
                  <c:v>1000</c:v>
                </c:pt>
                <c:pt idx="67">
                  <c:v>3000</c:v>
                </c:pt>
                <c:pt idx="68">
                  <c:v>10000</c:v>
                </c:pt>
                <c:pt idx="69">
                  <c:v>20</c:v>
                </c:pt>
                <c:pt idx="70">
                  <c:v>500</c:v>
                </c:pt>
                <c:pt idx="71">
                  <c:v>100</c:v>
                </c:pt>
                <c:pt idx="72">
                  <c:v>5000</c:v>
                </c:pt>
                <c:pt idx="73">
                  <c:v>6</c:v>
                </c:pt>
                <c:pt idx="74">
                  <c:v>10</c:v>
                </c:pt>
                <c:pt idx="75">
                  <c:v>1000</c:v>
                </c:pt>
                <c:pt idx="76">
                  <c:v>1000</c:v>
                </c:pt>
                <c:pt idx="77">
                  <c:v>0</c:v>
                </c:pt>
                <c:pt idx="78">
                  <c:v>200</c:v>
                </c:pt>
                <c:pt idx="80">
                  <c:v>1</c:v>
                </c:pt>
                <c:pt idx="81">
                  <c:v>100</c:v>
                </c:pt>
                <c:pt idx="82">
                  <c:v>30</c:v>
                </c:pt>
                <c:pt idx="83">
                  <c:v>2070</c:v>
                </c:pt>
                <c:pt idx="84">
                  <c:v>20</c:v>
                </c:pt>
                <c:pt idx="85">
                  <c:v>1000</c:v>
                </c:pt>
                <c:pt idx="86">
                  <c:v>500</c:v>
                </c:pt>
                <c:pt idx="87">
                  <c:v>100</c:v>
                </c:pt>
                <c:pt idx="88">
                  <c:v>500</c:v>
                </c:pt>
                <c:pt idx="89">
                  <c:v>1000</c:v>
                </c:pt>
                <c:pt idx="90">
                  <c:v>100</c:v>
                </c:pt>
                <c:pt idx="91">
                  <c:v>1000</c:v>
                </c:pt>
                <c:pt idx="92">
                  <c:v>1</c:v>
                </c:pt>
                <c:pt idx="93">
                  <c:v>260</c:v>
                </c:pt>
                <c:pt idx="94">
                  <c:v>200</c:v>
                </c:pt>
                <c:pt idx="95">
                  <c:v>0</c:v>
                </c:pt>
                <c:pt idx="96">
                  <c:v>2000</c:v>
                </c:pt>
                <c:pt idx="97">
                  <c:v>30</c:v>
                </c:pt>
                <c:pt idx="98">
                  <c:v>250</c:v>
                </c:pt>
                <c:pt idx="99">
                  <c:v>7</c:v>
                </c:pt>
                <c:pt idx="100">
                  <c:v>5500</c:v>
                </c:pt>
                <c:pt idx="101">
                  <c:v>10</c:v>
                </c:pt>
                <c:pt idx="102">
                  <c:v>7</c:v>
                </c:pt>
                <c:pt idx="103">
                  <c:v>400</c:v>
                </c:pt>
                <c:pt idx="104">
                  <c:v>0</c:v>
                </c:pt>
                <c:pt idx="105">
                  <c:v>3000</c:v>
                </c:pt>
                <c:pt idx="106">
                  <c:v>200</c:v>
                </c:pt>
                <c:pt idx="107">
                  <c:v>400</c:v>
                </c:pt>
                <c:pt idx="109">
                  <c:v>50</c:v>
                </c:pt>
                <c:pt idx="110">
                  <c:v>1000</c:v>
                </c:pt>
                <c:pt idx="111">
                  <c:v>10</c:v>
                </c:pt>
                <c:pt idx="112">
                  <c:v>10</c:v>
                </c:pt>
                <c:pt idx="113">
                  <c:v>5000</c:v>
                </c:pt>
                <c:pt idx="114">
                  <c:v>20000</c:v>
                </c:pt>
                <c:pt idx="115">
                  <c:v>5</c:v>
                </c:pt>
                <c:pt idx="116">
                  <c:v>500</c:v>
                </c:pt>
                <c:pt idx="117">
                  <c:v>1000</c:v>
                </c:pt>
                <c:pt idx="118">
                  <c:v>200</c:v>
                </c:pt>
                <c:pt idx="119">
                  <c:v>200</c:v>
                </c:pt>
                <c:pt idx="120">
                  <c:v>300</c:v>
                </c:pt>
                <c:pt idx="121">
                  <c:v>350</c:v>
                </c:pt>
                <c:pt idx="122">
                  <c:v>300</c:v>
                </c:pt>
                <c:pt idx="123">
                  <c:v>5000</c:v>
                </c:pt>
                <c:pt idx="124">
                  <c:v>150</c:v>
                </c:pt>
                <c:pt idx="125">
                  <c:v>5100</c:v>
                </c:pt>
                <c:pt idx="126">
                  <c:v>1800</c:v>
                </c:pt>
                <c:pt idx="127">
                  <c:v>15000</c:v>
                </c:pt>
                <c:pt idx="128">
                  <c:v>500</c:v>
                </c:pt>
                <c:pt idx="129">
                  <c:v>3</c:v>
                </c:pt>
                <c:pt idx="130">
                  <c:v>100</c:v>
                </c:pt>
                <c:pt idx="131">
                  <c:v>200</c:v>
                </c:pt>
                <c:pt idx="132">
                  <c:v>409</c:v>
                </c:pt>
                <c:pt idx="133">
                  <c:v>50</c:v>
                </c:pt>
                <c:pt idx="134">
                  <c:v>1800</c:v>
                </c:pt>
                <c:pt idx="135">
                  <c:v>150</c:v>
                </c:pt>
                <c:pt idx="136">
                  <c:v>20</c:v>
                </c:pt>
                <c:pt idx="137">
                  <c:v>50</c:v>
                </c:pt>
                <c:pt idx="138">
                  <c:v>30</c:v>
                </c:pt>
                <c:pt idx="139">
                  <c:v>50</c:v>
                </c:pt>
                <c:pt idx="140">
                  <c:v>20</c:v>
                </c:pt>
                <c:pt idx="141">
                  <c:v>2</c:v>
                </c:pt>
                <c:pt idx="142">
                  <c:v>2650</c:v>
                </c:pt>
                <c:pt idx="143">
                  <c:v>150</c:v>
                </c:pt>
                <c:pt idx="144">
                  <c:v>500</c:v>
                </c:pt>
                <c:pt idx="145">
                  <c:v>200</c:v>
                </c:pt>
                <c:pt idx="146">
                  <c:v>500</c:v>
                </c:pt>
                <c:pt idx="147">
                  <c:v>3300</c:v>
                </c:pt>
                <c:pt idx="148">
                  <c:v>2000</c:v>
                </c:pt>
                <c:pt idx="149">
                  <c:v>2</c:v>
                </c:pt>
                <c:pt idx="150">
                  <c:v>200</c:v>
                </c:pt>
                <c:pt idx="151">
                  <c:v>80</c:v>
                </c:pt>
                <c:pt idx="152">
                  <c:v>7500</c:v>
                </c:pt>
                <c:pt idx="153">
                  <c:v>1</c:v>
                </c:pt>
                <c:pt idx="154">
                  <c:v>5</c:v>
                </c:pt>
                <c:pt idx="155">
                  <c:v>300</c:v>
                </c:pt>
                <c:pt idx="156">
                  <c:v>300</c:v>
                </c:pt>
                <c:pt idx="157">
                  <c:v>800</c:v>
                </c:pt>
                <c:pt idx="158">
                  <c:v>600</c:v>
                </c:pt>
                <c:pt idx="159">
                  <c:v>3500</c:v>
                </c:pt>
                <c:pt idx="160">
                  <c:v>15</c:v>
                </c:pt>
                <c:pt idx="161">
                  <c:v>30</c:v>
                </c:pt>
                <c:pt idx="162">
                  <c:v>150</c:v>
                </c:pt>
                <c:pt idx="163">
                  <c:v>3</c:v>
                </c:pt>
                <c:pt idx="164">
                  <c:v>700</c:v>
                </c:pt>
                <c:pt idx="165">
                  <c:v>20</c:v>
                </c:pt>
                <c:pt idx="166">
                  <c:v>70</c:v>
                </c:pt>
                <c:pt idx="167">
                  <c:v>3</c:v>
                </c:pt>
                <c:pt idx="168">
                  <c:v>20</c:v>
                </c:pt>
                <c:pt idx="169">
                  <c:v>1200</c:v>
                </c:pt>
                <c:pt idx="170">
                  <c:v>400</c:v>
                </c:pt>
                <c:pt idx="171">
                  <c:v>1800</c:v>
                </c:pt>
                <c:pt idx="172">
                  <c:v>1000</c:v>
                </c:pt>
                <c:pt idx="173">
                  <c:v>20</c:v>
                </c:pt>
                <c:pt idx="174">
                  <c:v>200</c:v>
                </c:pt>
                <c:pt idx="175">
                  <c:v>100</c:v>
                </c:pt>
                <c:pt idx="176">
                  <c:v>1000</c:v>
                </c:pt>
                <c:pt idx="177">
                  <c:v>5</c:v>
                </c:pt>
                <c:pt idx="178">
                  <c:v>100</c:v>
                </c:pt>
                <c:pt idx="179">
                  <c:v>3000</c:v>
                </c:pt>
                <c:pt idx="180">
                  <c:v>3000</c:v>
                </c:pt>
                <c:pt idx="181">
                  <c:v>1000</c:v>
                </c:pt>
                <c:pt idx="183">
                  <c:v>300</c:v>
                </c:pt>
                <c:pt idx="184">
                  <c:v>20</c:v>
                </c:pt>
                <c:pt idx="185">
                  <c:v>60</c:v>
                </c:pt>
                <c:pt idx="186">
                  <c:v>40</c:v>
                </c:pt>
                <c:pt idx="187">
                  <c:v>350</c:v>
                </c:pt>
                <c:pt idx="188">
                  <c:v>30</c:v>
                </c:pt>
                <c:pt idx="189">
                  <c:v>100</c:v>
                </c:pt>
                <c:pt idx="190">
                  <c:v>50</c:v>
                </c:pt>
                <c:pt idx="191">
                  <c:v>100</c:v>
                </c:pt>
                <c:pt idx="192">
                  <c:v>50</c:v>
                </c:pt>
                <c:pt idx="193">
                  <c:v>1000</c:v>
                </c:pt>
                <c:pt idx="194">
                  <c:v>150</c:v>
                </c:pt>
                <c:pt idx="195">
                  <c:v>30</c:v>
                </c:pt>
                <c:pt idx="196">
                  <c:v>500</c:v>
                </c:pt>
                <c:pt idx="197">
                  <c:v>250</c:v>
                </c:pt>
                <c:pt idx="198">
                  <c:v>200</c:v>
                </c:pt>
                <c:pt idx="199">
                  <c:v>30</c:v>
                </c:pt>
                <c:pt idx="200">
                  <c:v>100</c:v>
                </c:pt>
                <c:pt idx="201">
                  <c:v>5000</c:v>
                </c:pt>
                <c:pt idx="202">
                  <c:v>10000</c:v>
                </c:pt>
                <c:pt idx="203">
                  <c:v>30</c:v>
                </c:pt>
                <c:pt idx="204">
                  <c:v>0</c:v>
                </c:pt>
                <c:pt idx="205">
                  <c:v>10</c:v>
                </c:pt>
                <c:pt idx="206">
                  <c:v>2000</c:v>
                </c:pt>
                <c:pt idx="207">
                  <c:v>200</c:v>
                </c:pt>
                <c:pt idx="208">
                  <c:v>2</c:v>
                </c:pt>
                <c:pt idx="209">
                  <c:v>0</c:v>
                </c:pt>
                <c:pt idx="210">
                  <c:v>0</c:v>
                </c:pt>
                <c:pt idx="211">
                  <c:v>20</c:v>
                </c:pt>
                <c:pt idx="212">
                  <c:v>1500</c:v>
                </c:pt>
                <c:pt idx="213">
                  <c:v>300</c:v>
                </c:pt>
                <c:pt idx="214">
                  <c:v>100</c:v>
                </c:pt>
                <c:pt idx="215">
                  <c:v>350</c:v>
                </c:pt>
                <c:pt idx="216">
                  <c:v>90</c:v>
                </c:pt>
                <c:pt idx="217">
                  <c:v>100</c:v>
                </c:pt>
                <c:pt idx="218">
                  <c:v>2500</c:v>
                </c:pt>
                <c:pt idx="219">
                  <c:v>1000</c:v>
                </c:pt>
                <c:pt idx="221">
                  <c:v>550</c:v>
                </c:pt>
                <c:pt idx="222">
                  <c:v>250</c:v>
                </c:pt>
                <c:pt idx="223">
                  <c:v>40</c:v>
                </c:pt>
                <c:pt idx="224">
                  <c:v>100</c:v>
                </c:pt>
                <c:pt idx="225">
                  <c:v>500</c:v>
                </c:pt>
                <c:pt idx="226">
                  <c:v>50</c:v>
                </c:pt>
                <c:pt idx="227">
                  <c:v>1000</c:v>
                </c:pt>
                <c:pt idx="228">
                  <c:v>1750</c:v>
                </c:pt>
                <c:pt idx="229">
                  <c:v>1400</c:v>
                </c:pt>
                <c:pt idx="230">
                  <c:v>5</c:v>
                </c:pt>
                <c:pt idx="231">
                  <c:v>30</c:v>
                </c:pt>
                <c:pt idx="232">
                  <c:v>500</c:v>
                </c:pt>
                <c:pt idx="233">
                  <c:v>12</c:v>
                </c:pt>
                <c:pt idx="235">
                  <c:v>10</c:v>
                </c:pt>
                <c:pt idx="236">
                  <c:v>5000</c:v>
                </c:pt>
                <c:pt idx="237">
                  <c:v>2</c:v>
                </c:pt>
                <c:pt idx="238">
                  <c:v>3</c:v>
                </c:pt>
                <c:pt idx="240">
                  <c:v>100</c:v>
                </c:pt>
                <c:pt idx="241">
                  <c:v>120</c:v>
                </c:pt>
                <c:pt idx="242">
                  <c:v>640</c:v>
                </c:pt>
                <c:pt idx="243">
                  <c:v>1000</c:v>
                </c:pt>
                <c:pt idx="244">
                  <c:v>5000</c:v>
                </c:pt>
                <c:pt idx="245">
                  <c:v>4000</c:v>
                </c:pt>
                <c:pt idx="247">
                  <c:v>450</c:v>
                </c:pt>
                <c:pt idx="248">
                  <c:v>500</c:v>
                </c:pt>
                <c:pt idx="249">
                  <c:v>1000</c:v>
                </c:pt>
                <c:pt idx="250">
                  <c:v>3000</c:v>
                </c:pt>
                <c:pt idx="251">
                  <c:v>2000</c:v>
                </c:pt>
                <c:pt idx="252">
                  <c:v>5000</c:v>
                </c:pt>
                <c:pt idx="253">
                  <c:v>5000</c:v>
                </c:pt>
                <c:pt idx="254">
                  <c:v>220</c:v>
                </c:pt>
                <c:pt idx="256">
                  <c:v>1000</c:v>
                </c:pt>
                <c:pt idx="257">
                  <c:v>2500</c:v>
                </c:pt>
                <c:pt idx="258">
                  <c:v>2000</c:v>
                </c:pt>
                <c:pt idx="259">
                  <c:v>2000</c:v>
                </c:pt>
                <c:pt idx="260">
                  <c:v>5000</c:v>
                </c:pt>
                <c:pt idx="261">
                  <c:v>1000</c:v>
                </c:pt>
                <c:pt idx="262">
                  <c:v>1000</c:v>
                </c:pt>
                <c:pt idx="263">
                  <c:v>3000</c:v>
                </c:pt>
                <c:pt idx="264">
                  <c:v>1000</c:v>
                </c:pt>
                <c:pt idx="265">
                  <c:v>250</c:v>
                </c:pt>
                <c:pt idx="266">
                  <c:v>200</c:v>
                </c:pt>
                <c:pt idx="267">
                  <c:v>300</c:v>
                </c:pt>
                <c:pt idx="268">
                  <c:v>500</c:v>
                </c:pt>
                <c:pt idx="269">
                  <c:v>500</c:v>
                </c:pt>
                <c:pt idx="270">
                  <c:v>2250</c:v>
                </c:pt>
                <c:pt idx="271">
                  <c:v>1000</c:v>
                </c:pt>
                <c:pt idx="272">
                  <c:v>500</c:v>
                </c:pt>
                <c:pt idx="273">
                  <c:v>40</c:v>
                </c:pt>
                <c:pt idx="274">
                  <c:v>100</c:v>
                </c:pt>
                <c:pt idx="275">
                  <c:v>50</c:v>
                </c:pt>
                <c:pt idx="276">
                  <c:v>1000</c:v>
                </c:pt>
                <c:pt idx="277">
                  <c:v>2000</c:v>
                </c:pt>
                <c:pt idx="278">
                  <c:v>2000</c:v>
                </c:pt>
                <c:pt idx="279">
                  <c:v>100</c:v>
                </c:pt>
                <c:pt idx="281">
                  <c:v>5000</c:v>
                </c:pt>
                <c:pt idx="282">
                  <c:v>0</c:v>
                </c:pt>
                <c:pt idx="283">
                  <c:v>1000</c:v>
                </c:pt>
                <c:pt idx="284">
                  <c:v>2000</c:v>
                </c:pt>
                <c:pt idx="285">
                  <c:v>1000</c:v>
                </c:pt>
                <c:pt idx="286">
                  <c:v>100</c:v>
                </c:pt>
                <c:pt idx="287">
                  <c:v>1000</c:v>
                </c:pt>
                <c:pt idx="288">
                  <c:v>300</c:v>
                </c:pt>
                <c:pt idx="289">
                  <c:v>400</c:v>
                </c:pt>
                <c:pt idx="290">
                  <c:v>1000</c:v>
                </c:pt>
                <c:pt idx="291">
                  <c:v>30</c:v>
                </c:pt>
                <c:pt idx="292">
                  <c:v>200</c:v>
                </c:pt>
                <c:pt idx="293">
                  <c:v>7500</c:v>
                </c:pt>
                <c:pt idx="294">
                  <c:v>1500</c:v>
                </c:pt>
                <c:pt idx="295">
                  <c:v>400</c:v>
                </c:pt>
                <c:pt idx="296">
                  <c:v>2450</c:v>
                </c:pt>
                <c:pt idx="297">
                  <c:v>300</c:v>
                </c:pt>
                <c:pt idx="298">
                  <c:v>100</c:v>
                </c:pt>
                <c:pt idx="299">
                  <c:v>100</c:v>
                </c:pt>
                <c:pt idx="300">
                  <c:v>2000</c:v>
                </c:pt>
                <c:pt idx="301">
                  <c:v>1500</c:v>
                </c:pt>
                <c:pt idx="302">
                  <c:v>100</c:v>
                </c:pt>
                <c:pt idx="303">
                  <c:v>500</c:v>
                </c:pt>
                <c:pt idx="304">
                  <c:v>0</c:v>
                </c:pt>
                <c:pt idx="305">
                  <c:v>2000</c:v>
                </c:pt>
                <c:pt idx="306">
                  <c:v>4000</c:v>
                </c:pt>
                <c:pt idx="307">
                  <c:v>3750</c:v>
                </c:pt>
                <c:pt idx="308">
                  <c:v>10</c:v>
                </c:pt>
                <c:pt idx="309">
                  <c:v>100</c:v>
                </c:pt>
                <c:pt idx="310">
                  <c:v>500</c:v>
                </c:pt>
                <c:pt idx="312">
                  <c:v>2000</c:v>
                </c:pt>
                <c:pt idx="313">
                  <c:v>30</c:v>
                </c:pt>
                <c:pt idx="314">
                  <c:v>300</c:v>
                </c:pt>
                <c:pt idx="315">
                  <c:v>2000</c:v>
                </c:pt>
                <c:pt idx="316">
                  <c:v>200</c:v>
                </c:pt>
                <c:pt idx="317">
                  <c:v>588</c:v>
                </c:pt>
                <c:pt idx="318">
                  <c:v>250</c:v>
                </c:pt>
                <c:pt idx="319">
                  <c:v>200</c:v>
                </c:pt>
                <c:pt idx="320">
                  <c:v>200</c:v>
                </c:pt>
                <c:pt idx="321">
                  <c:v>1000</c:v>
                </c:pt>
                <c:pt idx="322">
                  <c:v>1000</c:v>
                </c:pt>
                <c:pt idx="323">
                  <c:v>12000</c:v>
                </c:pt>
                <c:pt idx="324">
                  <c:v>1000</c:v>
                </c:pt>
                <c:pt idx="325">
                  <c:v>100</c:v>
                </c:pt>
                <c:pt idx="326">
                  <c:v>20</c:v>
                </c:pt>
                <c:pt idx="327">
                  <c:v>10</c:v>
                </c:pt>
                <c:pt idx="328">
                  <c:v>200</c:v>
                </c:pt>
                <c:pt idx="329">
                  <c:v>200</c:v>
                </c:pt>
                <c:pt idx="330">
                  <c:v>1000</c:v>
                </c:pt>
                <c:pt idx="331">
                  <c:v>100</c:v>
                </c:pt>
                <c:pt idx="332">
                  <c:v>4500</c:v>
                </c:pt>
                <c:pt idx="333">
                  <c:v>500</c:v>
                </c:pt>
                <c:pt idx="334">
                  <c:v>500</c:v>
                </c:pt>
                <c:pt idx="335">
                  <c:v>250</c:v>
                </c:pt>
                <c:pt idx="336">
                  <c:v>300</c:v>
                </c:pt>
                <c:pt idx="337">
                  <c:v>4</c:v>
                </c:pt>
                <c:pt idx="338">
                  <c:v>300</c:v>
                </c:pt>
                <c:pt idx="339">
                  <c:v>500</c:v>
                </c:pt>
                <c:pt idx="340">
                  <c:v>2000</c:v>
                </c:pt>
                <c:pt idx="34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695-45A5-AA92-2E5EE1C1C3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5033816"/>
        <c:axId val="315034800"/>
      </c:scatterChart>
      <c:valAx>
        <c:axId val="3150338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034800"/>
        <c:crosses val="autoZero"/>
        <c:crossBetween val="midCat"/>
      </c:valAx>
      <c:valAx>
        <c:axId val="315034800"/>
        <c:scaling>
          <c:orientation val="minMax"/>
          <c:max val="30000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0338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100000">
          <a:schemeClr val="lt1">
            <a:lumMod val="95000"/>
          </a:schemeClr>
        </a:gs>
        <a:gs pos="43000">
          <a:schemeClr val="lt1"/>
        </a:gs>
      </a:gsLst>
      <a:path path="circle">
        <a:fillToRect l="50000" t="50000" r="50000" b="50000"/>
      </a:path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7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Age vs intesrt to use VeressPLUS on normal BMI</a:t>
            </a:r>
          </a:p>
        </c:rich>
      </c:tx>
      <c:layout>
        <c:manualLayout>
          <c:xMode val="edge"/>
          <c:yMode val="edge"/>
          <c:x val="0.13838188976377955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7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>
              <a:noFill/>
            </a:ln>
            <a:effectLst/>
          </c:spPr>
          <c:marker>
            <c:symbol val="circle"/>
            <c:size val="4"/>
            <c:spPr>
              <a:solidFill>
                <a:schemeClr val="accent1"/>
              </a:solidFill>
              <a:ln w="9525" cap="flat" cmpd="sng" algn="ctr">
                <a:solidFill>
                  <a:schemeClr val="accent1"/>
                </a:solidFill>
                <a:round/>
              </a:ln>
              <a:effectLst/>
            </c:spPr>
          </c:marker>
          <c:trendline>
            <c:spPr>
              <a:ln w="63500" cap="rnd" cmpd="sng" algn="ctr">
                <a:solidFill>
                  <a:schemeClr val="accent1">
                    <a:alpha val="25000"/>
                  </a:schemeClr>
                </a:solidFill>
                <a:round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1.1993503937007873E-2"/>
                  <c:y val="-0.348486324231073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'Data With graphs'!$H$2:$H$351</c:f>
              <c:numCache>
                <c:formatCode>General</c:formatCode>
                <c:ptCount val="341"/>
                <c:pt idx="0">
                  <c:v>55</c:v>
                </c:pt>
                <c:pt idx="1">
                  <c:v>27</c:v>
                </c:pt>
                <c:pt idx="2">
                  <c:v>42</c:v>
                </c:pt>
                <c:pt idx="3">
                  <c:v>68</c:v>
                </c:pt>
                <c:pt idx="4">
                  <c:v>62</c:v>
                </c:pt>
                <c:pt idx="5">
                  <c:v>67</c:v>
                </c:pt>
                <c:pt idx="6">
                  <c:v>47</c:v>
                </c:pt>
                <c:pt idx="7">
                  <c:v>61</c:v>
                </c:pt>
                <c:pt idx="8">
                  <c:v>42</c:v>
                </c:pt>
                <c:pt idx="9">
                  <c:v>38</c:v>
                </c:pt>
                <c:pt idx="10">
                  <c:v>62</c:v>
                </c:pt>
                <c:pt idx="11">
                  <c:v>58</c:v>
                </c:pt>
                <c:pt idx="12">
                  <c:v>32</c:v>
                </c:pt>
                <c:pt idx="13">
                  <c:v>60</c:v>
                </c:pt>
                <c:pt idx="14">
                  <c:v>41</c:v>
                </c:pt>
                <c:pt idx="15">
                  <c:v>57</c:v>
                </c:pt>
                <c:pt idx="16">
                  <c:v>33</c:v>
                </c:pt>
                <c:pt idx="17">
                  <c:v>38</c:v>
                </c:pt>
                <c:pt idx="18">
                  <c:v>47</c:v>
                </c:pt>
                <c:pt idx="19">
                  <c:v>62</c:v>
                </c:pt>
                <c:pt idx="20">
                  <c:v>48</c:v>
                </c:pt>
                <c:pt idx="21">
                  <c:v>57</c:v>
                </c:pt>
                <c:pt idx="22">
                  <c:v>45</c:v>
                </c:pt>
                <c:pt idx="23">
                  <c:v>56</c:v>
                </c:pt>
                <c:pt idx="24">
                  <c:v>56</c:v>
                </c:pt>
                <c:pt idx="25">
                  <c:v>55</c:v>
                </c:pt>
                <c:pt idx="26">
                  <c:v>50</c:v>
                </c:pt>
                <c:pt idx="27">
                  <c:v>41</c:v>
                </c:pt>
                <c:pt idx="28">
                  <c:v>44</c:v>
                </c:pt>
                <c:pt idx="29">
                  <c:v>45</c:v>
                </c:pt>
                <c:pt idx="30">
                  <c:v>52</c:v>
                </c:pt>
                <c:pt idx="31">
                  <c:v>41</c:v>
                </c:pt>
                <c:pt idx="32">
                  <c:v>48</c:v>
                </c:pt>
                <c:pt idx="33">
                  <c:v>56</c:v>
                </c:pt>
                <c:pt idx="34">
                  <c:v>44</c:v>
                </c:pt>
                <c:pt idx="35">
                  <c:v>57</c:v>
                </c:pt>
                <c:pt idx="36">
                  <c:v>59</c:v>
                </c:pt>
                <c:pt idx="37">
                  <c:v>47</c:v>
                </c:pt>
                <c:pt idx="38">
                  <c:v>37</c:v>
                </c:pt>
                <c:pt idx="39">
                  <c:v>38</c:v>
                </c:pt>
                <c:pt idx="40">
                  <c:v>36</c:v>
                </c:pt>
                <c:pt idx="41">
                  <c:v>48</c:v>
                </c:pt>
                <c:pt idx="42">
                  <c:v>47</c:v>
                </c:pt>
                <c:pt idx="43">
                  <c:v>40</c:v>
                </c:pt>
                <c:pt idx="44">
                  <c:v>57</c:v>
                </c:pt>
                <c:pt idx="45">
                  <c:v>58</c:v>
                </c:pt>
                <c:pt idx="46">
                  <c:v>61</c:v>
                </c:pt>
                <c:pt idx="47">
                  <c:v>30</c:v>
                </c:pt>
                <c:pt idx="48">
                  <c:v>53</c:v>
                </c:pt>
                <c:pt idx="49">
                  <c:v>61</c:v>
                </c:pt>
                <c:pt idx="50">
                  <c:v>47</c:v>
                </c:pt>
                <c:pt idx="51">
                  <c:v>49</c:v>
                </c:pt>
                <c:pt idx="52">
                  <c:v>62</c:v>
                </c:pt>
                <c:pt idx="53">
                  <c:v>37</c:v>
                </c:pt>
                <c:pt idx="54">
                  <c:v>43</c:v>
                </c:pt>
                <c:pt idx="55">
                  <c:v>52</c:v>
                </c:pt>
                <c:pt idx="56">
                  <c:v>55</c:v>
                </c:pt>
                <c:pt idx="57">
                  <c:v>43</c:v>
                </c:pt>
                <c:pt idx="58">
                  <c:v>56</c:v>
                </c:pt>
                <c:pt idx="59">
                  <c:v>56</c:v>
                </c:pt>
                <c:pt idx="60">
                  <c:v>57</c:v>
                </c:pt>
                <c:pt idx="61">
                  <c:v>76</c:v>
                </c:pt>
                <c:pt idx="62">
                  <c:v>36</c:v>
                </c:pt>
                <c:pt idx="63">
                  <c:v>42</c:v>
                </c:pt>
                <c:pt idx="64">
                  <c:v>44</c:v>
                </c:pt>
                <c:pt idx="65">
                  <c:v>48</c:v>
                </c:pt>
                <c:pt idx="66">
                  <c:v>58</c:v>
                </c:pt>
                <c:pt idx="67">
                  <c:v>62</c:v>
                </c:pt>
                <c:pt idx="68">
                  <c:v>76</c:v>
                </c:pt>
                <c:pt idx="69">
                  <c:v>30</c:v>
                </c:pt>
                <c:pt idx="70">
                  <c:v>54</c:v>
                </c:pt>
                <c:pt idx="71">
                  <c:v>55</c:v>
                </c:pt>
                <c:pt idx="72">
                  <c:v>69</c:v>
                </c:pt>
                <c:pt idx="73">
                  <c:v>50</c:v>
                </c:pt>
                <c:pt idx="74">
                  <c:v>61</c:v>
                </c:pt>
                <c:pt idx="75">
                  <c:v>42</c:v>
                </c:pt>
                <c:pt idx="76">
                  <c:v>35</c:v>
                </c:pt>
                <c:pt idx="77">
                  <c:v>65</c:v>
                </c:pt>
                <c:pt idx="78">
                  <c:v>41</c:v>
                </c:pt>
                <c:pt idx="79">
                  <c:v>60</c:v>
                </c:pt>
                <c:pt idx="80">
                  <c:v>42</c:v>
                </c:pt>
                <c:pt idx="81">
                  <c:v>35</c:v>
                </c:pt>
                <c:pt idx="82">
                  <c:v>35</c:v>
                </c:pt>
                <c:pt idx="83">
                  <c:v>50</c:v>
                </c:pt>
                <c:pt idx="84">
                  <c:v>49</c:v>
                </c:pt>
                <c:pt idx="85">
                  <c:v>43</c:v>
                </c:pt>
                <c:pt idx="86">
                  <c:v>38</c:v>
                </c:pt>
                <c:pt idx="87">
                  <c:v>59</c:v>
                </c:pt>
                <c:pt idx="88">
                  <c:v>60</c:v>
                </c:pt>
                <c:pt idx="89">
                  <c:v>38</c:v>
                </c:pt>
                <c:pt idx="90">
                  <c:v>36</c:v>
                </c:pt>
                <c:pt idx="91">
                  <c:v>50</c:v>
                </c:pt>
                <c:pt idx="92">
                  <c:v>33</c:v>
                </c:pt>
                <c:pt idx="93">
                  <c:v>30</c:v>
                </c:pt>
                <c:pt idx="94">
                  <c:v>42</c:v>
                </c:pt>
                <c:pt idx="95">
                  <c:v>45</c:v>
                </c:pt>
                <c:pt idx="96">
                  <c:v>60</c:v>
                </c:pt>
                <c:pt idx="97">
                  <c:v>47</c:v>
                </c:pt>
                <c:pt idx="98">
                  <c:v>44</c:v>
                </c:pt>
                <c:pt idx="99">
                  <c:v>52</c:v>
                </c:pt>
                <c:pt idx="100">
                  <c:v>57</c:v>
                </c:pt>
                <c:pt idx="101">
                  <c:v>42</c:v>
                </c:pt>
                <c:pt idx="102">
                  <c:v>49</c:v>
                </c:pt>
                <c:pt idx="103">
                  <c:v>39</c:v>
                </c:pt>
                <c:pt idx="104">
                  <c:v>37</c:v>
                </c:pt>
                <c:pt idx="105">
                  <c:v>55</c:v>
                </c:pt>
                <c:pt idx="106">
                  <c:v>65</c:v>
                </c:pt>
                <c:pt idx="107">
                  <c:v>47</c:v>
                </c:pt>
                <c:pt idx="108">
                  <c:v>59</c:v>
                </c:pt>
                <c:pt idx="109">
                  <c:v>34</c:v>
                </c:pt>
                <c:pt idx="110">
                  <c:v>59</c:v>
                </c:pt>
                <c:pt idx="111">
                  <c:v>42</c:v>
                </c:pt>
                <c:pt idx="112">
                  <c:v>52</c:v>
                </c:pt>
                <c:pt idx="113">
                  <c:v>55</c:v>
                </c:pt>
                <c:pt idx="114">
                  <c:v>65</c:v>
                </c:pt>
                <c:pt idx="115">
                  <c:v>34</c:v>
                </c:pt>
                <c:pt idx="116">
                  <c:v>46</c:v>
                </c:pt>
                <c:pt idx="117">
                  <c:v>45</c:v>
                </c:pt>
                <c:pt idx="118">
                  <c:v>35</c:v>
                </c:pt>
                <c:pt idx="119">
                  <c:v>46</c:v>
                </c:pt>
                <c:pt idx="120">
                  <c:v>64</c:v>
                </c:pt>
                <c:pt idx="121">
                  <c:v>65</c:v>
                </c:pt>
                <c:pt idx="122">
                  <c:v>32</c:v>
                </c:pt>
                <c:pt idx="123">
                  <c:v>55</c:v>
                </c:pt>
                <c:pt idx="124">
                  <c:v>43</c:v>
                </c:pt>
                <c:pt idx="125">
                  <c:v>47</c:v>
                </c:pt>
                <c:pt idx="126">
                  <c:v>59</c:v>
                </c:pt>
                <c:pt idx="127">
                  <c:v>65</c:v>
                </c:pt>
                <c:pt idx="128">
                  <c:v>38</c:v>
                </c:pt>
                <c:pt idx="129">
                  <c:v>32</c:v>
                </c:pt>
                <c:pt idx="130">
                  <c:v>61</c:v>
                </c:pt>
                <c:pt idx="131">
                  <c:v>35</c:v>
                </c:pt>
                <c:pt idx="132">
                  <c:v>37</c:v>
                </c:pt>
                <c:pt idx="133">
                  <c:v>31</c:v>
                </c:pt>
                <c:pt idx="134">
                  <c:v>32</c:v>
                </c:pt>
                <c:pt idx="135">
                  <c:v>34</c:v>
                </c:pt>
                <c:pt idx="136">
                  <c:v>55</c:v>
                </c:pt>
                <c:pt idx="137">
                  <c:v>30</c:v>
                </c:pt>
                <c:pt idx="138">
                  <c:v>30</c:v>
                </c:pt>
                <c:pt idx="139">
                  <c:v>31</c:v>
                </c:pt>
                <c:pt idx="140">
                  <c:v>32</c:v>
                </c:pt>
                <c:pt idx="141">
                  <c:v>36</c:v>
                </c:pt>
                <c:pt idx="142">
                  <c:v>38</c:v>
                </c:pt>
                <c:pt idx="143">
                  <c:v>39</c:v>
                </c:pt>
                <c:pt idx="144">
                  <c:v>39</c:v>
                </c:pt>
                <c:pt idx="145">
                  <c:v>42</c:v>
                </c:pt>
                <c:pt idx="146">
                  <c:v>49</c:v>
                </c:pt>
                <c:pt idx="147">
                  <c:v>58</c:v>
                </c:pt>
                <c:pt idx="148">
                  <c:v>60</c:v>
                </c:pt>
                <c:pt idx="149">
                  <c:v>61</c:v>
                </c:pt>
                <c:pt idx="150">
                  <c:v>32</c:v>
                </c:pt>
                <c:pt idx="151">
                  <c:v>36</c:v>
                </c:pt>
                <c:pt idx="152">
                  <c:v>55</c:v>
                </c:pt>
                <c:pt idx="153">
                  <c:v>63</c:v>
                </c:pt>
                <c:pt idx="154">
                  <c:v>33</c:v>
                </c:pt>
                <c:pt idx="155">
                  <c:v>36</c:v>
                </c:pt>
                <c:pt idx="156">
                  <c:v>39</c:v>
                </c:pt>
                <c:pt idx="157">
                  <c:v>40</c:v>
                </c:pt>
                <c:pt idx="158">
                  <c:v>44</c:v>
                </c:pt>
                <c:pt idx="159">
                  <c:v>60</c:v>
                </c:pt>
                <c:pt idx="160">
                  <c:v>29</c:v>
                </c:pt>
                <c:pt idx="161">
                  <c:v>31</c:v>
                </c:pt>
                <c:pt idx="162">
                  <c:v>32</c:v>
                </c:pt>
                <c:pt idx="163">
                  <c:v>33</c:v>
                </c:pt>
                <c:pt idx="164">
                  <c:v>35</c:v>
                </c:pt>
                <c:pt idx="165">
                  <c:v>35</c:v>
                </c:pt>
                <c:pt idx="166">
                  <c:v>35</c:v>
                </c:pt>
                <c:pt idx="167">
                  <c:v>36</c:v>
                </c:pt>
                <c:pt idx="168">
                  <c:v>37</c:v>
                </c:pt>
                <c:pt idx="169">
                  <c:v>37</c:v>
                </c:pt>
                <c:pt idx="170">
                  <c:v>38</c:v>
                </c:pt>
                <c:pt idx="171">
                  <c:v>38</c:v>
                </c:pt>
                <c:pt idx="172">
                  <c:v>40</c:v>
                </c:pt>
                <c:pt idx="173">
                  <c:v>40</c:v>
                </c:pt>
                <c:pt idx="174">
                  <c:v>44</c:v>
                </c:pt>
                <c:pt idx="175">
                  <c:v>47</c:v>
                </c:pt>
                <c:pt idx="176">
                  <c:v>47</c:v>
                </c:pt>
                <c:pt idx="177">
                  <c:v>48</c:v>
                </c:pt>
                <c:pt idx="178">
                  <c:v>53</c:v>
                </c:pt>
                <c:pt idx="179">
                  <c:v>55</c:v>
                </c:pt>
                <c:pt idx="180">
                  <c:v>55</c:v>
                </c:pt>
                <c:pt idx="181">
                  <c:v>57</c:v>
                </c:pt>
                <c:pt idx="182">
                  <c:v>37</c:v>
                </c:pt>
                <c:pt idx="183">
                  <c:v>39</c:v>
                </c:pt>
                <c:pt idx="184">
                  <c:v>26</c:v>
                </c:pt>
                <c:pt idx="185">
                  <c:v>30</c:v>
                </c:pt>
                <c:pt idx="186">
                  <c:v>31</c:v>
                </c:pt>
                <c:pt idx="187">
                  <c:v>32</c:v>
                </c:pt>
                <c:pt idx="188">
                  <c:v>33</c:v>
                </c:pt>
                <c:pt idx="189">
                  <c:v>34</c:v>
                </c:pt>
                <c:pt idx="190">
                  <c:v>36</c:v>
                </c:pt>
                <c:pt idx="191">
                  <c:v>36</c:v>
                </c:pt>
                <c:pt idx="192">
                  <c:v>40</c:v>
                </c:pt>
                <c:pt idx="193">
                  <c:v>65</c:v>
                </c:pt>
                <c:pt idx="194">
                  <c:v>30</c:v>
                </c:pt>
                <c:pt idx="195">
                  <c:v>34</c:v>
                </c:pt>
                <c:pt idx="196">
                  <c:v>36</c:v>
                </c:pt>
                <c:pt idx="197">
                  <c:v>45</c:v>
                </c:pt>
                <c:pt idx="198">
                  <c:v>58</c:v>
                </c:pt>
                <c:pt idx="199">
                  <c:v>28</c:v>
                </c:pt>
                <c:pt idx="200">
                  <c:v>47</c:v>
                </c:pt>
                <c:pt idx="201">
                  <c:v>62</c:v>
                </c:pt>
                <c:pt idx="202">
                  <c:v>63</c:v>
                </c:pt>
                <c:pt idx="203">
                  <c:v>26</c:v>
                </c:pt>
                <c:pt idx="204">
                  <c:v>38</c:v>
                </c:pt>
                <c:pt idx="205">
                  <c:v>52</c:v>
                </c:pt>
                <c:pt idx="206">
                  <c:v>59</c:v>
                </c:pt>
                <c:pt idx="207">
                  <c:v>57</c:v>
                </c:pt>
                <c:pt idx="208">
                  <c:v>53</c:v>
                </c:pt>
                <c:pt idx="209">
                  <c:v>58</c:v>
                </c:pt>
                <c:pt idx="210">
                  <c:v>66</c:v>
                </c:pt>
                <c:pt idx="211">
                  <c:v>50</c:v>
                </c:pt>
                <c:pt idx="212">
                  <c:v>40</c:v>
                </c:pt>
                <c:pt idx="213">
                  <c:v>58</c:v>
                </c:pt>
                <c:pt idx="214">
                  <c:v>58</c:v>
                </c:pt>
                <c:pt idx="215">
                  <c:v>33</c:v>
                </c:pt>
                <c:pt idx="216">
                  <c:v>36</c:v>
                </c:pt>
                <c:pt idx="217">
                  <c:v>46</c:v>
                </c:pt>
                <c:pt idx="218">
                  <c:v>36</c:v>
                </c:pt>
                <c:pt idx="219">
                  <c:v>38</c:v>
                </c:pt>
                <c:pt idx="220">
                  <c:v>47</c:v>
                </c:pt>
                <c:pt idx="221">
                  <c:v>34</c:v>
                </c:pt>
                <c:pt idx="222">
                  <c:v>55</c:v>
                </c:pt>
                <c:pt idx="223">
                  <c:v>35</c:v>
                </c:pt>
                <c:pt idx="224">
                  <c:v>58</c:v>
                </c:pt>
                <c:pt idx="225">
                  <c:v>55</c:v>
                </c:pt>
                <c:pt idx="226">
                  <c:v>31</c:v>
                </c:pt>
                <c:pt idx="227">
                  <c:v>61</c:v>
                </c:pt>
                <c:pt idx="228">
                  <c:v>65</c:v>
                </c:pt>
                <c:pt idx="229">
                  <c:v>59</c:v>
                </c:pt>
                <c:pt idx="230">
                  <c:v>49</c:v>
                </c:pt>
                <c:pt idx="231">
                  <c:v>41</c:v>
                </c:pt>
                <c:pt idx="232">
                  <c:v>40</c:v>
                </c:pt>
                <c:pt idx="233">
                  <c:v>30</c:v>
                </c:pt>
                <c:pt idx="234">
                  <c:v>40</c:v>
                </c:pt>
                <c:pt idx="235">
                  <c:v>40</c:v>
                </c:pt>
                <c:pt idx="236">
                  <c:v>48</c:v>
                </c:pt>
                <c:pt idx="237">
                  <c:v>66</c:v>
                </c:pt>
                <c:pt idx="239">
                  <c:v>51</c:v>
                </c:pt>
                <c:pt idx="240">
                  <c:v>63</c:v>
                </c:pt>
                <c:pt idx="241">
                  <c:v>33</c:v>
                </c:pt>
                <c:pt idx="242">
                  <c:v>38</c:v>
                </c:pt>
                <c:pt idx="243">
                  <c:v>34</c:v>
                </c:pt>
                <c:pt idx="244">
                  <c:v>37</c:v>
                </c:pt>
                <c:pt idx="245">
                  <c:v>50</c:v>
                </c:pt>
                <c:pt idx="246">
                  <c:v>60</c:v>
                </c:pt>
                <c:pt idx="247">
                  <c:v>32</c:v>
                </c:pt>
                <c:pt idx="248">
                  <c:v>32</c:v>
                </c:pt>
                <c:pt idx="249">
                  <c:v>40</c:v>
                </c:pt>
                <c:pt idx="250">
                  <c:v>52</c:v>
                </c:pt>
                <c:pt idx="251">
                  <c:v>56</c:v>
                </c:pt>
                <c:pt idx="252">
                  <c:v>39</c:v>
                </c:pt>
                <c:pt idx="253">
                  <c:v>44</c:v>
                </c:pt>
                <c:pt idx="254">
                  <c:v>44</c:v>
                </c:pt>
                <c:pt idx="255">
                  <c:v>60</c:v>
                </c:pt>
                <c:pt idx="256">
                  <c:v>40</c:v>
                </c:pt>
                <c:pt idx="257">
                  <c:v>42</c:v>
                </c:pt>
                <c:pt idx="258">
                  <c:v>38</c:v>
                </c:pt>
                <c:pt idx="259">
                  <c:v>37</c:v>
                </c:pt>
                <c:pt idx="260">
                  <c:v>51</c:v>
                </c:pt>
                <c:pt idx="261">
                  <c:v>51</c:v>
                </c:pt>
                <c:pt idx="262">
                  <c:v>38</c:v>
                </c:pt>
                <c:pt idx="263">
                  <c:v>57</c:v>
                </c:pt>
                <c:pt idx="264">
                  <c:v>45</c:v>
                </c:pt>
                <c:pt idx="265">
                  <c:v>30</c:v>
                </c:pt>
                <c:pt idx="266">
                  <c:v>32</c:v>
                </c:pt>
                <c:pt idx="267">
                  <c:v>36</c:v>
                </c:pt>
                <c:pt idx="268">
                  <c:v>38</c:v>
                </c:pt>
                <c:pt idx="269">
                  <c:v>42</c:v>
                </c:pt>
                <c:pt idx="270">
                  <c:v>43</c:v>
                </c:pt>
                <c:pt idx="271">
                  <c:v>49</c:v>
                </c:pt>
                <c:pt idx="272">
                  <c:v>30</c:v>
                </c:pt>
                <c:pt idx="273">
                  <c:v>33</c:v>
                </c:pt>
                <c:pt idx="274">
                  <c:v>34</c:v>
                </c:pt>
                <c:pt idx="275">
                  <c:v>37</c:v>
                </c:pt>
                <c:pt idx="276">
                  <c:v>38</c:v>
                </c:pt>
                <c:pt idx="277">
                  <c:v>44</c:v>
                </c:pt>
                <c:pt idx="278">
                  <c:v>55</c:v>
                </c:pt>
                <c:pt idx="279">
                  <c:v>31</c:v>
                </c:pt>
                <c:pt idx="280">
                  <c:v>37</c:v>
                </c:pt>
                <c:pt idx="281">
                  <c:v>57</c:v>
                </c:pt>
                <c:pt idx="282">
                  <c:v>53</c:v>
                </c:pt>
                <c:pt idx="283">
                  <c:v>57</c:v>
                </c:pt>
                <c:pt idx="284">
                  <c:v>61</c:v>
                </c:pt>
                <c:pt idx="285">
                  <c:v>33</c:v>
                </c:pt>
                <c:pt idx="286">
                  <c:v>50</c:v>
                </c:pt>
                <c:pt idx="287">
                  <c:v>39</c:v>
                </c:pt>
                <c:pt idx="288">
                  <c:v>36</c:v>
                </c:pt>
                <c:pt idx="289">
                  <c:v>47</c:v>
                </c:pt>
                <c:pt idx="290">
                  <c:v>38</c:v>
                </c:pt>
                <c:pt idx="291">
                  <c:v>29</c:v>
                </c:pt>
                <c:pt idx="292">
                  <c:v>42</c:v>
                </c:pt>
                <c:pt idx="293">
                  <c:v>58</c:v>
                </c:pt>
                <c:pt idx="294">
                  <c:v>48</c:v>
                </c:pt>
                <c:pt idx="295">
                  <c:v>31</c:v>
                </c:pt>
                <c:pt idx="296">
                  <c:v>50</c:v>
                </c:pt>
                <c:pt idx="297">
                  <c:v>33</c:v>
                </c:pt>
                <c:pt idx="298">
                  <c:v>31</c:v>
                </c:pt>
                <c:pt idx="299">
                  <c:v>32</c:v>
                </c:pt>
                <c:pt idx="300">
                  <c:v>65</c:v>
                </c:pt>
                <c:pt idx="301">
                  <c:v>45</c:v>
                </c:pt>
                <c:pt idx="302">
                  <c:v>73</c:v>
                </c:pt>
                <c:pt idx="303">
                  <c:v>54</c:v>
                </c:pt>
                <c:pt idx="304">
                  <c:v>39</c:v>
                </c:pt>
                <c:pt idx="305">
                  <c:v>42</c:v>
                </c:pt>
                <c:pt idx="306">
                  <c:v>43</c:v>
                </c:pt>
                <c:pt idx="307">
                  <c:v>51</c:v>
                </c:pt>
                <c:pt idx="308">
                  <c:v>56</c:v>
                </c:pt>
                <c:pt idx="309">
                  <c:v>40</c:v>
                </c:pt>
                <c:pt idx="310">
                  <c:v>31</c:v>
                </c:pt>
                <c:pt idx="311">
                  <c:v>32</c:v>
                </c:pt>
                <c:pt idx="312">
                  <c:v>59</c:v>
                </c:pt>
                <c:pt idx="313">
                  <c:v>27</c:v>
                </c:pt>
                <c:pt idx="314">
                  <c:v>32</c:v>
                </c:pt>
                <c:pt idx="315">
                  <c:v>58</c:v>
                </c:pt>
                <c:pt idx="316">
                  <c:v>66</c:v>
                </c:pt>
                <c:pt idx="317">
                  <c:v>66</c:v>
                </c:pt>
                <c:pt idx="318">
                  <c:v>38</c:v>
                </c:pt>
                <c:pt idx="319">
                  <c:v>59</c:v>
                </c:pt>
                <c:pt idx="320">
                  <c:v>35</c:v>
                </c:pt>
                <c:pt idx="321">
                  <c:v>37</c:v>
                </c:pt>
                <c:pt idx="322">
                  <c:v>46</c:v>
                </c:pt>
                <c:pt idx="323">
                  <c:v>59</c:v>
                </c:pt>
                <c:pt idx="324">
                  <c:v>47</c:v>
                </c:pt>
                <c:pt idx="325">
                  <c:v>52</c:v>
                </c:pt>
                <c:pt idx="326">
                  <c:v>38</c:v>
                </c:pt>
                <c:pt idx="327">
                  <c:v>50</c:v>
                </c:pt>
                <c:pt idx="328">
                  <c:v>57</c:v>
                </c:pt>
                <c:pt idx="329">
                  <c:v>41</c:v>
                </c:pt>
                <c:pt idx="330">
                  <c:v>40</c:v>
                </c:pt>
                <c:pt idx="331">
                  <c:v>40</c:v>
                </c:pt>
                <c:pt idx="332">
                  <c:v>50</c:v>
                </c:pt>
                <c:pt idx="333">
                  <c:v>49</c:v>
                </c:pt>
                <c:pt idx="334">
                  <c:v>53</c:v>
                </c:pt>
                <c:pt idx="335">
                  <c:v>36</c:v>
                </c:pt>
                <c:pt idx="336">
                  <c:v>51</c:v>
                </c:pt>
                <c:pt idx="337">
                  <c:v>65</c:v>
                </c:pt>
                <c:pt idx="338">
                  <c:v>35</c:v>
                </c:pt>
                <c:pt idx="339">
                  <c:v>39</c:v>
                </c:pt>
                <c:pt idx="340">
                  <c:v>57</c:v>
                </c:pt>
              </c:numCache>
            </c:numRef>
          </c:xVal>
          <c:yVal>
            <c:numRef>
              <c:f>'Data With graphs'!$N$2:$N$352</c:f>
              <c:numCache>
                <c:formatCode>General</c:formatCode>
                <c:ptCount val="342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1</c:v>
                </c:pt>
                <c:pt idx="4">
                  <c:v>3</c:v>
                </c:pt>
                <c:pt idx="5">
                  <c:v>5</c:v>
                </c:pt>
                <c:pt idx="6">
                  <c:v>5</c:v>
                </c:pt>
                <c:pt idx="7">
                  <c:v>1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4</c:v>
                </c:pt>
                <c:pt idx="14">
                  <c:v>3</c:v>
                </c:pt>
                <c:pt idx="15">
                  <c:v>4</c:v>
                </c:pt>
                <c:pt idx="16">
                  <c:v>4</c:v>
                </c:pt>
                <c:pt idx="17">
                  <c:v>5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4</c:v>
                </c:pt>
                <c:pt idx="22">
                  <c:v>4</c:v>
                </c:pt>
                <c:pt idx="23">
                  <c:v>4</c:v>
                </c:pt>
                <c:pt idx="24">
                  <c:v>3</c:v>
                </c:pt>
                <c:pt idx="25">
                  <c:v>5</c:v>
                </c:pt>
                <c:pt idx="26">
                  <c:v>4</c:v>
                </c:pt>
                <c:pt idx="27">
                  <c:v>3</c:v>
                </c:pt>
                <c:pt idx="28">
                  <c:v>5</c:v>
                </c:pt>
                <c:pt idx="29">
                  <c:v>4</c:v>
                </c:pt>
                <c:pt idx="30">
                  <c:v>3</c:v>
                </c:pt>
                <c:pt idx="31">
                  <c:v>3</c:v>
                </c:pt>
                <c:pt idx="32">
                  <c:v>5</c:v>
                </c:pt>
                <c:pt idx="33">
                  <c:v>3</c:v>
                </c:pt>
                <c:pt idx="34">
                  <c:v>5</c:v>
                </c:pt>
                <c:pt idx="35">
                  <c:v>3</c:v>
                </c:pt>
                <c:pt idx="36">
                  <c:v>5</c:v>
                </c:pt>
                <c:pt idx="37">
                  <c:v>5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3</c:v>
                </c:pt>
                <c:pt idx="42">
                  <c:v>5</c:v>
                </c:pt>
                <c:pt idx="43">
                  <c:v>3</c:v>
                </c:pt>
                <c:pt idx="44">
                  <c:v>4</c:v>
                </c:pt>
                <c:pt idx="45">
                  <c:v>2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5</c:v>
                </c:pt>
                <c:pt idx="51">
                  <c:v>5</c:v>
                </c:pt>
                <c:pt idx="52">
                  <c:v>3</c:v>
                </c:pt>
                <c:pt idx="53">
                  <c:v>5</c:v>
                </c:pt>
                <c:pt idx="54">
                  <c:v>5</c:v>
                </c:pt>
                <c:pt idx="55">
                  <c:v>3</c:v>
                </c:pt>
                <c:pt idx="56">
                  <c:v>5</c:v>
                </c:pt>
                <c:pt idx="57">
                  <c:v>5</c:v>
                </c:pt>
                <c:pt idx="58">
                  <c:v>4</c:v>
                </c:pt>
                <c:pt idx="59">
                  <c:v>5</c:v>
                </c:pt>
                <c:pt idx="60">
                  <c:v>5</c:v>
                </c:pt>
                <c:pt idx="61">
                  <c:v>4</c:v>
                </c:pt>
                <c:pt idx="62">
                  <c:v>5</c:v>
                </c:pt>
                <c:pt idx="63">
                  <c:v>5</c:v>
                </c:pt>
                <c:pt idx="64">
                  <c:v>3</c:v>
                </c:pt>
                <c:pt idx="65">
                  <c:v>5</c:v>
                </c:pt>
                <c:pt idx="66">
                  <c:v>1</c:v>
                </c:pt>
                <c:pt idx="67">
                  <c:v>4</c:v>
                </c:pt>
                <c:pt idx="68">
                  <c:v>3</c:v>
                </c:pt>
                <c:pt idx="69">
                  <c:v>4</c:v>
                </c:pt>
                <c:pt idx="70">
                  <c:v>3</c:v>
                </c:pt>
                <c:pt idx="71">
                  <c:v>4</c:v>
                </c:pt>
                <c:pt idx="72">
                  <c:v>3</c:v>
                </c:pt>
                <c:pt idx="73">
                  <c:v>3</c:v>
                </c:pt>
                <c:pt idx="74">
                  <c:v>3</c:v>
                </c:pt>
                <c:pt idx="75">
                  <c:v>5</c:v>
                </c:pt>
                <c:pt idx="76">
                  <c:v>4</c:v>
                </c:pt>
                <c:pt idx="77">
                  <c:v>5</c:v>
                </c:pt>
                <c:pt idx="78">
                  <c:v>5</c:v>
                </c:pt>
                <c:pt idx="79">
                  <c:v>5</c:v>
                </c:pt>
                <c:pt idx="80">
                  <c:v>5</c:v>
                </c:pt>
                <c:pt idx="81">
                  <c:v>1</c:v>
                </c:pt>
                <c:pt idx="82">
                  <c:v>4</c:v>
                </c:pt>
                <c:pt idx="83">
                  <c:v>5</c:v>
                </c:pt>
                <c:pt idx="84">
                  <c:v>2</c:v>
                </c:pt>
                <c:pt idx="85">
                  <c:v>3</c:v>
                </c:pt>
                <c:pt idx="86">
                  <c:v>1</c:v>
                </c:pt>
                <c:pt idx="87">
                  <c:v>5</c:v>
                </c:pt>
                <c:pt idx="88">
                  <c:v>4</c:v>
                </c:pt>
                <c:pt idx="89">
                  <c:v>5</c:v>
                </c:pt>
                <c:pt idx="90">
                  <c:v>3</c:v>
                </c:pt>
                <c:pt idx="91">
                  <c:v>3</c:v>
                </c:pt>
                <c:pt idx="92">
                  <c:v>5</c:v>
                </c:pt>
                <c:pt idx="93">
                  <c:v>5</c:v>
                </c:pt>
                <c:pt idx="94">
                  <c:v>5</c:v>
                </c:pt>
                <c:pt idx="95">
                  <c:v>3</c:v>
                </c:pt>
                <c:pt idx="96">
                  <c:v>5</c:v>
                </c:pt>
                <c:pt idx="97">
                  <c:v>4</c:v>
                </c:pt>
                <c:pt idx="98">
                  <c:v>3</c:v>
                </c:pt>
                <c:pt idx="99">
                  <c:v>4</c:v>
                </c:pt>
                <c:pt idx="100">
                  <c:v>5</c:v>
                </c:pt>
                <c:pt idx="101">
                  <c:v>3</c:v>
                </c:pt>
                <c:pt idx="102">
                  <c:v>3</c:v>
                </c:pt>
                <c:pt idx="103">
                  <c:v>5</c:v>
                </c:pt>
                <c:pt idx="104">
                  <c:v>5</c:v>
                </c:pt>
                <c:pt idx="105">
                  <c:v>5</c:v>
                </c:pt>
                <c:pt idx="106">
                  <c:v>1</c:v>
                </c:pt>
                <c:pt idx="107">
                  <c:v>3</c:v>
                </c:pt>
                <c:pt idx="108">
                  <c:v>4</c:v>
                </c:pt>
                <c:pt idx="109">
                  <c:v>5</c:v>
                </c:pt>
                <c:pt idx="110">
                  <c:v>3</c:v>
                </c:pt>
                <c:pt idx="111">
                  <c:v>5</c:v>
                </c:pt>
                <c:pt idx="112">
                  <c:v>5</c:v>
                </c:pt>
                <c:pt idx="113">
                  <c:v>5</c:v>
                </c:pt>
                <c:pt idx="114">
                  <c:v>5</c:v>
                </c:pt>
                <c:pt idx="115">
                  <c:v>1</c:v>
                </c:pt>
                <c:pt idx="116">
                  <c:v>4</c:v>
                </c:pt>
                <c:pt idx="117">
                  <c:v>5</c:v>
                </c:pt>
                <c:pt idx="118">
                  <c:v>5</c:v>
                </c:pt>
                <c:pt idx="119">
                  <c:v>5</c:v>
                </c:pt>
                <c:pt idx="120">
                  <c:v>5</c:v>
                </c:pt>
                <c:pt idx="121">
                  <c:v>3</c:v>
                </c:pt>
                <c:pt idx="122">
                  <c:v>4</c:v>
                </c:pt>
                <c:pt idx="123">
                  <c:v>5</c:v>
                </c:pt>
                <c:pt idx="124">
                  <c:v>5</c:v>
                </c:pt>
                <c:pt idx="125">
                  <c:v>2</c:v>
                </c:pt>
                <c:pt idx="126">
                  <c:v>4</c:v>
                </c:pt>
                <c:pt idx="127">
                  <c:v>5</c:v>
                </c:pt>
                <c:pt idx="128">
                  <c:v>4</c:v>
                </c:pt>
                <c:pt idx="129">
                  <c:v>4</c:v>
                </c:pt>
                <c:pt idx="130">
                  <c:v>5</c:v>
                </c:pt>
                <c:pt idx="131">
                  <c:v>5</c:v>
                </c:pt>
                <c:pt idx="132">
                  <c:v>3</c:v>
                </c:pt>
                <c:pt idx="133">
                  <c:v>5</c:v>
                </c:pt>
                <c:pt idx="134">
                  <c:v>5</c:v>
                </c:pt>
                <c:pt idx="135">
                  <c:v>3</c:v>
                </c:pt>
                <c:pt idx="136">
                  <c:v>4</c:v>
                </c:pt>
                <c:pt idx="137">
                  <c:v>4</c:v>
                </c:pt>
                <c:pt idx="138">
                  <c:v>5</c:v>
                </c:pt>
                <c:pt idx="139">
                  <c:v>5</c:v>
                </c:pt>
                <c:pt idx="140">
                  <c:v>4</c:v>
                </c:pt>
                <c:pt idx="141">
                  <c:v>4</c:v>
                </c:pt>
                <c:pt idx="142">
                  <c:v>5</c:v>
                </c:pt>
                <c:pt idx="143">
                  <c:v>4</c:v>
                </c:pt>
                <c:pt idx="144">
                  <c:v>3</c:v>
                </c:pt>
                <c:pt idx="145">
                  <c:v>1</c:v>
                </c:pt>
                <c:pt idx="146">
                  <c:v>3</c:v>
                </c:pt>
                <c:pt idx="147">
                  <c:v>5</c:v>
                </c:pt>
                <c:pt idx="148">
                  <c:v>5</c:v>
                </c:pt>
                <c:pt idx="149">
                  <c:v>3</c:v>
                </c:pt>
                <c:pt idx="150">
                  <c:v>5</c:v>
                </c:pt>
                <c:pt idx="151">
                  <c:v>5</c:v>
                </c:pt>
                <c:pt idx="152">
                  <c:v>1</c:v>
                </c:pt>
                <c:pt idx="153">
                  <c:v>4</c:v>
                </c:pt>
                <c:pt idx="154">
                  <c:v>5</c:v>
                </c:pt>
                <c:pt idx="155">
                  <c:v>3</c:v>
                </c:pt>
                <c:pt idx="156">
                  <c:v>4</c:v>
                </c:pt>
                <c:pt idx="157">
                  <c:v>5</c:v>
                </c:pt>
                <c:pt idx="158">
                  <c:v>5</c:v>
                </c:pt>
                <c:pt idx="159">
                  <c:v>3</c:v>
                </c:pt>
                <c:pt idx="160">
                  <c:v>5</c:v>
                </c:pt>
                <c:pt idx="161">
                  <c:v>4</c:v>
                </c:pt>
                <c:pt idx="162">
                  <c:v>4</c:v>
                </c:pt>
                <c:pt idx="163">
                  <c:v>5</c:v>
                </c:pt>
                <c:pt idx="164">
                  <c:v>5</c:v>
                </c:pt>
                <c:pt idx="165">
                  <c:v>4</c:v>
                </c:pt>
                <c:pt idx="166">
                  <c:v>4</c:v>
                </c:pt>
                <c:pt idx="167">
                  <c:v>5</c:v>
                </c:pt>
                <c:pt idx="168">
                  <c:v>5</c:v>
                </c:pt>
                <c:pt idx="169">
                  <c:v>3</c:v>
                </c:pt>
                <c:pt idx="170">
                  <c:v>4</c:v>
                </c:pt>
                <c:pt idx="171">
                  <c:v>5</c:v>
                </c:pt>
                <c:pt idx="172">
                  <c:v>5</c:v>
                </c:pt>
                <c:pt idx="173">
                  <c:v>5</c:v>
                </c:pt>
                <c:pt idx="174">
                  <c:v>5</c:v>
                </c:pt>
                <c:pt idx="175">
                  <c:v>4</c:v>
                </c:pt>
                <c:pt idx="176">
                  <c:v>5</c:v>
                </c:pt>
                <c:pt idx="177">
                  <c:v>5</c:v>
                </c:pt>
                <c:pt idx="178">
                  <c:v>5</c:v>
                </c:pt>
                <c:pt idx="179">
                  <c:v>3</c:v>
                </c:pt>
                <c:pt idx="180">
                  <c:v>5</c:v>
                </c:pt>
                <c:pt idx="181">
                  <c:v>5</c:v>
                </c:pt>
                <c:pt idx="182">
                  <c:v>4</c:v>
                </c:pt>
                <c:pt idx="183">
                  <c:v>5</c:v>
                </c:pt>
                <c:pt idx="184">
                  <c:v>3</c:v>
                </c:pt>
                <c:pt idx="185">
                  <c:v>1</c:v>
                </c:pt>
                <c:pt idx="186">
                  <c:v>5</c:v>
                </c:pt>
                <c:pt idx="187">
                  <c:v>4</c:v>
                </c:pt>
                <c:pt idx="188">
                  <c:v>5</c:v>
                </c:pt>
                <c:pt idx="189">
                  <c:v>4</c:v>
                </c:pt>
                <c:pt idx="190">
                  <c:v>5</c:v>
                </c:pt>
                <c:pt idx="191">
                  <c:v>4</c:v>
                </c:pt>
                <c:pt idx="192">
                  <c:v>5</c:v>
                </c:pt>
                <c:pt idx="193">
                  <c:v>5</c:v>
                </c:pt>
                <c:pt idx="194">
                  <c:v>3</c:v>
                </c:pt>
                <c:pt idx="195">
                  <c:v>5</c:v>
                </c:pt>
                <c:pt idx="196">
                  <c:v>3</c:v>
                </c:pt>
                <c:pt idx="197">
                  <c:v>4</c:v>
                </c:pt>
                <c:pt idx="198">
                  <c:v>4</c:v>
                </c:pt>
                <c:pt idx="199">
                  <c:v>4</c:v>
                </c:pt>
                <c:pt idx="200">
                  <c:v>4</c:v>
                </c:pt>
                <c:pt idx="201">
                  <c:v>1</c:v>
                </c:pt>
                <c:pt idx="202">
                  <c:v>5</c:v>
                </c:pt>
                <c:pt idx="203">
                  <c:v>5</c:v>
                </c:pt>
                <c:pt idx="204">
                  <c:v>1</c:v>
                </c:pt>
                <c:pt idx="205">
                  <c:v>5</c:v>
                </c:pt>
                <c:pt idx="206">
                  <c:v>5</c:v>
                </c:pt>
                <c:pt idx="207">
                  <c:v>4</c:v>
                </c:pt>
                <c:pt idx="208">
                  <c:v>4</c:v>
                </c:pt>
                <c:pt idx="209">
                  <c:v>4</c:v>
                </c:pt>
                <c:pt idx="210">
                  <c:v>1</c:v>
                </c:pt>
                <c:pt idx="211">
                  <c:v>5</c:v>
                </c:pt>
                <c:pt idx="212">
                  <c:v>4</c:v>
                </c:pt>
                <c:pt idx="213">
                  <c:v>5</c:v>
                </c:pt>
                <c:pt idx="214">
                  <c:v>3</c:v>
                </c:pt>
                <c:pt idx="215">
                  <c:v>5</c:v>
                </c:pt>
                <c:pt idx="216">
                  <c:v>5</c:v>
                </c:pt>
                <c:pt idx="217">
                  <c:v>1</c:v>
                </c:pt>
                <c:pt idx="218">
                  <c:v>3</c:v>
                </c:pt>
                <c:pt idx="219">
                  <c:v>5</c:v>
                </c:pt>
                <c:pt idx="220">
                  <c:v>4</c:v>
                </c:pt>
                <c:pt idx="221">
                  <c:v>4</c:v>
                </c:pt>
                <c:pt idx="222">
                  <c:v>5</c:v>
                </c:pt>
                <c:pt idx="223">
                  <c:v>1</c:v>
                </c:pt>
                <c:pt idx="224">
                  <c:v>4</c:v>
                </c:pt>
                <c:pt idx="225">
                  <c:v>2</c:v>
                </c:pt>
                <c:pt idx="226">
                  <c:v>4</c:v>
                </c:pt>
                <c:pt idx="227">
                  <c:v>1</c:v>
                </c:pt>
                <c:pt idx="228">
                  <c:v>1</c:v>
                </c:pt>
                <c:pt idx="229">
                  <c:v>5</c:v>
                </c:pt>
                <c:pt idx="230">
                  <c:v>3</c:v>
                </c:pt>
                <c:pt idx="231">
                  <c:v>1</c:v>
                </c:pt>
                <c:pt idx="232">
                  <c:v>3</c:v>
                </c:pt>
                <c:pt idx="233">
                  <c:v>4</c:v>
                </c:pt>
                <c:pt idx="234">
                  <c:v>5</c:v>
                </c:pt>
                <c:pt idx="235">
                  <c:v>1</c:v>
                </c:pt>
                <c:pt idx="236">
                  <c:v>1</c:v>
                </c:pt>
                <c:pt idx="237">
                  <c:v>5</c:v>
                </c:pt>
                <c:pt idx="238">
                  <c:v>4</c:v>
                </c:pt>
                <c:pt idx="239">
                  <c:v>3</c:v>
                </c:pt>
                <c:pt idx="240">
                  <c:v>3</c:v>
                </c:pt>
                <c:pt idx="241">
                  <c:v>1</c:v>
                </c:pt>
                <c:pt idx="242">
                  <c:v>5</c:v>
                </c:pt>
                <c:pt idx="243">
                  <c:v>4</c:v>
                </c:pt>
                <c:pt idx="244">
                  <c:v>1</c:v>
                </c:pt>
                <c:pt idx="245">
                  <c:v>5</c:v>
                </c:pt>
                <c:pt idx="246">
                  <c:v>2</c:v>
                </c:pt>
                <c:pt idx="247">
                  <c:v>5</c:v>
                </c:pt>
                <c:pt idx="248">
                  <c:v>5</c:v>
                </c:pt>
                <c:pt idx="249">
                  <c:v>5</c:v>
                </c:pt>
                <c:pt idx="250">
                  <c:v>4</c:v>
                </c:pt>
                <c:pt idx="251">
                  <c:v>1</c:v>
                </c:pt>
                <c:pt idx="252">
                  <c:v>5</c:v>
                </c:pt>
                <c:pt idx="253">
                  <c:v>3</c:v>
                </c:pt>
                <c:pt idx="254">
                  <c:v>5</c:v>
                </c:pt>
                <c:pt idx="255">
                  <c:v>1</c:v>
                </c:pt>
                <c:pt idx="256">
                  <c:v>5</c:v>
                </c:pt>
                <c:pt idx="257">
                  <c:v>4</c:v>
                </c:pt>
                <c:pt idx="258">
                  <c:v>2</c:v>
                </c:pt>
                <c:pt idx="259">
                  <c:v>4</c:v>
                </c:pt>
                <c:pt idx="260">
                  <c:v>4</c:v>
                </c:pt>
                <c:pt idx="261">
                  <c:v>4</c:v>
                </c:pt>
                <c:pt idx="262">
                  <c:v>5</c:v>
                </c:pt>
                <c:pt idx="263">
                  <c:v>5</c:v>
                </c:pt>
                <c:pt idx="264">
                  <c:v>4</c:v>
                </c:pt>
                <c:pt idx="265">
                  <c:v>5</c:v>
                </c:pt>
                <c:pt idx="266">
                  <c:v>5</c:v>
                </c:pt>
                <c:pt idx="267">
                  <c:v>4</c:v>
                </c:pt>
                <c:pt idx="268">
                  <c:v>5</c:v>
                </c:pt>
                <c:pt idx="269">
                  <c:v>4</c:v>
                </c:pt>
                <c:pt idx="270">
                  <c:v>1</c:v>
                </c:pt>
                <c:pt idx="271">
                  <c:v>3</c:v>
                </c:pt>
                <c:pt idx="272">
                  <c:v>5</c:v>
                </c:pt>
                <c:pt idx="273">
                  <c:v>2</c:v>
                </c:pt>
                <c:pt idx="274">
                  <c:v>5</c:v>
                </c:pt>
                <c:pt idx="275">
                  <c:v>2</c:v>
                </c:pt>
                <c:pt idx="276">
                  <c:v>5</c:v>
                </c:pt>
                <c:pt idx="277">
                  <c:v>4</c:v>
                </c:pt>
                <c:pt idx="278">
                  <c:v>5</c:v>
                </c:pt>
                <c:pt idx="279">
                  <c:v>5</c:v>
                </c:pt>
                <c:pt idx="280">
                  <c:v>1</c:v>
                </c:pt>
                <c:pt idx="281">
                  <c:v>2</c:v>
                </c:pt>
                <c:pt idx="282">
                  <c:v>4</c:v>
                </c:pt>
                <c:pt idx="283">
                  <c:v>3</c:v>
                </c:pt>
                <c:pt idx="284">
                  <c:v>3</c:v>
                </c:pt>
                <c:pt idx="285">
                  <c:v>4</c:v>
                </c:pt>
                <c:pt idx="286">
                  <c:v>4</c:v>
                </c:pt>
                <c:pt idx="287">
                  <c:v>4</c:v>
                </c:pt>
                <c:pt idx="288">
                  <c:v>1</c:v>
                </c:pt>
                <c:pt idx="289">
                  <c:v>4</c:v>
                </c:pt>
                <c:pt idx="290">
                  <c:v>5</c:v>
                </c:pt>
                <c:pt idx="291">
                  <c:v>5</c:v>
                </c:pt>
                <c:pt idx="292">
                  <c:v>4</c:v>
                </c:pt>
                <c:pt idx="293">
                  <c:v>4</c:v>
                </c:pt>
                <c:pt idx="294">
                  <c:v>4</c:v>
                </c:pt>
                <c:pt idx="295">
                  <c:v>4</c:v>
                </c:pt>
                <c:pt idx="296">
                  <c:v>5</c:v>
                </c:pt>
                <c:pt idx="297">
                  <c:v>5</c:v>
                </c:pt>
                <c:pt idx="298">
                  <c:v>1</c:v>
                </c:pt>
                <c:pt idx="299">
                  <c:v>3</c:v>
                </c:pt>
                <c:pt idx="300">
                  <c:v>5</c:v>
                </c:pt>
                <c:pt idx="301">
                  <c:v>4</c:v>
                </c:pt>
                <c:pt idx="302">
                  <c:v>5</c:v>
                </c:pt>
                <c:pt idx="303">
                  <c:v>5</c:v>
                </c:pt>
                <c:pt idx="304">
                  <c:v>5</c:v>
                </c:pt>
                <c:pt idx="305">
                  <c:v>1</c:v>
                </c:pt>
                <c:pt idx="306">
                  <c:v>4</c:v>
                </c:pt>
                <c:pt idx="307">
                  <c:v>1</c:v>
                </c:pt>
                <c:pt idx="308">
                  <c:v>3</c:v>
                </c:pt>
                <c:pt idx="309">
                  <c:v>5</c:v>
                </c:pt>
                <c:pt idx="310">
                  <c:v>5</c:v>
                </c:pt>
                <c:pt idx="311">
                  <c:v>1</c:v>
                </c:pt>
                <c:pt idx="312">
                  <c:v>4</c:v>
                </c:pt>
                <c:pt idx="313">
                  <c:v>5</c:v>
                </c:pt>
                <c:pt idx="314">
                  <c:v>5</c:v>
                </c:pt>
                <c:pt idx="315">
                  <c:v>4</c:v>
                </c:pt>
                <c:pt idx="316">
                  <c:v>1</c:v>
                </c:pt>
                <c:pt idx="317">
                  <c:v>4</c:v>
                </c:pt>
                <c:pt idx="318">
                  <c:v>4</c:v>
                </c:pt>
                <c:pt idx="319">
                  <c:v>2</c:v>
                </c:pt>
                <c:pt idx="320">
                  <c:v>4</c:v>
                </c:pt>
                <c:pt idx="321">
                  <c:v>4</c:v>
                </c:pt>
                <c:pt idx="322">
                  <c:v>4</c:v>
                </c:pt>
                <c:pt idx="323">
                  <c:v>5</c:v>
                </c:pt>
                <c:pt idx="324">
                  <c:v>5</c:v>
                </c:pt>
                <c:pt idx="325">
                  <c:v>5</c:v>
                </c:pt>
                <c:pt idx="326">
                  <c:v>5</c:v>
                </c:pt>
                <c:pt idx="327">
                  <c:v>2</c:v>
                </c:pt>
                <c:pt idx="328">
                  <c:v>4</c:v>
                </c:pt>
                <c:pt idx="329">
                  <c:v>5</c:v>
                </c:pt>
                <c:pt idx="330">
                  <c:v>5</c:v>
                </c:pt>
                <c:pt idx="331">
                  <c:v>3</c:v>
                </c:pt>
                <c:pt idx="332">
                  <c:v>1</c:v>
                </c:pt>
                <c:pt idx="333">
                  <c:v>4</c:v>
                </c:pt>
                <c:pt idx="334">
                  <c:v>3</c:v>
                </c:pt>
                <c:pt idx="335">
                  <c:v>1</c:v>
                </c:pt>
                <c:pt idx="336">
                  <c:v>1</c:v>
                </c:pt>
                <c:pt idx="337">
                  <c:v>4</c:v>
                </c:pt>
                <c:pt idx="338">
                  <c:v>3</c:v>
                </c:pt>
                <c:pt idx="339">
                  <c:v>4</c:v>
                </c:pt>
                <c:pt idx="340">
                  <c:v>4</c:v>
                </c:pt>
                <c:pt idx="341">
                  <c:v>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B56-4395-8BE5-2E82206F9A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5033816"/>
        <c:axId val="315034800"/>
      </c:scatterChart>
      <c:valAx>
        <c:axId val="3150338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034800"/>
        <c:crosses val="autoZero"/>
        <c:crossBetween val="midCat"/>
      </c:valAx>
      <c:valAx>
        <c:axId val="315034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0338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100000">
          <a:schemeClr val="lt1">
            <a:lumMod val="95000"/>
          </a:schemeClr>
        </a:gs>
        <a:gs pos="43000">
          <a:schemeClr val="lt1"/>
        </a:gs>
      </a:gsLst>
      <a:path path="circle">
        <a:fillToRect l="50000" t="50000" r="50000" b="50000"/>
      </a:path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7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Age vs intesrt to use VeressPLUS on high BMI</a:t>
            </a:r>
          </a:p>
        </c:rich>
      </c:tx>
      <c:layout>
        <c:manualLayout>
          <c:xMode val="edge"/>
          <c:yMode val="edge"/>
          <c:x val="0.13838188976377955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7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>
              <a:noFill/>
            </a:ln>
            <a:effectLst/>
          </c:spPr>
          <c:marker>
            <c:symbol val="circle"/>
            <c:size val="4"/>
            <c:spPr>
              <a:solidFill>
                <a:schemeClr val="accent1"/>
              </a:solidFill>
              <a:ln w="9525" cap="flat" cmpd="sng" algn="ctr">
                <a:solidFill>
                  <a:schemeClr val="accent1"/>
                </a:solidFill>
                <a:round/>
              </a:ln>
              <a:effectLst/>
            </c:spPr>
          </c:marker>
          <c:trendline>
            <c:spPr>
              <a:ln w="63500" cap="rnd" cmpd="sng" algn="ctr">
                <a:solidFill>
                  <a:schemeClr val="accent1">
                    <a:alpha val="25000"/>
                  </a:schemeClr>
                </a:solidFill>
                <a:round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1.1993503937007873E-2"/>
                  <c:y val="-0.348486324231073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'Data With graphs'!$H$2:$H$351</c:f>
              <c:numCache>
                <c:formatCode>General</c:formatCode>
                <c:ptCount val="341"/>
                <c:pt idx="0">
                  <c:v>55</c:v>
                </c:pt>
                <c:pt idx="1">
                  <c:v>27</c:v>
                </c:pt>
                <c:pt idx="2">
                  <c:v>42</c:v>
                </c:pt>
                <c:pt idx="3">
                  <c:v>68</c:v>
                </c:pt>
                <c:pt idx="4">
                  <c:v>62</c:v>
                </c:pt>
                <c:pt idx="5">
                  <c:v>67</c:v>
                </c:pt>
                <c:pt idx="6">
                  <c:v>47</c:v>
                </c:pt>
                <c:pt idx="7">
                  <c:v>61</c:v>
                </c:pt>
                <c:pt idx="8">
                  <c:v>42</c:v>
                </c:pt>
                <c:pt idx="9">
                  <c:v>38</c:v>
                </c:pt>
                <c:pt idx="10">
                  <c:v>62</c:v>
                </c:pt>
                <c:pt idx="11">
                  <c:v>58</c:v>
                </c:pt>
                <c:pt idx="12">
                  <c:v>32</c:v>
                </c:pt>
                <c:pt idx="13">
                  <c:v>60</c:v>
                </c:pt>
                <c:pt idx="14">
                  <c:v>41</c:v>
                </c:pt>
                <c:pt idx="15">
                  <c:v>57</c:v>
                </c:pt>
                <c:pt idx="16">
                  <c:v>33</c:v>
                </c:pt>
                <c:pt idx="17">
                  <c:v>38</c:v>
                </c:pt>
                <c:pt idx="18">
                  <c:v>47</c:v>
                </c:pt>
                <c:pt idx="19">
                  <c:v>62</c:v>
                </c:pt>
                <c:pt idx="20">
                  <c:v>48</c:v>
                </c:pt>
                <c:pt idx="21">
                  <c:v>57</c:v>
                </c:pt>
                <c:pt idx="22">
                  <c:v>45</c:v>
                </c:pt>
                <c:pt idx="23">
                  <c:v>56</c:v>
                </c:pt>
                <c:pt idx="24">
                  <c:v>56</c:v>
                </c:pt>
                <c:pt idx="25">
                  <c:v>55</c:v>
                </c:pt>
                <c:pt idx="26">
                  <c:v>50</c:v>
                </c:pt>
                <c:pt idx="27">
                  <c:v>41</c:v>
                </c:pt>
                <c:pt idx="28">
                  <c:v>44</c:v>
                </c:pt>
                <c:pt idx="29">
                  <c:v>45</c:v>
                </c:pt>
                <c:pt idx="30">
                  <c:v>52</c:v>
                </c:pt>
                <c:pt idx="31">
                  <c:v>41</c:v>
                </c:pt>
                <c:pt idx="32">
                  <c:v>48</c:v>
                </c:pt>
                <c:pt idx="33">
                  <c:v>56</c:v>
                </c:pt>
                <c:pt idx="34">
                  <c:v>44</c:v>
                </c:pt>
                <c:pt idx="35">
                  <c:v>57</c:v>
                </c:pt>
                <c:pt idx="36">
                  <c:v>59</c:v>
                </c:pt>
                <c:pt idx="37">
                  <c:v>47</c:v>
                </c:pt>
                <c:pt idx="38">
                  <c:v>37</c:v>
                </c:pt>
                <c:pt idx="39">
                  <c:v>38</c:v>
                </c:pt>
                <c:pt idx="40">
                  <c:v>36</c:v>
                </c:pt>
                <c:pt idx="41">
                  <c:v>48</c:v>
                </c:pt>
                <c:pt idx="42">
                  <c:v>47</c:v>
                </c:pt>
                <c:pt idx="43">
                  <c:v>40</c:v>
                </c:pt>
                <c:pt idx="44">
                  <c:v>57</c:v>
                </c:pt>
                <c:pt idx="45">
                  <c:v>58</c:v>
                </c:pt>
                <c:pt idx="46">
                  <c:v>61</c:v>
                </c:pt>
                <c:pt idx="47">
                  <c:v>30</c:v>
                </c:pt>
                <c:pt idx="48">
                  <c:v>53</c:v>
                </c:pt>
                <c:pt idx="49">
                  <c:v>61</c:v>
                </c:pt>
                <c:pt idx="50">
                  <c:v>47</c:v>
                </c:pt>
                <c:pt idx="51">
                  <c:v>49</c:v>
                </c:pt>
                <c:pt idx="52">
                  <c:v>62</c:v>
                </c:pt>
                <c:pt idx="53">
                  <c:v>37</c:v>
                </c:pt>
                <c:pt idx="54">
                  <c:v>43</c:v>
                </c:pt>
                <c:pt idx="55">
                  <c:v>52</c:v>
                </c:pt>
                <c:pt idx="56">
                  <c:v>55</c:v>
                </c:pt>
                <c:pt idx="57">
                  <c:v>43</c:v>
                </c:pt>
                <c:pt idx="58">
                  <c:v>56</c:v>
                </c:pt>
                <c:pt idx="59">
                  <c:v>56</c:v>
                </c:pt>
                <c:pt idx="60">
                  <c:v>57</c:v>
                </c:pt>
                <c:pt idx="61">
                  <c:v>76</c:v>
                </c:pt>
                <c:pt idx="62">
                  <c:v>36</c:v>
                </c:pt>
                <c:pt idx="63">
                  <c:v>42</c:v>
                </c:pt>
                <c:pt idx="64">
                  <c:v>44</c:v>
                </c:pt>
                <c:pt idx="65">
                  <c:v>48</c:v>
                </c:pt>
                <c:pt idx="66">
                  <c:v>58</c:v>
                </c:pt>
                <c:pt idx="67">
                  <c:v>62</c:v>
                </c:pt>
                <c:pt idx="68">
                  <c:v>76</c:v>
                </c:pt>
                <c:pt idx="69">
                  <c:v>30</c:v>
                </c:pt>
                <c:pt idx="70">
                  <c:v>54</c:v>
                </c:pt>
                <c:pt idx="71">
                  <c:v>55</c:v>
                </c:pt>
                <c:pt idx="72">
                  <c:v>69</c:v>
                </c:pt>
                <c:pt idx="73">
                  <c:v>50</c:v>
                </c:pt>
                <c:pt idx="74">
                  <c:v>61</c:v>
                </c:pt>
                <c:pt idx="75">
                  <c:v>42</c:v>
                </c:pt>
                <c:pt idx="76">
                  <c:v>35</c:v>
                </c:pt>
                <c:pt idx="77">
                  <c:v>65</c:v>
                </c:pt>
                <c:pt idx="78">
                  <c:v>41</c:v>
                </c:pt>
                <c:pt idx="79">
                  <c:v>60</c:v>
                </c:pt>
                <c:pt idx="80">
                  <c:v>42</c:v>
                </c:pt>
                <c:pt idx="81">
                  <c:v>35</c:v>
                </c:pt>
                <c:pt idx="82">
                  <c:v>35</c:v>
                </c:pt>
                <c:pt idx="83">
                  <c:v>50</c:v>
                </c:pt>
                <c:pt idx="84">
                  <c:v>49</c:v>
                </c:pt>
                <c:pt idx="85">
                  <c:v>43</c:v>
                </c:pt>
                <c:pt idx="86">
                  <c:v>38</c:v>
                </c:pt>
                <c:pt idx="87">
                  <c:v>59</c:v>
                </c:pt>
                <c:pt idx="88">
                  <c:v>60</c:v>
                </c:pt>
                <c:pt idx="89">
                  <c:v>38</c:v>
                </c:pt>
                <c:pt idx="90">
                  <c:v>36</c:v>
                </c:pt>
                <c:pt idx="91">
                  <c:v>50</c:v>
                </c:pt>
                <c:pt idx="92">
                  <c:v>33</c:v>
                </c:pt>
                <c:pt idx="93">
                  <c:v>30</c:v>
                </c:pt>
                <c:pt idx="94">
                  <c:v>42</c:v>
                </c:pt>
                <c:pt idx="95">
                  <c:v>45</c:v>
                </c:pt>
                <c:pt idx="96">
                  <c:v>60</c:v>
                </c:pt>
                <c:pt idx="97">
                  <c:v>47</c:v>
                </c:pt>
                <c:pt idx="98">
                  <c:v>44</c:v>
                </c:pt>
                <c:pt idx="99">
                  <c:v>52</c:v>
                </c:pt>
                <c:pt idx="100">
                  <c:v>57</c:v>
                </c:pt>
                <c:pt idx="101">
                  <c:v>42</c:v>
                </c:pt>
                <c:pt idx="102">
                  <c:v>49</c:v>
                </c:pt>
                <c:pt idx="103">
                  <c:v>39</c:v>
                </c:pt>
                <c:pt idx="104">
                  <c:v>37</c:v>
                </c:pt>
                <c:pt idx="105">
                  <c:v>55</c:v>
                </c:pt>
                <c:pt idx="106">
                  <c:v>65</c:v>
                </c:pt>
                <c:pt idx="107">
                  <c:v>47</c:v>
                </c:pt>
                <c:pt idx="108">
                  <c:v>59</c:v>
                </c:pt>
                <c:pt idx="109">
                  <c:v>34</c:v>
                </c:pt>
                <c:pt idx="110">
                  <c:v>59</c:v>
                </c:pt>
                <c:pt idx="111">
                  <c:v>42</c:v>
                </c:pt>
                <c:pt idx="112">
                  <c:v>52</c:v>
                </c:pt>
                <c:pt idx="113">
                  <c:v>55</c:v>
                </c:pt>
                <c:pt idx="114">
                  <c:v>65</c:v>
                </c:pt>
                <c:pt idx="115">
                  <c:v>34</c:v>
                </c:pt>
                <c:pt idx="116">
                  <c:v>46</c:v>
                </c:pt>
                <c:pt idx="117">
                  <c:v>45</c:v>
                </c:pt>
                <c:pt idx="118">
                  <c:v>35</c:v>
                </c:pt>
                <c:pt idx="119">
                  <c:v>46</c:v>
                </c:pt>
                <c:pt idx="120">
                  <c:v>64</c:v>
                </c:pt>
                <c:pt idx="121">
                  <c:v>65</c:v>
                </c:pt>
                <c:pt idx="122">
                  <c:v>32</c:v>
                </c:pt>
                <c:pt idx="123">
                  <c:v>55</c:v>
                </c:pt>
                <c:pt idx="124">
                  <c:v>43</c:v>
                </c:pt>
                <c:pt idx="125">
                  <c:v>47</c:v>
                </c:pt>
                <c:pt idx="126">
                  <c:v>59</c:v>
                </c:pt>
                <c:pt idx="127">
                  <c:v>65</c:v>
                </c:pt>
                <c:pt idx="128">
                  <c:v>38</c:v>
                </c:pt>
                <c:pt idx="129">
                  <c:v>32</c:v>
                </c:pt>
                <c:pt idx="130">
                  <c:v>61</c:v>
                </c:pt>
                <c:pt idx="131">
                  <c:v>35</c:v>
                </c:pt>
                <c:pt idx="132">
                  <c:v>37</c:v>
                </c:pt>
                <c:pt idx="133">
                  <c:v>31</c:v>
                </c:pt>
                <c:pt idx="134">
                  <c:v>32</c:v>
                </c:pt>
                <c:pt idx="135">
                  <c:v>34</c:v>
                </c:pt>
                <c:pt idx="136">
                  <c:v>55</c:v>
                </c:pt>
                <c:pt idx="137">
                  <c:v>30</c:v>
                </c:pt>
                <c:pt idx="138">
                  <c:v>30</c:v>
                </c:pt>
                <c:pt idx="139">
                  <c:v>31</c:v>
                </c:pt>
                <c:pt idx="140">
                  <c:v>32</c:v>
                </c:pt>
                <c:pt idx="141">
                  <c:v>36</c:v>
                </c:pt>
                <c:pt idx="142">
                  <c:v>38</c:v>
                </c:pt>
                <c:pt idx="143">
                  <c:v>39</c:v>
                </c:pt>
                <c:pt idx="144">
                  <c:v>39</c:v>
                </c:pt>
                <c:pt idx="145">
                  <c:v>42</c:v>
                </c:pt>
                <c:pt idx="146">
                  <c:v>49</c:v>
                </c:pt>
                <c:pt idx="147">
                  <c:v>58</c:v>
                </c:pt>
                <c:pt idx="148">
                  <c:v>60</c:v>
                </c:pt>
                <c:pt idx="149">
                  <c:v>61</c:v>
                </c:pt>
                <c:pt idx="150">
                  <c:v>32</c:v>
                </c:pt>
                <c:pt idx="151">
                  <c:v>36</c:v>
                </c:pt>
                <c:pt idx="152">
                  <c:v>55</c:v>
                </c:pt>
                <c:pt idx="153">
                  <c:v>63</c:v>
                </c:pt>
                <c:pt idx="154">
                  <c:v>33</c:v>
                </c:pt>
                <c:pt idx="155">
                  <c:v>36</c:v>
                </c:pt>
                <c:pt idx="156">
                  <c:v>39</c:v>
                </c:pt>
                <c:pt idx="157">
                  <c:v>40</c:v>
                </c:pt>
                <c:pt idx="158">
                  <c:v>44</c:v>
                </c:pt>
                <c:pt idx="159">
                  <c:v>60</c:v>
                </c:pt>
                <c:pt idx="160">
                  <c:v>29</c:v>
                </c:pt>
                <c:pt idx="161">
                  <c:v>31</c:v>
                </c:pt>
                <c:pt idx="162">
                  <c:v>32</c:v>
                </c:pt>
                <c:pt idx="163">
                  <c:v>33</c:v>
                </c:pt>
                <c:pt idx="164">
                  <c:v>35</c:v>
                </c:pt>
                <c:pt idx="165">
                  <c:v>35</c:v>
                </c:pt>
                <c:pt idx="166">
                  <c:v>35</c:v>
                </c:pt>
                <c:pt idx="167">
                  <c:v>36</c:v>
                </c:pt>
                <c:pt idx="168">
                  <c:v>37</c:v>
                </c:pt>
                <c:pt idx="169">
                  <c:v>37</c:v>
                </c:pt>
                <c:pt idx="170">
                  <c:v>38</c:v>
                </c:pt>
                <c:pt idx="171">
                  <c:v>38</c:v>
                </c:pt>
                <c:pt idx="172">
                  <c:v>40</c:v>
                </c:pt>
                <c:pt idx="173">
                  <c:v>40</c:v>
                </c:pt>
                <c:pt idx="174">
                  <c:v>44</c:v>
                </c:pt>
                <c:pt idx="175">
                  <c:v>47</c:v>
                </c:pt>
                <c:pt idx="176">
                  <c:v>47</c:v>
                </c:pt>
                <c:pt idx="177">
                  <c:v>48</c:v>
                </c:pt>
                <c:pt idx="178">
                  <c:v>53</c:v>
                </c:pt>
                <c:pt idx="179">
                  <c:v>55</c:v>
                </c:pt>
                <c:pt idx="180">
                  <c:v>55</c:v>
                </c:pt>
                <c:pt idx="181">
                  <c:v>57</c:v>
                </c:pt>
                <c:pt idx="182">
                  <c:v>37</c:v>
                </c:pt>
                <c:pt idx="183">
                  <c:v>39</c:v>
                </c:pt>
                <c:pt idx="184">
                  <c:v>26</c:v>
                </c:pt>
                <c:pt idx="185">
                  <c:v>30</c:v>
                </c:pt>
                <c:pt idx="186">
                  <c:v>31</c:v>
                </c:pt>
                <c:pt idx="187">
                  <c:v>32</c:v>
                </c:pt>
                <c:pt idx="188">
                  <c:v>33</c:v>
                </c:pt>
                <c:pt idx="189">
                  <c:v>34</c:v>
                </c:pt>
                <c:pt idx="190">
                  <c:v>36</c:v>
                </c:pt>
                <c:pt idx="191">
                  <c:v>36</c:v>
                </c:pt>
                <c:pt idx="192">
                  <c:v>40</c:v>
                </c:pt>
                <c:pt idx="193">
                  <c:v>65</c:v>
                </c:pt>
                <c:pt idx="194">
                  <c:v>30</c:v>
                </c:pt>
                <c:pt idx="195">
                  <c:v>34</c:v>
                </c:pt>
                <c:pt idx="196">
                  <c:v>36</c:v>
                </c:pt>
                <c:pt idx="197">
                  <c:v>45</c:v>
                </c:pt>
                <c:pt idx="198">
                  <c:v>58</c:v>
                </c:pt>
                <c:pt idx="199">
                  <c:v>28</c:v>
                </c:pt>
                <c:pt idx="200">
                  <c:v>47</c:v>
                </c:pt>
                <c:pt idx="201">
                  <c:v>62</c:v>
                </c:pt>
                <c:pt idx="202">
                  <c:v>63</c:v>
                </c:pt>
                <c:pt idx="203">
                  <c:v>26</c:v>
                </c:pt>
                <c:pt idx="204">
                  <c:v>38</c:v>
                </c:pt>
                <c:pt idx="205">
                  <c:v>52</c:v>
                </c:pt>
                <c:pt idx="206">
                  <c:v>59</c:v>
                </c:pt>
                <c:pt idx="207">
                  <c:v>57</c:v>
                </c:pt>
                <c:pt idx="208">
                  <c:v>53</c:v>
                </c:pt>
                <c:pt idx="209">
                  <c:v>58</c:v>
                </c:pt>
                <c:pt idx="210">
                  <c:v>66</c:v>
                </c:pt>
                <c:pt idx="211">
                  <c:v>50</c:v>
                </c:pt>
                <c:pt idx="212">
                  <c:v>40</c:v>
                </c:pt>
                <c:pt idx="213">
                  <c:v>58</c:v>
                </c:pt>
                <c:pt idx="214">
                  <c:v>58</c:v>
                </c:pt>
                <c:pt idx="215">
                  <c:v>33</c:v>
                </c:pt>
                <c:pt idx="216">
                  <c:v>36</c:v>
                </c:pt>
                <c:pt idx="217">
                  <c:v>46</c:v>
                </c:pt>
                <c:pt idx="218">
                  <c:v>36</c:v>
                </c:pt>
                <c:pt idx="219">
                  <c:v>38</c:v>
                </c:pt>
                <c:pt idx="220">
                  <c:v>47</c:v>
                </c:pt>
                <c:pt idx="221">
                  <c:v>34</c:v>
                </c:pt>
                <c:pt idx="222">
                  <c:v>55</c:v>
                </c:pt>
                <c:pt idx="223">
                  <c:v>35</c:v>
                </c:pt>
                <c:pt idx="224">
                  <c:v>58</c:v>
                </c:pt>
                <c:pt idx="225">
                  <c:v>55</c:v>
                </c:pt>
                <c:pt idx="226">
                  <c:v>31</c:v>
                </c:pt>
                <c:pt idx="227">
                  <c:v>61</c:v>
                </c:pt>
                <c:pt idx="228">
                  <c:v>65</c:v>
                </c:pt>
                <c:pt idx="229">
                  <c:v>59</c:v>
                </c:pt>
                <c:pt idx="230">
                  <c:v>49</c:v>
                </c:pt>
                <c:pt idx="231">
                  <c:v>41</c:v>
                </c:pt>
                <c:pt idx="232">
                  <c:v>40</c:v>
                </c:pt>
                <c:pt idx="233">
                  <c:v>30</c:v>
                </c:pt>
                <c:pt idx="234">
                  <c:v>40</c:v>
                </c:pt>
                <c:pt idx="235">
                  <c:v>40</c:v>
                </c:pt>
                <c:pt idx="236">
                  <c:v>48</c:v>
                </c:pt>
                <c:pt idx="237">
                  <c:v>66</c:v>
                </c:pt>
                <c:pt idx="239">
                  <c:v>51</c:v>
                </c:pt>
                <c:pt idx="240">
                  <c:v>63</c:v>
                </c:pt>
                <c:pt idx="241">
                  <c:v>33</c:v>
                </c:pt>
                <c:pt idx="242">
                  <c:v>38</c:v>
                </c:pt>
                <c:pt idx="243">
                  <c:v>34</c:v>
                </c:pt>
                <c:pt idx="244">
                  <c:v>37</c:v>
                </c:pt>
                <c:pt idx="245">
                  <c:v>50</c:v>
                </c:pt>
                <c:pt idx="246">
                  <c:v>60</c:v>
                </c:pt>
                <c:pt idx="247">
                  <c:v>32</c:v>
                </c:pt>
                <c:pt idx="248">
                  <c:v>32</c:v>
                </c:pt>
                <c:pt idx="249">
                  <c:v>40</c:v>
                </c:pt>
                <c:pt idx="250">
                  <c:v>52</c:v>
                </c:pt>
                <c:pt idx="251">
                  <c:v>56</c:v>
                </c:pt>
                <c:pt idx="252">
                  <c:v>39</c:v>
                </c:pt>
                <c:pt idx="253">
                  <c:v>44</c:v>
                </c:pt>
                <c:pt idx="254">
                  <c:v>44</c:v>
                </c:pt>
                <c:pt idx="255">
                  <c:v>60</c:v>
                </c:pt>
                <c:pt idx="256">
                  <c:v>40</c:v>
                </c:pt>
                <c:pt idx="257">
                  <c:v>42</c:v>
                </c:pt>
                <c:pt idx="258">
                  <c:v>38</c:v>
                </c:pt>
                <c:pt idx="259">
                  <c:v>37</c:v>
                </c:pt>
                <c:pt idx="260">
                  <c:v>51</c:v>
                </c:pt>
                <c:pt idx="261">
                  <c:v>51</c:v>
                </c:pt>
                <c:pt idx="262">
                  <c:v>38</c:v>
                </c:pt>
                <c:pt idx="263">
                  <c:v>57</c:v>
                </c:pt>
                <c:pt idx="264">
                  <c:v>45</c:v>
                </c:pt>
                <c:pt idx="265">
                  <c:v>30</c:v>
                </c:pt>
                <c:pt idx="266">
                  <c:v>32</c:v>
                </c:pt>
                <c:pt idx="267">
                  <c:v>36</c:v>
                </c:pt>
                <c:pt idx="268">
                  <c:v>38</c:v>
                </c:pt>
                <c:pt idx="269">
                  <c:v>42</c:v>
                </c:pt>
                <c:pt idx="270">
                  <c:v>43</c:v>
                </c:pt>
                <c:pt idx="271">
                  <c:v>49</c:v>
                </c:pt>
                <c:pt idx="272">
                  <c:v>30</c:v>
                </c:pt>
                <c:pt idx="273">
                  <c:v>33</c:v>
                </c:pt>
                <c:pt idx="274">
                  <c:v>34</c:v>
                </c:pt>
                <c:pt idx="275">
                  <c:v>37</c:v>
                </c:pt>
                <c:pt idx="276">
                  <c:v>38</c:v>
                </c:pt>
                <c:pt idx="277">
                  <c:v>44</c:v>
                </c:pt>
                <c:pt idx="278">
                  <c:v>55</c:v>
                </c:pt>
                <c:pt idx="279">
                  <c:v>31</c:v>
                </c:pt>
                <c:pt idx="280">
                  <c:v>37</c:v>
                </c:pt>
                <c:pt idx="281">
                  <c:v>57</c:v>
                </c:pt>
                <c:pt idx="282">
                  <c:v>53</c:v>
                </c:pt>
                <c:pt idx="283">
                  <c:v>57</c:v>
                </c:pt>
                <c:pt idx="284">
                  <c:v>61</c:v>
                </c:pt>
                <c:pt idx="285">
                  <c:v>33</c:v>
                </c:pt>
                <c:pt idx="286">
                  <c:v>50</c:v>
                </c:pt>
                <c:pt idx="287">
                  <c:v>39</c:v>
                </c:pt>
                <c:pt idx="288">
                  <c:v>36</c:v>
                </c:pt>
                <c:pt idx="289">
                  <c:v>47</c:v>
                </c:pt>
                <c:pt idx="290">
                  <c:v>38</c:v>
                </c:pt>
                <c:pt idx="291">
                  <c:v>29</c:v>
                </c:pt>
                <c:pt idx="292">
                  <c:v>42</c:v>
                </c:pt>
                <c:pt idx="293">
                  <c:v>58</c:v>
                </c:pt>
                <c:pt idx="294">
                  <c:v>48</c:v>
                </c:pt>
                <c:pt idx="295">
                  <c:v>31</c:v>
                </c:pt>
                <c:pt idx="296">
                  <c:v>50</c:v>
                </c:pt>
                <c:pt idx="297">
                  <c:v>33</c:v>
                </c:pt>
                <c:pt idx="298">
                  <c:v>31</c:v>
                </c:pt>
                <c:pt idx="299">
                  <c:v>32</c:v>
                </c:pt>
                <c:pt idx="300">
                  <c:v>65</c:v>
                </c:pt>
                <c:pt idx="301">
                  <c:v>45</c:v>
                </c:pt>
                <c:pt idx="302">
                  <c:v>73</c:v>
                </c:pt>
                <c:pt idx="303">
                  <c:v>54</c:v>
                </c:pt>
                <c:pt idx="304">
                  <c:v>39</c:v>
                </c:pt>
                <c:pt idx="305">
                  <c:v>42</c:v>
                </c:pt>
                <c:pt idx="306">
                  <c:v>43</c:v>
                </c:pt>
                <c:pt idx="307">
                  <c:v>51</c:v>
                </c:pt>
                <c:pt idx="308">
                  <c:v>56</c:v>
                </c:pt>
                <c:pt idx="309">
                  <c:v>40</c:v>
                </c:pt>
                <c:pt idx="310">
                  <c:v>31</c:v>
                </c:pt>
                <c:pt idx="311">
                  <c:v>32</c:v>
                </c:pt>
                <c:pt idx="312">
                  <c:v>59</c:v>
                </c:pt>
                <c:pt idx="313">
                  <c:v>27</c:v>
                </c:pt>
                <c:pt idx="314">
                  <c:v>32</c:v>
                </c:pt>
                <c:pt idx="315">
                  <c:v>58</c:v>
                </c:pt>
                <c:pt idx="316">
                  <c:v>66</c:v>
                </c:pt>
                <c:pt idx="317">
                  <c:v>66</c:v>
                </c:pt>
                <c:pt idx="318">
                  <c:v>38</c:v>
                </c:pt>
                <c:pt idx="319">
                  <c:v>59</c:v>
                </c:pt>
                <c:pt idx="320">
                  <c:v>35</c:v>
                </c:pt>
                <c:pt idx="321">
                  <c:v>37</c:v>
                </c:pt>
                <c:pt idx="322">
                  <c:v>46</c:v>
                </c:pt>
                <c:pt idx="323">
                  <c:v>59</c:v>
                </c:pt>
                <c:pt idx="324">
                  <c:v>47</c:v>
                </c:pt>
                <c:pt idx="325">
                  <c:v>52</c:v>
                </c:pt>
                <c:pt idx="326">
                  <c:v>38</c:v>
                </c:pt>
                <c:pt idx="327">
                  <c:v>50</c:v>
                </c:pt>
                <c:pt idx="328">
                  <c:v>57</c:v>
                </c:pt>
                <c:pt idx="329">
                  <c:v>41</c:v>
                </c:pt>
                <c:pt idx="330">
                  <c:v>40</c:v>
                </c:pt>
                <c:pt idx="331">
                  <c:v>40</c:v>
                </c:pt>
                <c:pt idx="332">
                  <c:v>50</c:v>
                </c:pt>
                <c:pt idx="333">
                  <c:v>49</c:v>
                </c:pt>
                <c:pt idx="334">
                  <c:v>53</c:v>
                </c:pt>
                <c:pt idx="335">
                  <c:v>36</c:v>
                </c:pt>
                <c:pt idx="336">
                  <c:v>51</c:v>
                </c:pt>
                <c:pt idx="337">
                  <c:v>65</c:v>
                </c:pt>
                <c:pt idx="338">
                  <c:v>35</c:v>
                </c:pt>
                <c:pt idx="339">
                  <c:v>39</c:v>
                </c:pt>
                <c:pt idx="340">
                  <c:v>57</c:v>
                </c:pt>
              </c:numCache>
            </c:numRef>
          </c:xVal>
          <c:yVal>
            <c:numRef>
              <c:f>'Data With graphs'!$O$2:$O$352</c:f>
              <c:numCache>
                <c:formatCode>General</c:formatCode>
                <c:ptCount val="342"/>
                <c:pt idx="0">
                  <c:v>2</c:v>
                </c:pt>
                <c:pt idx="1">
                  <c:v>4</c:v>
                </c:pt>
                <c:pt idx="2">
                  <c:v>4</c:v>
                </c:pt>
                <c:pt idx="3">
                  <c:v>5</c:v>
                </c:pt>
                <c:pt idx="4">
                  <c:v>3</c:v>
                </c:pt>
                <c:pt idx="5">
                  <c:v>3</c:v>
                </c:pt>
                <c:pt idx="6">
                  <c:v>5</c:v>
                </c:pt>
                <c:pt idx="7">
                  <c:v>3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4</c:v>
                </c:pt>
                <c:pt idx="12">
                  <c:v>5</c:v>
                </c:pt>
                <c:pt idx="13">
                  <c:v>4</c:v>
                </c:pt>
                <c:pt idx="14">
                  <c:v>4</c:v>
                </c:pt>
                <c:pt idx="15">
                  <c:v>4</c:v>
                </c:pt>
                <c:pt idx="16">
                  <c:v>5</c:v>
                </c:pt>
                <c:pt idx="17">
                  <c:v>5</c:v>
                </c:pt>
                <c:pt idx="18">
                  <c:v>2</c:v>
                </c:pt>
                <c:pt idx="19">
                  <c:v>5</c:v>
                </c:pt>
                <c:pt idx="20">
                  <c:v>4</c:v>
                </c:pt>
                <c:pt idx="21">
                  <c:v>4</c:v>
                </c:pt>
                <c:pt idx="22">
                  <c:v>4</c:v>
                </c:pt>
                <c:pt idx="23">
                  <c:v>4</c:v>
                </c:pt>
                <c:pt idx="24">
                  <c:v>3</c:v>
                </c:pt>
                <c:pt idx="25">
                  <c:v>5</c:v>
                </c:pt>
                <c:pt idx="26">
                  <c:v>2</c:v>
                </c:pt>
                <c:pt idx="27">
                  <c:v>3</c:v>
                </c:pt>
                <c:pt idx="28">
                  <c:v>5</c:v>
                </c:pt>
                <c:pt idx="29">
                  <c:v>4</c:v>
                </c:pt>
                <c:pt idx="30">
                  <c:v>4</c:v>
                </c:pt>
                <c:pt idx="31">
                  <c:v>4</c:v>
                </c:pt>
                <c:pt idx="32">
                  <c:v>5</c:v>
                </c:pt>
                <c:pt idx="33">
                  <c:v>5</c:v>
                </c:pt>
                <c:pt idx="34">
                  <c:v>5</c:v>
                </c:pt>
                <c:pt idx="35">
                  <c:v>3</c:v>
                </c:pt>
                <c:pt idx="36">
                  <c:v>5</c:v>
                </c:pt>
                <c:pt idx="37">
                  <c:v>5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4</c:v>
                </c:pt>
                <c:pt idx="45">
                  <c:v>4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5</c:v>
                </c:pt>
                <c:pt idx="51">
                  <c:v>5</c:v>
                </c:pt>
                <c:pt idx="52">
                  <c:v>4</c:v>
                </c:pt>
                <c:pt idx="53">
                  <c:v>4</c:v>
                </c:pt>
                <c:pt idx="54">
                  <c:v>5</c:v>
                </c:pt>
                <c:pt idx="55">
                  <c:v>5</c:v>
                </c:pt>
                <c:pt idx="56">
                  <c:v>5</c:v>
                </c:pt>
                <c:pt idx="57">
                  <c:v>5</c:v>
                </c:pt>
                <c:pt idx="58">
                  <c:v>4</c:v>
                </c:pt>
                <c:pt idx="59">
                  <c:v>5</c:v>
                </c:pt>
                <c:pt idx="60">
                  <c:v>5</c:v>
                </c:pt>
                <c:pt idx="61">
                  <c:v>5</c:v>
                </c:pt>
                <c:pt idx="62">
                  <c:v>5</c:v>
                </c:pt>
                <c:pt idx="63">
                  <c:v>5</c:v>
                </c:pt>
                <c:pt idx="64">
                  <c:v>3</c:v>
                </c:pt>
                <c:pt idx="65">
                  <c:v>1</c:v>
                </c:pt>
                <c:pt idx="66">
                  <c:v>3</c:v>
                </c:pt>
                <c:pt idx="67">
                  <c:v>4</c:v>
                </c:pt>
                <c:pt idx="68">
                  <c:v>3</c:v>
                </c:pt>
                <c:pt idx="69">
                  <c:v>5</c:v>
                </c:pt>
                <c:pt idx="70">
                  <c:v>5</c:v>
                </c:pt>
                <c:pt idx="71">
                  <c:v>5</c:v>
                </c:pt>
                <c:pt idx="72">
                  <c:v>4</c:v>
                </c:pt>
                <c:pt idx="73">
                  <c:v>3</c:v>
                </c:pt>
                <c:pt idx="74">
                  <c:v>4</c:v>
                </c:pt>
                <c:pt idx="75">
                  <c:v>4</c:v>
                </c:pt>
                <c:pt idx="76">
                  <c:v>4</c:v>
                </c:pt>
                <c:pt idx="77">
                  <c:v>5</c:v>
                </c:pt>
                <c:pt idx="78">
                  <c:v>4</c:v>
                </c:pt>
                <c:pt idx="79">
                  <c:v>5</c:v>
                </c:pt>
                <c:pt idx="80">
                  <c:v>5</c:v>
                </c:pt>
                <c:pt idx="81">
                  <c:v>4</c:v>
                </c:pt>
                <c:pt idx="82">
                  <c:v>5</c:v>
                </c:pt>
                <c:pt idx="83">
                  <c:v>5</c:v>
                </c:pt>
                <c:pt idx="84">
                  <c:v>4</c:v>
                </c:pt>
                <c:pt idx="85">
                  <c:v>3</c:v>
                </c:pt>
                <c:pt idx="86">
                  <c:v>1</c:v>
                </c:pt>
                <c:pt idx="87">
                  <c:v>5</c:v>
                </c:pt>
                <c:pt idx="88">
                  <c:v>5</c:v>
                </c:pt>
                <c:pt idx="89">
                  <c:v>5</c:v>
                </c:pt>
                <c:pt idx="90">
                  <c:v>3</c:v>
                </c:pt>
                <c:pt idx="91">
                  <c:v>5</c:v>
                </c:pt>
                <c:pt idx="92">
                  <c:v>5</c:v>
                </c:pt>
                <c:pt idx="93">
                  <c:v>4</c:v>
                </c:pt>
                <c:pt idx="94">
                  <c:v>5</c:v>
                </c:pt>
                <c:pt idx="95">
                  <c:v>3</c:v>
                </c:pt>
                <c:pt idx="96">
                  <c:v>5</c:v>
                </c:pt>
                <c:pt idx="97">
                  <c:v>4</c:v>
                </c:pt>
                <c:pt idx="98">
                  <c:v>3</c:v>
                </c:pt>
                <c:pt idx="99">
                  <c:v>4</c:v>
                </c:pt>
                <c:pt idx="100">
                  <c:v>5</c:v>
                </c:pt>
                <c:pt idx="101">
                  <c:v>3</c:v>
                </c:pt>
                <c:pt idx="102">
                  <c:v>3</c:v>
                </c:pt>
                <c:pt idx="103">
                  <c:v>5</c:v>
                </c:pt>
                <c:pt idx="104">
                  <c:v>5</c:v>
                </c:pt>
                <c:pt idx="105">
                  <c:v>5</c:v>
                </c:pt>
                <c:pt idx="106">
                  <c:v>1</c:v>
                </c:pt>
                <c:pt idx="107">
                  <c:v>4</c:v>
                </c:pt>
                <c:pt idx="108">
                  <c:v>5</c:v>
                </c:pt>
                <c:pt idx="109">
                  <c:v>5</c:v>
                </c:pt>
                <c:pt idx="110">
                  <c:v>5</c:v>
                </c:pt>
                <c:pt idx="111">
                  <c:v>5</c:v>
                </c:pt>
                <c:pt idx="112">
                  <c:v>5</c:v>
                </c:pt>
                <c:pt idx="113">
                  <c:v>5</c:v>
                </c:pt>
                <c:pt idx="114">
                  <c:v>5</c:v>
                </c:pt>
                <c:pt idx="115">
                  <c:v>1</c:v>
                </c:pt>
                <c:pt idx="116">
                  <c:v>4</c:v>
                </c:pt>
                <c:pt idx="117">
                  <c:v>5</c:v>
                </c:pt>
                <c:pt idx="118">
                  <c:v>5</c:v>
                </c:pt>
                <c:pt idx="119">
                  <c:v>5</c:v>
                </c:pt>
                <c:pt idx="120">
                  <c:v>5</c:v>
                </c:pt>
                <c:pt idx="121">
                  <c:v>5</c:v>
                </c:pt>
                <c:pt idx="122">
                  <c:v>4</c:v>
                </c:pt>
                <c:pt idx="123">
                  <c:v>5</c:v>
                </c:pt>
                <c:pt idx="124">
                  <c:v>5</c:v>
                </c:pt>
                <c:pt idx="125">
                  <c:v>5</c:v>
                </c:pt>
                <c:pt idx="126">
                  <c:v>4</c:v>
                </c:pt>
                <c:pt idx="127">
                  <c:v>5</c:v>
                </c:pt>
                <c:pt idx="128">
                  <c:v>4</c:v>
                </c:pt>
                <c:pt idx="129">
                  <c:v>4</c:v>
                </c:pt>
                <c:pt idx="130">
                  <c:v>5</c:v>
                </c:pt>
                <c:pt idx="131">
                  <c:v>5</c:v>
                </c:pt>
                <c:pt idx="132">
                  <c:v>3</c:v>
                </c:pt>
                <c:pt idx="133">
                  <c:v>5</c:v>
                </c:pt>
                <c:pt idx="134">
                  <c:v>5</c:v>
                </c:pt>
                <c:pt idx="135">
                  <c:v>5</c:v>
                </c:pt>
                <c:pt idx="136">
                  <c:v>4</c:v>
                </c:pt>
                <c:pt idx="137">
                  <c:v>4</c:v>
                </c:pt>
                <c:pt idx="138">
                  <c:v>5</c:v>
                </c:pt>
                <c:pt idx="139">
                  <c:v>5</c:v>
                </c:pt>
                <c:pt idx="140">
                  <c:v>5</c:v>
                </c:pt>
                <c:pt idx="141">
                  <c:v>4</c:v>
                </c:pt>
                <c:pt idx="142">
                  <c:v>5</c:v>
                </c:pt>
                <c:pt idx="143">
                  <c:v>4</c:v>
                </c:pt>
                <c:pt idx="144">
                  <c:v>3</c:v>
                </c:pt>
                <c:pt idx="145">
                  <c:v>5</c:v>
                </c:pt>
                <c:pt idx="146">
                  <c:v>5</c:v>
                </c:pt>
                <c:pt idx="147">
                  <c:v>5</c:v>
                </c:pt>
                <c:pt idx="148">
                  <c:v>5</c:v>
                </c:pt>
                <c:pt idx="149">
                  <c:v>3</c:v>
                </c:pt>
                <c:pt idx="150">
                  <c:v>5</c:v>
                </c:pt>
                <c:pt idx="151">
                  <c:v>5</c:v>
                </c:pt>
                <c:pt idx="152">
                  <c:v>1</c:v>
                </c:pt>
                <c:pt idx="153">
                  <c:v>5</c:v>
                </c:pt>
                <c:pt idx="154">
                  <c:v>5</c:v>
                </c:pt>
                <c:pt idx="155">
                  <c:v>3</c:v>
                </c:pt>
                <c:pt idx="156">
                  <c:v>4</c:v>
                </c:pt>
                <c:pt idx="157">
                  <c:v>3</c:v>
                </c:pt>
                <c:pt idx="158">
                  <c:v>3</c:v>
                </c:pt>
                <c:pt idx="159">
                  <c:v>5</c:v>
                </c:pt>
                <c:pt idx="160">
                  <c:v>5</c:v>
                </c:pt>
                <c:pt idx="161">
                  <c:v>2</c:v>
                </c:pt>
                <c:pt idx="162">
                  <c:v>5</c:v>
                </c:pt>
                <c:pt idx="163">
                  <c:v>5</c:v>
                </c:pt>
                <c:pt idx="164">
                  <c:v>5</c:v>
                </c:pt>
                <c:pt idx="165">
                  <c:v>2</c:v>
                </c:pt>
                <c:pt idx="166">
                  <c:v>4</c:v>
                </c:pt>
                <c:pt idx="167">
                  <c:v>5</c:v>
                </c:pt>
                <c:pt idx="168">
                  <c:v>5</c:v>
                </c:pt>
                <c:pt idx="169">
                  <c:v>4</c:v>
                </c:pt>
                <c:pt idx="170">
                  <c:v>4</c:v>
                </c:pt>
                <c:pt idx="171">
                  <c:v>5</c:v>
                </c:pt>
                <c:pt idx="172">
                  <c:v>5</c:v>
                </c:pt>
                <c:pt idx="173">
                  <c:v>5</c:v>
                </c:pt>
                <c:pt idx="174">
                  <c:v>5</c:v>
                </c:pt>
                <c:pt idx="175">
                  <c:v>3</c:v>
                </c:pt>
                <c:pt idx="176">
                  <c:v>5</c:v>
                </c:pt>
                <c:pt idx="177">
                  <c:v>5</c:v>
                </c:pt>
                <c:pt idx="178">
                  <c:v>5</c:v>
                </c:pt>
                <c:pt idx="179">
                  <c:v>3</c:v>
                </c:pt>
                <c:pt idx="180">
                  <c:v>5</c:v>
                </c:pt>
                <c:pt idx="181">
                  <c:v>5</c:v>
                </c:pt>
                <c:pt idx="182">
                  <c:v>4</c:v>
                </c:pt>
                <c:pt idx="183">
                  <c:v>5</c:v>
                </c:pt>
                <c:pt idx="184">
                  <c:v>3</c:v>
                </c:pt>
                <c:pt idx="185">
                  <c:v>5</c:v>
                </c:pt>
                <c:pt idx="186">
                  <c:v>5</c:v>
                </c:pt>
                <c:pt idx="187">
                  <c:v>4</c:v>
                </c:pt>
                <c:pt idx="188">
                  <c:v>5</c:v>
                </c:pt>
                <c:pt idx="189">
                  <c:v>4</c:v>
                </c:pt>
                <c:pt idx="190">
                  <c:v>5</c:v>
                </c:pt>
                <c:pt idx="191">
                  <c:v>5</c:v>
                </c:pt>
                <c:pt idx="192">
                  <c:v>5</c:v>
                </c:pt>
                <c:pt idx="193">
                  <c:v>5</c:v>
                </c:pt>
                <c:pt idx="194">
                  <c:v>2</c:v>
                </c:pt>
                <c:pt idx="195">
                  <c:v>5</c:v>
                </c:pt>
                <c:pt idx="196">
                  <c:v>3</c:v>
                </c:pt>
                <c:pt idx="197">
                  <c:v>4</c:v>
                </c:pt>
                <c:pt idx="198">
                  <c:v>2</c:v>
                </c:pt>
                <c:pt idx="199">
                  <c:v>5</c:v>
                </c:pt>
                <c:pt idx="200">
                  <c:v>4</c:v>
                </c:pt>
                <c:pt idx="201">
                  <c:v>2</c:v>
                </c:pt>
                <c:pt idx="202">
                  <c:v>4</c:v>
                </c:pt>
                <c:pt idx="203">
                  <c:v>5</c:v>
                </c:pt>
                <c:pt idx="204">
                  <c:v>1</c:v>
                </c:pt>
                <c:pt idx="205">
                  <c:v>4</c:v>
                </c:pt>
                <c:pt idx="206">
                  <c:v>5</c:v>
                </c:pt>
                <c:pt idx="207">
                  <c:v>5</c:v>
                </c:pt>
                <c:pt idx="208">
                  <c:v>4</c:v>
                </c:pt>
                <c:pt idx="209">
                  <c:v>4</c:v>
                </c:pt>
                <c:pt idx="210">
                  <c:v>1</c:v>
                </c:pt>
                <c:pt idx="211">
                  <c:v>4</c:v>
                </c:pt>
                <c:pt idx="212">
                  <c:v>4</c:v>
                </c:pt>
                <c:pt idx="213">
                  <c:v>5</c:v>
                </c:pt>
                <c:pt idx="214">
                  <c:v>5</c:v>
                </c:pt>
                <c:pt idx="215">
                  <c:v>5</c:v>
                </c:pt>
                <c:pt idx="216">
                  <c:v>4</c:v>
                </c:pt>
                <c:pt idx="217">
                  <c:v>1</c:v>
                </c:pt>
                <c:pt idx="218">
                  <c:v>4</c:v>
                </c:pt>
                <c:pt idx="219">
                  <c:v>5</c:v>
                </c:pt>
                <c:pt idx="220">
                  <c:v>4</c:v>
                </c:pt>
                <c:pt idx="221">
                  <c:v>4</c:v>
                </c:pt>
                <c:pt idx="222">
                  <c:v>5</c:v>
                </c:pt>
                <c:pt idx="223">
                  <c:v>1</c:v>
                </c:pt>
                <c:pt idx="224">
                  <c:v>3</c:v>
                </c:pt>
                <c:pt idx="225">
                  <c:v>3</c:v>
                </c:pt>
                <c:pt idx="226">
                  <c:v>4</c:v>
                </c:pt>
                <c:pt idx="227">
                  <c:v>5</c:v>
                </c:pt>
                <c:pt idx="228">
                  <c:v>1</c:v>
                </c:pt>
                <c:pt idx="229">
                  <c:v>5</c:v>
                </c:pt>
                <c:pt idx="230">
                  <c:v>3</c:v>
                </c:pt>
                <c:pt idx="231">
                  <c:v>3</c:v>
                </c:pt>
                <c:pt idx="232">
                  <c:v>3</c:v>
                </c:pt>
                <c:pt idx="233">
                  <c:v>4</c:v>
                </c:pt>
                <c:pt idx="234">
                  <c:v>5</c:v>
                </c:pt>
                <c:pt idx="235">
                  <c:v>4</c:v>
                </c:pt>
                <c:pt idx="236">
                  <c:v>5</c:v>
                </c:pt>
                <c:pt idx="237">
                  <c:v>5</c:v>
                </c:pt>
                <c:pt idx="238">
                  <c:v>4</c:v>
                </c:pt>
                <c:pt idx="239">
                  <c:v>3</c:v>
                </c:pt>
                <c:pt idx="240">
                  <c:v>4</c:v>
                </c:pt>
                <c:pt idx="241">
                  <c:v>1</c:v>
                </c:pt>
                <c:pt idx="242">
                  <c:v>5</c:v>
                </c:pt>
                <c:pt idx="243">
                  <c:v>5</c:v>
                </c:pt>
                <c:pt idx="244">
                  <c:v>1</c:v>
                </c:pt>
                <c:pt idx="245">
                  <c:v>5</c:v>
                </c:pt>
                <c:pt idx="246">
                  <c:v>2</c:v>
                </c:pt>
                <c:pt idx="247">
                  <c:v>5</c:v>
                </c:pt>
                <c:pt idx="248">
                  <c:v>5</c:v>
                </c:pt>
                <c:pt idx="249">
                  <c:v>5</c:v>
                </c:pt>
                <c:pt idx="250">
                  <c:v>3</c:v>
                </c:pt>
                <c:pt idx="251">
                  <c:v>1</c:v>
                </c:pt>
                <c:pt idx="252">
                  <c:v>5</c:v>
                </c:pt>
                <c:pt idx="253">
                  <c:v>5</c:v>
                </c:pt>
                <c:pt idx="254">
                  <c:v>5</c:v>
                </c:pt>
                <c:pt idx="255">
                  <c:v>2</c:v>
                </c:pt>
                <c:pt idx="256">
                  <c:v>5</c:v>
                </c:pt>
                <c:pt idx="257">
                  <c:v>3</c:v>
                </c:pt>
                <c:pt idx="258">
                  <c:v>2</c:v>
                </c:pt>
                <c:pt idx="259">
                  <c:v>5</c:v>
                </c:pt>
                <c:pt idx="260">
                  <c:v>5</c:v>
                </c:pt>
                <c:pt idx="261">
                  <c:v>4</c:v>
                </c:pt>
                <c:pt idx="262">
                  <c:v>4</c:v>
                </c:pt>
                <c:pt idx="263">
                  <c:v>5</c:v>
                </c:pt>
                <c:pt idx="264">
                  <c:v>4</c:v>
                </c:pt>
                <c:pt idx="265">
                  <c:v>4</c:v>
                </c:pt>
                <c:pt idx="266">
                  <c:v>5</c:v>
                </c:pt>
                <c:pt idx="267">
                  <c:v>4</c:v>
                </c:pt>
                <c:pt idx="268">
                  <c:v>5</c:v>
                </c:pt>
                <c:pt idx="269">
                  <c:v>4</c:v>
                </c:pt>
                <c:pt idx="270">
                  <c:v>1</c:v>
                </c:pt>
                <c:pt idx="271">
                  <c:v>3</c:v>
                </c:pt>
                <c:pt idx="272">
                  <c:v>5</c:v>
                </c:pt>
                <c:pt idx="273">
                  <c:v>2</c:v>
                </c:pt>
                <c:pt idx="274">
                  <c:v>5</c:v>
                </c:pt>
                <c:pt idx="275">
                  <c:v>5</c:v>
                </c:pt>
                <c:pt idx="276">
                  <c:v>5</c:v>
                </c:pt>
                <c:pt idx="277">
                  <c:v>4</c:v>
                </c:pt>
                <c:pt idx="278">
                  <c:v>5</c:v>
                </c:pt>
                <c:pt idx="279">
                  <c:v>5</c:v>
                </c:pt>
                <c:pt idx="280">
                  <c:v>5</c:v>
                </c:pt>
                <c:pt idx="281">
                  <c:v>3</c:v>
                </c:pt>
                <c:pt idx="282">
                  <c:v>3</c:v>
                </c:pt>
                <c:pt idx="283">
                  <c:v>4</c:v>
                </c:pt>
                <c:pt idx="284">
                  <c:v>4</c:v>
                </c:pt>
                <c:pt idx="285">
                  <c:v>4</c:v>
                </c:pt>
                <c:pt idx="286">
                  <c:v>5</c:v>
                </c:pt>
                <c:pt idx="287">
                  <c:v>4</c:v>
                </c:pt>
                <c:pt idx="288">
                  <c:v>5</c:v>
                </c:pt>
                <c:pt idx="289">
                  <c:v>4</c:v>
                </c:pt>
                <c:pt idx="290">
                  <c:v>5</c:v>
                </c:pt>
                <c:pt idx="291">
                  <c:v>5</c:v>
                </c:pt>
                <c:pt idx="292">
                  <c:v>2</c:v>
                </c:pt>
                <c:pt idx="293">
                  <c:v>5</c:v>
                </c:pt>
                <c:pt idx="294">
                  <c:v>5</c:v>
                </c:pt>
                <c:pt idx="295">
                  <c:v>4</c:v>
                </c:pt>
                <c:pt idx="296">
                  <c:v>5</c:v>
                </c:pt>
                <c:pt idx="297">
                  <c:v>5</c:v>
                </c:pt>
                <c:pt idx="298">
                  <c:v>1</c:v>
                </c:pt>
                <c:pt idx="299">
                  <c:v>3</c:v>
                </c:pt>
                <c:pt idx="300">
                  <c:v>3</c:v>
                </c:pt>
                <c:pt idx="301">
                  <c:v>3</c:v>
                </c:pt>
                <c:pt idx="302">
                  <c:v>5</c:v>
                </c:pt>
                <c:pt idx="303">
                  <c:v>5</c:v>
                </c:pt>
                <c:pt idx="304">
                  <c:v>5</c:v>
                </c:pt>
                <c:pt idx="305">
                  <c:v>2</c:v>
                </c:pt>
                <c:pt idx="306">
                  <c:v>4</c:v>
                </c:pt>
                <c:pt idx="307">
                  <c:v>3</c:v>
                </c:pt>
                <c:pt idx="308">
                  <c:v>3</c:v>
                </c:pt>
                <c:pt idx="309">
                  <c:v>4</c:v>
                </c:pt>
                <c:pt idx="310">
                  <c:v>5</c:v>
                </c:pt>
                <c:pt idx="311">
                  <c:v>3</c:v>
                </c:pt>
                <c:pt idx="312">
                  <c:v>4</c:v>
                </c:pt>
                <c:pt idx="313">
                  <c:v>5</c:v>
                </c:pt>
                <c:pt idx="314">
                  <c:v>5</c:v>
                </c:pt>
                <c:pt idx="315">
                  <c:v>5</c:v>
                </c:pt>
                <c:pt idx="316">
                  <c:v>1</c:v>
                </c:pt>
                <c:pt idx="317">
                  <c:v>4</c:v>
                </c:pt>
                <c:pt idx="318">
                  <c:v>5</c:v>
                </c:pt>
                <c:pt idx="319">
                  <c:v>5</c:v>
                </c:pt>
                <c:pt idx="320">
                  <c:v>4</c:v>
                </c:pt>
                <c:pt idx="321">
                  <c:v>2</c:v>
                </c:pt>
                <c:pt idx="322">
                  <c:v>4</c:v>
                </c:pt>
                <c:pt idx="323">
                  <c:v>5</c:v>
                </c:pt>
                <c:pt idx="324">
                  <c:v>3</c:v>
                </c:pt>
                <c:pt idx="325">
                  <c:v>5</c:v>
                </c:pt>
                <c:pt idx="326">
                  <c:v>5</c:v>
                </c:pt>
                <c:pt idx="327">
                  <c:v>4</c:v>
                </c:pt>
                <c:pt idx="328">
                  <c:v>4</c:v>
                </c:pt>
                <c:pt idx="329">
                  <c:v>4</c:v>
                </c:pt>
                <c:pt idx="330">
                  <c:v>5</c:v>
                </c:pt>
                <c:pt idx="331">
                  <c:v>1</c:v>
                </c:pt>
                <c:pt idx="332">
                  <c:v>1</c:v>
                </c:pt>
                <c:pt idx="333">
                  <c:v>4</c:v>
                </c:pt>
                <c:pt idx="334">
                  <c:v>3</c:v>
                </c:pt>
                <c:pt idx="335">
                  <c:v>1</c:v>
                </c:pt>
                <c:pt idx="336">
                  <c:v>1</c:v>
                </c:pt>
                <c:pt idx="337">
                  <c:v>4</c:v>
                </c:pt>
                <c:pt idx="338">
                  <c:v>3</c:v>
                </c:pt>
                <c:pt idx="339">
                  <c:v>5</c:v>
                </c:pt>
                <c:pt idx="340">
                  <c:v>5</c:v>
                </c:pt>
                <c:pt idx="341">
                  <c:v>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E81-4138-A0AE-7A146D5E92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5033816"/>
        <c:axId val="315034800"/>
      </c:scatterChart>
      <c:valAx>
        <c:axId val="3150338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034800"/>
        <c:crosses val="autoZero"/>
        <c:crossBetween val="midCat"/>
      </c:valAx>
      <c:valAx>
        <c:axId val="315034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0338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100000">
          <a:schemeClr val="lt1">
            <a:lumMod val="95000"/>
          </a:schemeClr>
        </a:gs>
        <a:gs pos="43000">
          <a:schemeClr val="lt1"/>
        </a:gs>
      </a:gsLst>
      <a:path path="circle">
        <a:fillToRect l="50000" t="50000" r="50000" b="50000"/>
      </a:path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4">
  <cs:axisTitle>
    <cs:lnRef idx="0"/>
    <cs:fillRef idx="0"/>
    <cs:effectRef idx="0"/>
    <cs:fontRef idx="minor">
      <a:schemeClr val="dk1">
        <a:lumMod val="50000"/>
        <a:lumOff val="50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100000">
            <a:schemeClr val="lt1">
              <a:lumMod val="95000"/>
            </a:schemeClr>
          </a:gs>
          <a:gs pos="43000">
            <a:schemeClr val="lt1"/>
          </a:gs>
        </a:gsLst>
        <a:path path="circle">
          <a:fillToRect l="50000" t="50000" r="50000" b="50000"/>
        </a:path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>
        <a:solidFill>
          <a:schemeClr val="phClr">
            <a:alpha val="20000"/>
          </a:schemeClr>
        </a:solidFill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rnd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tx1"/>
    </cs:fontRef>
    <cs:spPr>
      <a:ln w="9525">
        <a:solidFill>
          <a:schemeClr val="dk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600" b="0" kern="1200" spc="70" baseline="0"/>
  </cs:title>
  <cs:trendline>
    <cs:lnRef idx="0">
      <cs:styleClr val="0"/>
    </cs:lnRef>
    <cs:fillRef idx="0"/>
    <cs:effectRef idx="0"/>
    <cs:fontRef idx="minor">
      <a:schemeClr val="tx1"/>
    </cs:fontRef>
    <cs:spPr>
      <a:ln w="63500" cap="rnd" cmpd="sng" algn="ctr">
        <a:solidFill>
          <a:schemeClr val="phClr">
            <a:alpha val="25000"/>
          </a:schemeClr>
        </a:solidFill>
        <a:round/>
      </a:ln>
    </cs:spPr>
  </cs:trendline>
  <cs:trendline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dk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44">
  <cs:axisTitle>
    <cs:lnRef idx="0"/>
    <cs:fillRef idx="0"/>
    <cs:effectRef idx="0"/>
    <cs:fontRef idx="minor">
      <a:schemeClr val="dk1">
        <a:lumMod val="50000"/>
        <a:lumOff val="50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100000">
            <a:schemeClr val="lt1">
              <a:lumMod val="95000"/>
            </a:schemeClr>
          </a:gs>
          <a:gs pos="43000">
            <a:schemeClr val="lt1"/>
          </a:gs>
        </a:gsLst>
        <a:path path="circle">
          <a:fillToRect l="50000" t="50000" r="50000" b="50000"/>
        </a:path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>
        <a:solidFill>
          <a:schemeClr val="phClr">
            <a:alpha val="20000"/>
          </a:schemeClr>
        </a:solidFill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rnd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tx1"/>
    </cs:fontRef>
    <cs:spPr>
      <a:ln w="9525">
        <a:solidFill>
          <a:schemeClr val="dk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600" b="0" kern="1200" spc="70" baseline="0"/>
  </cs:title>
  <cs:trendline>
    <cs:lnRef idx="0">
      <cs:styleClr val="0"/>
    </cs:lnRef>
    <cs:fillRef idx="0"/>
    <cs:effectRef idx="0"/>
    <cs:fontRef idx="minor">
      <a:schemeClr val="tx1"/>
    </cs:fontRef>
    <cs:spPr>
      <a:ln w="63500" cap="rnd" cmpd="sng" algn="ctr">
        <a:solidFill>
          <a:schemeClr val="phClr">
            <a:alpha val="25000"/>
          </a:schemeClr>
        </a:solidFill>
        <a:round/>
      </a:ln>
    </cs:spPr>
  </cs:trendline>
  <cs:trendline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dk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44">
  <cs:axisTitle>
    <cs:lnRef idx="0"/>
    <cs:fillRef idx="0"/>
    <cs:effectRef idx="0"/>
    <cs:fontRef idx="minor">
      <a:schemeClr val="dk1">
        <a:lumMod val="50000"/>
        <a:lumOff val="50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100000">
            <a:schemeClr val="lt1">
              <a:lumMod val="95000"/>
            </a:schemeClr>
          </a:gs>
          <a:gs pos="43000">
            <a:schemeClr val="lt1"/>
          </a:gs>
        </a:gsLst>
        <a:path path="circle">
          <a:fillToRect l="50000" t="50000" r="50000" b="50000"/>
        </a:path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>
        <a:solidFill>
          <a:schemeClr val="phClr">
            <a:alpha val="20000"/>
          </a:schemeClr>
        </a:solidFill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rnd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tx1"/>
    </cs:fontRef>
    <cs:spPr>
      <a:ln w="9525">
        <a:solidFill>
          <a:schemeClr val="dk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600" b="0" kern="1200" spc="70" baseline="0"/>
  </cs:title>
  <cs:trendline>
    <cs:lnRef idx="0">
      <cs:styleClr val="0"/>
    </cs:lnRef>
    <cs:fillRef idx="0"/>
    <cs:effectRef idx="0"/>
    <cs:fontRef idx="minor">
      <a:schemeClr val="tx1"/>
    </cs:fontRef>
    <cs:spPr>
      <a:ln w="63500" cap="rnd" cmpd="sng" algn="ctr">
        <a:solidFill>
          <a:schemeClr val="phClr">
            <a:alpha val="25000"/>
          </a:schemeClr>
        </a:solidFill>
        <a:round/>
      </a:ln>
    </cs:spPr>
  </cs:trendline>
  <cs:trendline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dk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44">
  <cs:axisTitle>
    <cs:lnRef idx="0"/>
    <cs:fillRef idx="0"/>
    <cs:effectRef idx="0"/>
    <cs:fontRef idx="minor">
      <a:schemeClr val="dk1">
        <a:lumMod val="50000"/>
        <a:lumOff val="50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100000">
            <a:schemeClr val="lt1">
              <a:lumMod val="95000"/>
            </a:schemeClr>
          </a:gs>
          <a:gs pos="43000">
            <a:schemeClr val="lt1"/>
          </a:gs>
        </a:gsLst>
        <a:path path="circle">
          <a:fillToRect l="50000" t="50000" r="50000" b="50000"/>
        </a:path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>
        <a:solidFill>
          <a:schemeClr val="phClr">
            <a:alpha val="20000"/>
          </a:schemeClr>
        </a:solidFill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rnd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tx1"/>
    </cs:fontRef>
    <cs:spPr>
      <a:ln w="9525">
        <a:solidFill>
          <a:schemeClr val="dk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600" b="0" kern="1200" spc="70" baseline="0"/>
  </cs:title>
  <cs:trendline>
    <cs:lnRef idx="0">
      <cs:styleClr val="0"/>
    </cs:lnRef>
    <cs:fillRef idx="0"/>
    <cs:effectRef idx="0"/>
    <cs:fontRef idx="minor">
      <a:schemeClr val="tx1"/>
    </cs:fontRef>
    <cs:spPr>
      <a:ln w="63500" cap="rnd" cmpd="sng" algn="ctr">
        <a:solidFill>
          <a:schemeClr val="phClr">
            <a:alpha val="25000"/>
          </a:schemeClr>
        </a:solidFill>
        <a:round/>
      </a:ln>
    </cs:spPr>
  </cs:trendline>
  <cs:trendline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dk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44">
  <cs:axisTitle>
    <cs:lnRef idx="0"/>
    <cs:fillRef idx="0"/>
    <cs:effectRef idx="0"/>
    <cs:fontRef idx="minor">
      <a:schemeClr val="dk1">
        <a:lumMod val="50000"/>
        <a:lumOff val="50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100000">
            <a:schemeClr val="lt1">
              <a:lumMod val="95000"/>
            </a:schemeClr>
          </a:gs>
          <a:gs pos="43000">
            <a:schemeClr val="lt1"/>
          </a:gs>
        </a:gsLst>
        <a:path path="circle">
          <a:fillToRect l="50000" t="50000" r="50000" b="50000"/>
        </a:path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>
        <a:solidFill>
          <a:schemeClr val="phClr">
            <a:alpha val="20000"/>
          </a:schemeClr>
        </a:solidFill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rnd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tx1"/>
    </cs:fontRef>
    <cs:spPr>
      <a:ln w="9525">
        <a:solidFill>
          <a:schemeClr val="dk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600" b="0" kern="1200" spc="70" baseline="0"/>
  </cs:title>
  <cs:trendline>
    <cs:lnRef idx="0">
      <cs:styleClr val="0"/>
    </cs:lnRef>
    <cs:fillRef idx="0"/>
    <cs:effectRef idx="0"/>
    <cs:fontRef idx="minor">
      <a:schemeClr val="tx1"/>
    </cs:fontRef>
    <cs:spPr>
      <a:ln w="63500" cap="rnd" cmpd="sng" algn="ctr">
        <a:solidFill>
          <a:schemeClr val="phClr">
            <a:alpha val="25000"/>
          </a:schemeClr>
        </a:solidFill>
        <a:round/>
      </a:ln>
    </cs:spPr>
  </cs:trendline>
  <cs:trendline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dk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44">
  <cs:axisTitle>
    <cs:lnRef idx="0"/>
    <cs:fillRef idx="0"/>
    <cs:effectRef idx="0"/>
    <cs:fontRef idx="minor">
      <a:schemeClr val="dk1">
        <a:lumMod val="50000"/>
        <a:lumOff val="50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100000">
            <a:schemeClr val="lt1">
              <a:lumMod val="95000"/>
            </a:schemeClr>
          </a:gs>
          <a:gs pos="43000">
            <a:schemeClr val="lt1"/>
          </a:gs>
        </a:gsLst>
        <a:path path="circle">
          <a:fillToRect l="50000" t="50000" r="50000" b="50000"/>
        </a:path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>
        <a:solidFill>
          <a:schemeClr val="phClr">
            <a:alpha val="20000"/>
          </a:schemeClr>
        </a:solidFill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rnd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tx1"/>
    </cs:fontRef>
    <cs:spPr>
      <a:ln w="9525">
        <a:solidFill>
          <a:schemeClr val="dk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600" b="0" kern="1200" spc="70" baseline="0"/>
  </cs:title>
  <cs:trendline>
    <cs:lnRef idx="0">
      <cs:styleClr val="0"/>
    </cs:lnRef>
    <cs:fillRef idx="0"/>
    <cs:effectRef idx="0"/>
    <cs:fontRef idx="minor">
      <a:schemeClr val="tx1"/>
    </cs:fontRef>
    <cs:spPr>
      <a:ln w="63500" cap="rnd" cmpd="sng" algn="ctr">
        <a:solidFill>
          <a:schemeClr val="phClr">
            <a:alpha val="25000"/>
          </a:schemeClr>
        </a:solidFill>
        <a:round/>
      </a:ln>
    </cs:spPr>
  </cs:trendline>
  <cs:trendline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dk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244">
  <cs:axisTitle>
    <cs:lnRef idx="0"/>
    <cs:fillRef idx="0"/>
    <cs:effectRef idx="0"/>
    <cs:fontRef idx="minor">
      <a:schemeClr val="dk1">
        <a:lumMod val="50000"/>
        <a:lumOff val="50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100000">
            <a:schemeClr val="lt1">
              <a:lumMod val="95000"/>
            </a:schemeClr>
          </a:gs>
          <a:gs pos="43000">
            <a:schemeClr val="lt1"/>
          </a:gs>
        </a:gsLst>
        <a:path path="circle">
          <a:fillToRect l="50000" t="50000" r="50000" b="50000"/>
        </a:path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>
        <a:solidFill>
          <a:schemeClr val="phClr">
            <a:alpha val="20000"/>
          </a:schemeClr>
        </a:solidFill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rnd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tx1"/>
    </cs:fontRef>
    <cs:spPr>
      <a:ln w="9525">
        <a:solidFill>
          <a:schemeClr val="dk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600" b="0" kern="1200" spc="70" baseline="0"/>
  </cs:title>
  <cs:trendline>
    <cs:lnRef idx="0">
      <cs:styleClr val="0"/>
    </cs:lnRef>
    <cs:fillRef idx="0"/>
    <cs:effectRef idx="0"/>
    <cs:fontRef idx="minor">
      <a:schemeClr val="tx1"/>
    </cs:fontRef>
    <cs:spPr>
      <a:ln w="63500" cap="rnd" cmpd="sng" algn="ctr">
        <a:solidFill>
          <a:schemeClr val="phClr">
            <a:alpha val="25000"/>
          </a:schemeClr>
        </a:solidFill>
        <a:round/>
      </a:ln>
    </cs:spPr>
  </cs:trendline>
  <cs:trendline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dk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244">
  <cs:axisTitle>
    <cs:lnRef idx="0"/>
    <cs:fillRef idx="0"/>
    <cs:effectRef idx="0"/>
    <cs:fontRef idx="minor">
      <a:schemeClr val="dk1">
        <a:lumMod val="50000"/>
        <a:lumOff val="50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100000">
            <a:schemeClr val="lt1">
              <a:lumMod val="95000"/>
            </a:schemeClr>
          </a:gs>
          <a:gs pos="43000">
            <a:schemeClr val="lt1"/>
          </a:gs>
        </a:gsLst>
        <a:path path="circle">
          <a:fillToRect l="50000" t="50000" r="50000" b="50000"/>
        </a:path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>
        <a:solidFill>
          <a:schemeClr val="phClr">
            <a:alpha val="20000"/>
          </a:schemeClr>
        </a:solidFill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rnd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tx1"/>
    </cs:fontRef>
    <cs:spPr>
      <a:ln w="9525">
        <a:solidFill>
          <a:schemeClr val="dk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600" b="0" kern="1200" spc="70" baseline="0"/>
  </cs:title>
  <cs:trendline>
    <cs:lnRef idx="0">
      <cs:styleClr val="0"/>
    </cs:lnRef>
    <cs:fillRef idx="0"/>
    <cs:effectRef idx="0"/>
    <cs:fontRef idx="minor">
      <a:schemeClr val="tx1"/>
    </cs:fontRef>
    <cs:spPr>
      <a:ln w="63500" cap="rnd" cmpd="sng" algn="ctr">
        <a:solidFill>
          <a:schemeClr val="phClr">
            <a:alpha val="25000"/>
          </a:schemeClr>
        </a:solidFill>
        <a:round/>
      </a:ln>
    </cs:spPr>
  </cs:trendline>
  <cs:trendline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dk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5.xml><?xml version="1.0" encoding="utf-8"?>
<cs:chartStyle xmlns:cs="http://schemas.microsoft.com/office/drawing/2012/chartStyle" xmlns:a="http://schemas.openxmlformats.org/drawingml/2006/main" id="244">
  <cs:axisTitle>
    <cs:lnRef idx="0"/>
    <cs:fillRef idx="0"/>
    <cs:effectRef idx="0"/>
    <cs:fontRef idx="minor">
      <a:schemeClr val="dk1">
        <a:lumMod val="50000"/>
        <a:lumOff val="50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100000">
            <a:schemeClr val="lt1">
              <a:lumMod val="95000"/>
            </a:schemeClr>
          </a:gs>
          <a:gs pos="43000">
            <a:schemeClr val="lt1"/>
          </a:gs>
        </a:gsLst>
        <a:path path="circle">
          <a:fillToRect l="50000" t="50000" r="50000" b="50000"/>
        </a:path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>
        <a:solidFill>
          <a:schemeClr val="phClr">
            <a:alpha val="20000"/>
          </a:schemeClr>
        </a:solidFill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rnd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tx1"/>
    </cs:fontRef>
    <cs:spPr>
      <a:ln w="9525">
        <a:solidFill>
          <a:schemeClr val="dk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600" b="0" kern="1200" spc="70" baseline="0"/>
  </cs:title>
  <cs:trendline>
    <cs:lnRef idx="0">
      <cs:styleClr val="0"/>
    </cs:lnRef>
    <cs:fillRef idx="0"/>
    <cs:effectRef idx="0"/>
    <cs:fontRef idx="minor">
      <a:schemeClr val="tx1"/>
    </cs:fontRef>
    <cs:spPr>
      <a:ln w="63500" cap="rnd" cmpd="sng" algn="ctr">
        <a:solidFill>
          <a:schemeClr val="phClr">
            <a:alpha val="25000"/>
          </a:schemeClr>
        </a:solidFill>
        <a:round/>
      </a:ln>
    </cs:spPr>
  </cs:trendline>
  <cs:trendline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dk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244">
  <cs:axisTitle>
    <cs:lnRef idx="0"/>
    <cs:fillRef idx="0"/>
    <cs:effectRef idx="0"/>
    <cs:fontRef idx="minor">
      <a:schemeClr val="dk1">
        <a:lumMod val="50000"/>
        <a:lumOff val="50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100000">
            <a:schemeClr val="lt1">
              <a:lumMod val="95000"/>
            </a:schemeClr>
          </a:gs>
          <a:gs pos="43000">
            <a:schemeClr val="lt1"/>
          </a:gs>
        </a:gsLst>
        <a:path path="circle">
          <a:fillToRect l="50000" t="50000" r="50000" b="50000"/>
        </a:path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>
        <a:solidFill>
          <a:schemeClr val="phClr">
            <a:alpha val="20000"/>
          </a:schemeClr>
        </a:solidFill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rnd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tx1"/>
    </cs:fontRef>
    <cs:spPr>
      <a:ln w="9525">
        <a:solidFill>
          <a:schemeClr val="dk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600" b="0" kern="1200" spc="70" baseline="0"/>
  </cs:title>
  <cs:trendline>
    <cs:lnRef idx="0">
      <cs:styleClr val="0"/>
    </cs:lnRef>
    <cs:fillRef idx="0"/>
    <cs:effectRef idx="0"/>
    <cs:fontRef idx="minor">
      <a:schemeClr val="tx1"/>
    </cs:fontRef>
    <cs:spPr>
      <a:ln w="63500" cap="rnd" cmpd="sng" algn="ctr">
        <a:solidFill>
          <a:schemeClr val="phClr">
            <a:alpha val="25000"/>
          </a:schemeClr>
        </a:solidFill>
        <a:round/>
      </a:ln>
    </cs:spPr>
  </cs:trendline>
  <cs:trendline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dk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7.xml><?xml version="1.0" encoding="utf-8"?>
<cs:chartStyle xmlns:cs="http://schemas.microsoft.com/office/drawing/2012/chartStyle" xmlns:a="http://schemas.openxmlformats.org/drawingml/2006/main" id="244">
  <cs:axisTitle>
    <cs:lnRef idx="0"/>
    <cs:fillRef idx="0"/>
    <cs:effectRef idx="0"/>
    <cs:fontRef idx="minor">
      <a:schemeClr val="dk1">
        <a:lumMod val="50000"/>
        <a:lumOff val="50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100000">
            <a:schemeClr val="lt1">
              <a:lumMod val="95000"/>
            </a:schemeClr>
          </a:gs>
          <a:gs pos="43000">
            <a:schemeClr val="lt1"/>
          </a:gs>
        </a:gsLst>
        <a:path path="circle">
          <a:fillToRect l="50000" t="50000" r="50000" b="50000"/>
        </a:path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>
        <a:solidFill>
          <a:schemeClr val="phClr">
            <a:alpha val="20000"/>
          </a:schemeClr>
        </a:solidFill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rnd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tx1"/>
    </cs:fontRef>
    <cs:spPr>
      <a:ln w="9525">
        <a:solidFill>
          <a:schemeClr val="dk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600" b="0" kern="1200" spc="70" baseline="0"/>
  </cs:title>
  <cs:trendline>
    <cs:lnRef idx="0">
      <cs:styleClr val="0"/>
    </cs:lnRef>
    <cs:fillRef idx="0"/>
    <cs:effectRef idx="0"/>
    <cs:fontRef idx="minor">
      <a:schemeClr val="tx1"/>
    </cs:fontRef>
    <cs:spPr>
      <a:ln w="63500" cap="rnd" cmpd="sng" algn="ctr">
        <a:solidFill>
          <a:schemeClr val="phClr">
            <a:alpha val="25000"/>
          </a:schemeClr>
        </a:solidFill>
        <a:round/>
      </a:ln>
    </cs:spPr>
  </cs:trendline>
  <cs:trendline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dk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8.xml><?xml version="1.0" encoding="utf-8"?>
<cs:chartStyle xmlns:cs="http://schemas.microsoft.com/office/drawing/2012/chartStyle" xmlns:a="http://schemas.openxmlformats.org/drawingml/2006/main" id="244">
  <cs:axisTitle>
    <cs:lnRef idx="0"/>
    <cs:fillRef idx="0"/>
    <cs:effectRef idx="0"/>
    <cs:fontRef idx="minor">
      <a:schemeClr val="dk1">
        <a:lumMod val="50000"/>
        <a:lumOff val="50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100000">
            <a:schemeClr val="lt1">
              <a:lumMod val="95000"/>
            </a:schemeClr>
          </a:gs>
          <a:gs pos="43000">
            <a:schemeClr val="lt1"/>
          </a:gs>
        </a:gsLst>
        <a:path path="circle">
          <a:fillToRect l="50000" t="50000" r="50000" b="50000"/>
        </a:path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>
        <a:solidFill>
          <a:schemeClr val="phClr">
            <a:alpha val="20000"/>
          </a:schemeClr>
        </a:solidFill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rnd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tx1"/>
    </cs:fontRef>
    <cs:spPr>
      <a:ln w="9525">
        <a:solidFill>
          <a:schemeClr val="dk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600" b="0" kern="1200" spc="70" baseline="0"/>
  </cs:title>
  <cs:trendline>
    <cs:lnRef idx="0">
      <cs:styleClr val="0"/>
    </cs:lnRef>
    <cs:fillRef idx="0"/>
    <cs:effectRef idx="0"/>
    <cs:fontRef idx="minor">
      <a:schemeClr val="tx1"/>
    </cs:fontRef>
    <cs:spPr>
      <a:ln w="63500" cap="rnd" cmpd="sng" algn="ctr">
        <a:solidFill>
          <a:schemeClr val="phClr">
            <a:alpha val="25000"/>
          </a:schemeClr>
        </a:solidFill>
        <a:round/>
      </a:ln>
    </cs:spPr>
  </cs:trendline>
  <cs:trendline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dk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9.xml><?xml version="1.0" encoding="utf-8"?>
<cs:chartStyle xmlns:cs="http://schemas.microsoft.com/office/drawing/2012/chartStyle" xmlns:a="http://schemas.openxmlformats.org/drawingml/2006/main" id="244">
  <cs:axisTitle>
    <cs:lnRef idx="0"/>
    <cs:fillRef idx="0"/>
    <cs:effectRef idx="0"/>
    <cs:fontRef idx="minor">
      <a:schemeClr val="dk1">
        <a:lumMod val="50000"/>
        <a:lumOff val="50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100000">
            <a:schemeClr val="lt1">
              <a:lumMod val="95000"/>
            </a:schemeClr>
          </a:gs>
          <a:gs pos="43000">
            <a:schemeClr val="lt1"/>
          </a:gs>
        </a:gsLst>
        <a:path path="circle">
          <a:fillToRect l="50000" t="50000" r="50000" b="50000"/>
        </a:path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>
        <a:solidFill>
          <a:schemeClr val="phClr">
            <a:alpha val="20000"/>
          </a:schemeClr>
        </a:solidFill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rnd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tx1"/>
    </cs:fontRef>
    <cs:spPr>
      <a:ln w="9525">
        <a:solidFill>
          <a:schemeClr val="dk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600" b="0" kern="1200" spc="70" baseline="0"/>
  </cs:title>
  <cs:trendline>
    <cs:lnRef idx="0">
      <cs:styleClr val="0"/>
    </cs:lnRef>
    <cs:fillRef idx="0"/>
    <cs:effectRef idx="0"/>
    <cs:fontRef idx="minor">
      <a:schemeClr val="tx1"/>
    </cs:fontRef>
    <cs:spPr>
      <a:ln w="63500" cap="rnd" cmpd="sng" algn="ctr">
        <a:solidFill>
          <a:schemeClr val="phClr">
            <a:alpha val="25000"/>
          </a:schemeClr>
        </a:solidFill>
        <a:round/>
      </a:ln>
    </cs:spPr>
  </cs:trendline>
  <cs:trendline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dk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404</xdr:row>
      <xdr:rowOff>23811</xdr:rowOff>
    </xdr:from>
    <xdr:to>
      <xdr:col>10</xdr:col>
      <xdr:colOff>9525</xdr:colOff>
      <xdr:row>425</xdr:row>
      <xdr:rowOff>133349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41CBB593-5F35-4E13-8DDE-ABF939E82D1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0</xdr:colOff>
      <xdr:row>426</xdr:row>
      <xdr:rowOff>14287</xdr:rowOff>
    </xdr:from>
    <xdr:to>
      <xdr:col>9</xdr:col>
      <xdr:colOff>1247774</xdr:colOff>
      <xdr:row>450</xdr:row>
      <xdr:rowOff>47625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ACCE8A6D-8A4A-4D40-9376-A06C58E21E3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0</xdr:colOff>
      <xdr:row>490</xdr:row>
      <xdr:rowOff>28573</xdr:rowOff>
    </xdr:from>
    <xdr:to>
      <xdr:col>10</xdr:col>
      <xdr:colOff>9525</xdr:colOff>
      <xdr:row>508</xdr:row>
      <xdr:rowOff>28574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4A415904-CA43-4B90-A7FE-C88D7A16BF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0</xdr:colOff>
      <xdr:row>450</xdr:row>
      <xdr:rowOff>200024</xdr:rowOff>
    </xdr:from>
    <xdr:to>
      <xdr:col>9</xdr:col>
      <xdr:colOff>1238250</xdr:colOff>
      <xdr:row>470</xdr:row>
      <xdr:rowOff>133349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359E9E95-92FC-4AC4-ACE4-9544EAEB11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0</xdr:colOff>
      <xdr:row>383</xdr:row>
      <xdr:rowOff>14287</xdr:rowOff>
    </xdr:from>
    <xdr:to>
      <xdr:col>9</xdr:col>
      <xdr:colOff>1247774</xdr:colOff>
      <xdr:row>403</xdr:row>
      <xdr:rowOff>180975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BBB6028C-E473-4CA9-A9B5-AA8CCD23FCA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</xdr:col>
      <xdr:colOff>0</xdr:colOff>
      <xdr:row>470</xdr:row>
      <xdr:rowOff>200024</xdr:rowOff>
    </xdr:from>
    <xdr:to>
      <xdr:col>10</xdr:col>
      <xdr:colOff>0</xdr:colOff>
      <xdr:row>490</xdr:row>
      <xdr:rowOff>38099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72D99DE6-37DA-476C-8942-4E970F3F52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17</xdr:col>
      <xdr:colOff>1160805</xdr:colOff>
      <xdr:row>69</xdr:row>
      <xdr:rowOff>104954</xdr:rowOff>
    </xdr:from>
    <xdr:to>
      <xdr:col>22</xdr:col>
      <xdr:colOff>1003301</xdr:colOff>
      <xdr:row>85</xdr:row>
      <xdr:rowOff>190500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17</xdr:col>
      <xdr:colOff>1034676</xdr:colOff>
      <xdr:row>17</xdr:row>
      <xdr:rowOff>105833</xdr:rowOff>
    </xdr:from>
    <xdr:to>
      <xdr:col>22</xdr:col>
      <xdr:colOff>860362</xdr:colOff>
      <xdr:row>34</xdr:row>
      <xdr:rowOff>39842</xdr:rowOff>
    </xdr:to>
    <xdr:graphicFrame macro="">
      <xdr:nvGraphicFramePr>
        <xdr:cNvPr id="10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18</xdr:col>
      <xdr:colOff>0</xdr:colOff>
      <xdr:row>35</xdr:row>
      <xdr:rowOff>0</xdr:rowOff>
    </xdr:from>
    <xdr:to>
      <xdr:col>23</xdr:col>
      <xdr:colOff>0</xdr:colOff>
      <xdr:row>51</xdr:row>
      <xdr:rowOff>124509</xdr:rowOff>
    </xdr:to>
    <xdr:graphicFrame macro="">
      <xdr:nvGraphicFramePr>
        <xdr:cNvPr id="12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17</xdr:col>
      <xdr:colOff>1037167</xdr:colOff>
      <xdr:row>0</xdr:row>
      <xdr:rowOff>105833</xdr:rowOff>
    </xdr:from>
    <xdr:to>
      <xdr:col>22</xdr:col>
      <xdr:colOff>867834</xdr:colOff>
      <xdr:row>17</xdr:row>
      <xdr:rowOff>39842</xdr:rowOff>
    </xdr:to>
    <xdr:graphicFrame macro="">
      <xdr:nvGraphicFramePr>
        <xdr:cNvPr id="15" name="Chart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28</xdr:col>
      <xdr:colOff>313044</xdr:colOff>
      <xdr:row>35</xdr:row>
      <xdr:rowOff>74641</xdr:rowOff>
    </xdr:from>
    <xdr:to>
      <xdr:col>33</xdr:col>
      <xdr:colOff>313044</xdr:colOff>
      <xdr:row>51</xdr:row>
      <xdr:rowOff>189124</xdr:rowOff>
    </xdr:to>
    <xdr:graphicFrame macro="">
      <xdr:nvGraphicFramePr>
        <xdr:cNvPr id="17" name="Chart 1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23</xdr:col>
      <xdr:colOff>0</xdr:colOff>
      <xdr:row>0</xdr:row>
      <xdr:rowOff>84666</xdr:rowOff>
    </xdr:from>
    <xdr:to>
      <xdr:col>28</xdr:col>
      <xdr:colOff>46068</xdr:colOff>
      <xdr:row>17</xdr:row>
      <xdr:rowOff>42333</xdr:rowOff>
    </xdr:to>
    <xdr:graphicFrame macro="">
      <xdr:nvGraphicFramePr>
        <xdr:cNvPr id="18" name="Chart 1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28</xdr:col>
      <xdr:colOff>169334</xdr:colOff>
      <xdr:row>0</xdr:row>
      <xdr:rowOff>105832</xdr:rowOff>
    </xdr:from>
    <xdr:to>
      <xdr:col>33</xdr:col>
      <xdr:colOff>215402</xdr:colOff>
      <xdr:row>17</xdr:row>
      <xdr:rowOff>42334</xdr:rowOff>
    </xdr:to>
    <xdr:graphicFrame macro="">
      <xdr:nvGraphicFramePr>
        <xdr:cNvPr id="19" name="Chart 1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23</xdr:col>
      <xdr:colOff>0</xdr:colOff>
      <xdr:row>17</xdr:row>
      <xdr:rowOff>143387</xdr:rowOff>
    </xdr:from>
    <xdr:to>
      <xdr:col>28</xdr:col>
      <xdr:colOff>46068</xdr:colOff>
      <xdr:row>34</xdr:row>
      <xdr:rowOff>96957</xdr:rowOff>
    </xdr:to>
    <xdr:graphicFrame macro="">
      <xdr:nvGraphicFramePr>
        <xdr:cNvPr id="20" name="Chart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28</xdr:col>
      <xdr:colOff>169333</xdr:colOff>
      <xdr:row>17</xdr:row>
      <xdr:rowOff>148167</xdr:rowOff>
    </xdr:from>
    <xdr:to>
      <xdr:col>33</xdr:col>
      <xdr:colOff>215401</xdr:colOff>
      <xdr:row>34</xdr:row>
      <xdr:rowOff>105834</xdr:rowOff>
    </xdr:to>
    <xdr:graphicFrame macro="">
      <xdr:nvGraphicFramePr>
        <xdr:cNvPr id="21" name="Chart 2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23</xdr:col>
      <xdr:colOff>92177</xdr:colOff>
      <xdr:row>35</xdr:row>
      <xdr:rowOff>51210</xdr:rowOff>
    </xdr:from>
    <xdr:to>
      <xdr:col>28</xdr:col>
      <xdr:colOff>138245</xdr:colOff>
      <xdr:row>52</xdr:row>
      <xdr:rowOff>4780</xdr:rowOff>
    </xdr:to>
    <xdr:graphicFrame macro="">
      <xdr:nvGraphicFramePr>
        <xdr:cNvPr id="22" name="Chart 2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28</xdr:col>
      <xdr:colOff>158750</xdr:colOff>
      <xdr:row>53</xdr:row>
      <xdr:rowOff>92074</xdr:rowOff>
    </xdr:from>
    <xdr:to>
      <xdr:col>33</xdr:col>
      <xdr:colOff>333375</xdr:colOff>
      <xdr:row>70</xdr:row>
      <xdr:rowOff>47625</xdr:rowOff>
    </xdr:to>
    <xdr:graphicFrame macro="">
      <xdr:nvGraphicFramePr>
        <xdr:cNvPr id="23" name="Chart 2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18</xdr:col>
      <xdr:colOff>0</xdr:colOff>
      <xdr:row>53</xdr:row>
      <xdr:rowOff>0</xdr:rowOff>
    </xdr:from>
    <xdr:to>
      <xdr:col>23</xdr:col>
      <xdr:colOff>0</xdr:colOff>
      <xdr:row>69</xdr:row>
      <xdr:rowOff>124509</xdr:rowOff>
    </xdr:to>
    <xdr:graphicFrame macro="">
      <xdr:nvGraphicFramePr>
        <xdr:cNvPr id="24" name="Chart 2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23</xdr:col>
      <xdr:colOff>127000</xdr:colOff>
      <xdr:row>53</xdr:row>
      <xdr:rowOff>95250</xdr:rowOff>
    </xdr:from>
    <xdr:to>
      <xdr:col>28</xdr:col>
      <xdr:colOff>127000</xdr:colOff>
      <xdr:row>70</xdr:row>
      <xdr:rowOff>29259</xdr:rowOff>
    </xdr:to>
    <xdr:graphicFrame macro="">
      <xdr:nvGraphicFramePr>
        <xdr:cNvPr id="25" name="Chart 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le1" displayName="Table1" ref="F1:M353" totalsRowCount="1" headerRowDxfId="18" dataDxfId="17" totalsRowDxfId="16">
  <autoFilter ref="F1:M352"/>
  <sortState ref="F2:M352">
    <sortCondition ref="M1:M352"/>
  </sortState>
  <tableColumns count="8">
    <tableColumn id="1" name="Roughly, after how many procedures were you comfortable enough in using the Hasson method?" totalsRowFunction="custom" dataDxfId="15" totalsRowDxfId="14">
      <totalsRowFormula>AVERAGE(F2:F352)</totalsRowFormula>
    </tableColumn>
    <tableColumn id="2" name="In your opinion, how far beyond the peritoneum (Ideal Insertion Depth) does the Veress needle tip need to be for safe insufflation (in mm) *" totalsRowFunction="custom" dataDxfId="13" totalsRowDxfId="12">
      <totalsRowFormula>AVERAGE(G2:G352)</totalsRowFormula>
    </tableColumn>
    <tableColumn id="3" name="Age" totalsRowFunction="custom" dataDxfId="11" totalsRowDxfId="10">
      <totalsRowFormula>AVERAGE(H2:H352)</totalsRowFormula>
    </tableColumn>
    <tableColumn id="4" name="Years of experience (as a surgeon)" totalsRowFunction="custom" dataDxfId="9" totalsRowDxfId="8">
      <totalsRowFormula>AVERAGE(I2:I352)</totalsRowFormula>
    </tableColumn>
    <tableColumn id="5" name="Estimated number of Veress needle use" totalsRowFunction="custom" dataDxfId="7" totalsRowDxfId="6">
      <totalsRowFormula>AVERAGE(J2:J352)</totalsRowFormula>
    </tableColumn>
    <tableColumn id="6" name="Column1" dataDxfId="5" totalsRowDxfId="4"/>
    <tableColumn id="7" name="Gender" dataDxfId="3" totalsRowDxfId="2"/>
    <tableColumn id="8" name="Nationality" dataDxfId="1" totalsRow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G354"/>
  <sheetViews>
    <sheetView topLeftCell="W1" zoomScale="67" zoomScaleNormal="30" workbookViewId="0">
      <pane ySplit="1" topLeftCell="A200" activePane="bottomLeft" state="frozen"/>
      <selection pane="bottomLeft" activeCell="Z44" sqref="Z44"/>
    </sheetView>
  </sheetViews>
  <sheetFormatPr defaultColWidth="14.453125" defaultRowHeight="15.75" customHeight="1" x14ac:dyDescent="0.25"/>
  <cols>
    <col min="1" max="2" width="21.54296875" customWidth="1"/>
    <col min="3" max="3" width="38" customWidth="1"/>
    <col min="4" max="4" width="90.54296875" customWidth="1"/>
    <col min="5" max="5" width="101.54296875" customWidth="1"/>
    <col min="6" max="39" width="21.54296875" customWidth="1"/>
  </cols>
  <sheetData>
    <row r="1" spans="1:33" ht="15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20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/>
    </row>
    <row r="2" spans="1:33" ht="15.75" customHeight="1" x14ac:dyDescent="0.25">
      <c r="A2" s="2">
        <v>44601.649708252313</v>
      </c>
      <c r="B2" s="3" t="s">
        <v>47</v>
      </c>
      <c r="C2" s="3" t="s">
        <v>31</v>
      </c>
      <c r="D2" s="3">
        <v>2</v>
      </c>
      <c r="E2" s="3">
        <v>5</v>
      </c>
      <c r="F2" s="3" t="s">
        <v>70</v>
      </c>
      <c r="G2" s="3" t="s">
        <v>33</v>
      </c>
      <c r="H2" s="3" t="s">
        <v>48</v>
      </c>
      <c r="I2" s="3" t="s">
        <v>34</v>
      </c>
      <c r="J2" s="3" t="s">
        <v>35</v>
      </c>
      <c r="K2" s="3" t="s">
        <v>50</v>
      </c>
      <c r="M2" s="3">
        <v>3</v>
      </c>
      <c r="N2" s="3">
        <v>5</v>
      </c>
      <c r="O2" s="3">
        <v>3</v>
      </c>
      <c r="P2" s="3">
        <v>5</v>
      </c>
      <c r="Q2" s="3">
        <v>15</v>
      </c>
      <c r="R2" s="3" t="s">
        <v>101</v>
      </c>
      <c r="S2" s="3" t="s">
        <v>416</v>
      </c>
      <c r="T2" s="3">
        <v>4</v>
      </c>
      <c r="U2" s="3" t="s">
        <v>417</v>
      </c>
      <c r="V2" s="3">
        <v>2</v>
      </c>
      <c r="W2" s="3" t="s">
        <v>418</v>
      </c>
      <c r="X2" s="3">
        <v>26</v>
      </c>
      <c r="Y2" s="3" t="s">
        <v>74</v>
      </c>
      <c r="Z2" s="3" t="s">
        <v>419</v>
      </c>
      <c r="AA2" s="3">
        <v>2</v>
      </c>
      <c r="AB2" s="3">
        <v>30</v>
      </c>
      <c r="AC2" s="3" t="s">
        <v>43</v>
      </c>
      <c r="AD2" s="3" t="s">
        <v>104</v>
      </c>
      <c r="AE2" s="3" t="s">
        <v>56</v>
      </c>
      <c r="AF2" s="3" t="s">
        <v>46</v>
      </c>
      <c r="AG2" s="3" t="s">
        <v>1223</v>
      </c>
    </row>
    <row r="3" spans="1:33" ht="15.75" customHeight="1" x14ac:dyDescent="0.25">
      <c r="A3" s="2">
        <v>44604.996096759263</v>
      </c>
      <c r="B3" s="3" t="s">
        <v>47</v>
      </c>
      <c r="C3" s="3" t="s">
        <v>47</v>
      </c>
      <c r="D3" s="3">
        <v>5</v>
      </c>
      <c r="E3" s="3">
        <v>10</v>
      </c>
      <c r="F3" s="3" t="s">
        <v>70</v>
      </c>
      <c r="G3" s="3" t="s">
        <v>33</v>
      </c>
      <c r="H3" s="3" t="s">
        <v>48</v>
      </c>
      <c r="I3" s="3" t="s">
        <v>48</v>
      </c>
      <c r="J3" s="3" t="s">
        <v>49</v>
      </c>
      <c r="K3" s="3" t="s">
        <v>50</v>
      </c>
      <c r="M3" s="3">
        <v>3</v>
      </c>
      <c r="N3" s="3">
        <v>3</v>
      </c>
      <c r="O3" s="3">
        <v>2</v>
      </c>
      <c r="P3" s="3">
        <v>5</v>
      </c>
      <c r="Q3" s="3">
        <v>15</v>
      </c>
      <c r="R3" s="3" t="s">
        <v>101</v>
      </c>
      <c r="S3" s="3" t="s">
        <v>709</v>
      </c>
      <c r="T3" s="3">
        <v>4</v>
      </c>
      <c r="U3" s="3" t="s">
        <v>710</v>
      </c>
      <c r="V3" s="3">
        <v>4</v>
      </c>
      <c r="W3" s="3" t="s">
        <v>711</v>
      </c>
      <c r="X3" s="3">
        <v>26</v>
      </c>
      <c r="Y3" s="3" t="s">
        <v>74</v>
      </c>
      <c r="Z3" s="3" t="s">
        <v>75</v>
      </c>
      <c r="AA3" s="3">
        <v>1</v>
      </c>
      <c r="AB3" s="3">
        <v>20</v>
      </c>
      <c r="AC3" s="3" t="s">
        <v>43</v>
      </c>
      <c r="AD3" s="3" t="s">
        <v>114</v>
      </c>
      <c r="AE3" s="3" t="s">
        <v>56</v>
      </c>
      <c r="AF3" s="3" t="s">
        <v>46</v>
      </c>
      <c r="AG3" s="3" t="s">
        <v>1223</v>
      </c>
    </row>
    <row r="4" spans="1:33" ht="15.75" customHeight="1" x14ac:dyDescent="0.25">
      <c r="A4" s="2">
        <v>44601.526388738421</v>
      </c>
      <c r="B4" s="3" t="s">
        <v>47</v>
      </c>
      <c r="C4" s="3" t="s">
        <v>47</v>
      </c>
      <c r="D4" s="3">
        <v>10</v>
      </c>
      <c r="E4" s="3">
        <v>3</v>
      </c>
      <c r="F4" s="3" t="s">
        <v>32</v>
      </c>
      <c r="G4" s="3" t="s">
        <v>33</v>
      </c>
      <c r="H4" s="3" t="s">
        <v>48</v>
      </c>
      <c r="I4" s="3" t="s">
        <v>48</v>
      </c>
      <c r="J4" s="3" t="s">
        <v>49</v>
      </c>
      <c r="K4" s="3" t="s">
        <v>50</v>
      </c>
      <c r="M4" s="3">
        <v>5</v>
      </c>
      <c r="N4" s="3">
        <v>1</v>
      </c>
      <c r="O4" s="3">
        <v>4</v>
      </c>
      <c r="P4" s="3">
        <v>3</v>
      </c>
      <c r="Q4" s="3">
        <v>10</v>
      </c>
      <c r="R4" s="3" t="s">
        <v>38</v>
      </c>
      <c r="S4" s="3" t="s">
        <v>168</v>
      </c>
      <c r="T4" s="3">
        <v>4</v>
      </c>
      <c r="U4" s="3" t="s">
        <v>169</v>
      </c>
      <c r="V4" s="3">
        <v>4</v>
      </c>
      <c r="W4" s="3" t="s">
        <v>170</v>
      </c>
      <c r="X4" s="3">
        <v>27</v>
      </c>
      <c r="Y4" s="3" t="s">
        <v>74</v>
      </c>
      <c r="Z4" s="3" t="s">
        <v>67</v>
      </c>
      <c r="AA4" s="3">
        <v>3.5</v>
      </c>
      <c r="AB4" s="3">
        <v>30</v>
      </c>
      <c r="AC4" s="3" t="s">
        <v>43</v>
      </c>
      <c r="AD4" s="3" t="s">
        <v>171</v>
      </c>
      <c r="AE4" s="3" t="s">
        <v>45</v>
      </c>
      <c r="AF4" s="3" t="s">
        <v>46</v>
      </c>
      <c r="AG4" s="3" t="s">
        <v>1223</v>
      </c>
    </row>
    <row r="5" spans="1:33" ht="15.75" customHeight="1" x14ac:dyDescent="0.25">
      <c r="A5" s="2">
        <v>44602.81387943287</v>
      </c>
      <c r="B5" s="3" t="s">
        <v>47</v>
      </c>
      <c r="C5" s="3" t="s">
        <v>47</v>
      </c>
      <c r="D5" s="3">
        <v>5</v>
      </c>
      <c r="E5" s="3">
        <v>0</v>
      </c>
      <c r="F5" s="3" t="s">
        <v>70</v>
      </c>
      <c r="G5" s="3" t="s">
        <v>33</v>
      </c>
      <c r="H5" s="3" t="s">
        <v>34</v>
      </c>
      <c r="I5" s="3" t="s">
        <v>34</v>
      </c>
      <c r="J5" s="3" t="s">
        <v>35</v>
      </c>
      <c r="K5" s="3" t="s">
        <v>50</v>
      </c>
      <c r="M5" s="3">
        <v>5</v>
      </c>
      <c r="N5" s="3">
        <v>1</v>
      </c>
      <c r="O5" s="3">
        <v>4</v>
      </c>
      <c r="P5" s="3">
        <v>5</v>
      </c>
      <c r="Q5" s="3">
        <v>10</v>
      </c>
      <c r="R5" s="3" t="s">
        <v>38</v>
      </c>
      <c r="S5" s="3" t="s">
        <v>650</v>
      </c>
      <c r="T5" s="3">
        <v>1</v>
      </c>
      <c r="U5" s="3" t="s">
        <v>651</v>
      </c>
      <c r="V5" s="3">
        <v>5</v>
      </c>
      <c r="W5" s="3" t="s">
        <v>652</v>
      </c>
      <c r="X5" s="3">
        <v>27</v>
      </c>
      <c r="Y5" s="3" t="s">
        <v>41</v>
      </c>
      <c r="Z5" s="3" t="s">
        <v>653</v>
      </c>
      <c r="AA5" s="3">
        <v>3</v>
      </c>
      <c r="AB5" s="3">
        <v>100</v>
      </c>
      <c r="AC5" s="3" t="s">
        <v>43</v>
      </c>
      <c r="AD5" s="3" t="s">
        <v>163</v>
      </c>
      <c r="AE5" s="3" t="s">
        <v>56</v>
      </c>
      <c r="AF5" s="3" t="s">
        <v>46</v>
      </c>
      <c r="AG5" s="3" t="s">
        <v>1223</v>
      </c>
    </row>
    <row r="6" spans="1:33" ht="15.75" customHeight="1" x14ac:dyDescent="0.25">
      <c r="A6" s="2">
        <v>44601.793896319447</v>
      </c>
      <c r="B6" s="3" t="s">
        <v>47</v>
      </c>
      <c r="C6" s="3" t="s">
        <v>47</v>
      </c>
      <c r="D6" s="3">
        <v>50</v>
      </c>
      <c r="E6" s="3">
        <v>20</v>
      </c>
      <c r="F6" s="3" t="s">
        <v>32</v>
      </c>
      <c r="G6" s="3" t="s">
        <v>84</v>
      </c>
      <c r="H6" s="3" t="s">
        <v>48</v>
      </c>
      <c r="I6" s="3" t="s">
        <v>48</v>
      </c>
      <c r="J6" s="3" t="s">
        <v>49</v>
      </c>
      <c r="K6" s="3" t="s">
        <v>50</v>
      </c>
      <c r="M6" s="3">
        <v>3</v>
      </c>
      <c r="N6" s="3">
        <v>4</v>
      </c>
      <c r="O6" s="3">
        <v>2</v>
      </c>
      <c r="P6" s="3">
        <v>3</v>
      </c>
      <c r="Q6" s="3">
        <v>25</v>
      </c>
      <c r="R6" s="3" t="s">
        <v>38</v>
      </c>
      <c r="S6" s="3" t="s">
        <v>511</v>
      </c>
      <c r="T6" s="3">
        <v>3</v>
      </c>
      <c r="U6" s="3" t="s">
        <v>512</v>
      </c>
      <c r="V6" s="3">
        <v>3</v>
      </c>
      <c r="W6" s="3" t="s">
        <v>513</v>
      </c>
      <c r="X6" s="3">
        <v>28</v>
      </c>
      <c r="Y6" s="3" t="s">
        <v>41</v>
      </c>
      <c r="Z6" s="3" t="s">
        <v>75</v>
      </c>
      <c r="AA6" s="3">
        <v>3</v>
      </c>
      <c r="AB6" s="3">
        <v>30</v>
      </c>
      <c r="AC6" s="3" t="s">
        <v>43</v>
      </c>
      <c r="AD6" s="3" t="s">
        <v>514</v>
      </c>
      <c r="AE6" s="3" t="s">
        <v>115</v>
      </c>
      <c r="AF6" s="3" t="s">
        <v>36</v>
      </c>
      <c r="AG6" s="3" t="s">
        <v>1223</v>
      </c>
    </row>
    <row r="7" spans="1:33" ht="15.75" customHeight="1" x14ac:dyDescent="0.25">
      <c r="A7" s="2">
        <v>44606.728072210652</v>
      </c>
      <c r="B7" s="3" t="s">
        <v>47</v>
      </c>
      <c r="C7" s="3" t="s">
        <v>31</v>
      </c>
      <c r="D7" s="3">
        <v>10</v>
      </c>
      <c r="E7" s="3">
        <v>5</v>
      </c>
      <c r="F7" s="3" t="s">
        <v>70</v>
      </c>
      <c r="G7" s="3" t="s">
        <v>33</v>
      </c>
      <c r="H7" s="3" t="s">
        <v>48</v>
      </c>
      <c r="I7" s="3" t="s">
        <v>48</v>
      </c>
      <c r="J7" s="3" t="s">
        <v>49</v>
      </c>
      <c r="K7" s="3" t="s">
        <v>50</v>
      </c>
      <c r="M7" s="3">
        <v>4</v>
      </c>
      <c r="N7" s="3">
        <v>5</v>
      </c>
      <c r="O7" s="3">
        <v>4</v>
      </c>
      <c r="P7" s="3">
        <v>5</v>
      </c>
      <c r="Q7" s="3">
        <v>10</v>
      </c>
      <c r="R7" s="3" t="s">
        <v>101</v>
      </c>
      <c r="S7" s="3" t="s">
        <v>50</v>
      </c>
      <c r="T7" s="3">
        <v>5</v>
      </c>
      <c r="U7" s="3" t="s">
        <v>732</v>
      </c>
      <c r="V7" s="3">
        <v>3</v>
      </c>
      <c r="W7" s="3" t="s">
        <v>733</v>
      </c>
      <c r="X7" s="3">
        <v>29</v>
      </c>
      <c r="Y7" s="3" t="s">
        <v>41</v>
      </c>
      <c r="Z7" s="3" t="s">
        <v>75</v>
      </c>
      <c r="AA7" s="3">
        <v>4</v>
      </c>
      <c r="AB7" s="3">
        <v>15</v>
      </c>
      <c r="AC7" s="3" t="s">
        <v>43</v>
      </c>
      <c r="AD7" s="3" t="s">
        <v>236</v>
      </c>
      <c r="AE7" s="3" t="s">
        <v>56</v>
      </c>
      <c r="AF7" s="3" t="s">
        <v>36</v>
      </c>
      <c r="AG7" s="3" t="s">
        <v>1223</v>
      </c>
    </row>
    <row r="8" spans="1:33" ht="15.75" customHeight="1" x14ac:dyDescent="0.25">
      <c r="A8" s="2">
        <v>44614.865738958339</v>
      </c>
      <c r="B8" s="3" t="s">
        <v>47</v>
      </c>
      <c r="C8" s="3" t="s">
        <v>47</v>
      </c>
      <c r="D8" s="3">
        <v>10</v>
      </c>
      <c r="E8" s="3" t="s">
        <v>77</v>
      </c>
      <c r="F8" s="3" t="s">
        <v>68</v>
      </c>
      <c r="G8" s="3" t="s">
        <v>33</v>
      </c>
      <c r="H8" s="3" t="s">
        <v>34</v>
      </c>
      <c r="I8" s="3" t="s">
        <v>34</v>
      </c>
      <c r="J8" s="3" t="s">
        <v>35</v>
      </c>
      <c r="K8" s="3" t="s">
        <v>50</v>
      </c>
      <c r="M8" s="3">
        <v>4</v>
      </c>
      <c r="N8" s="3">
        <v>4</v>
      </c>
      <c r="O8" s="3">
        <v>3</v>
      </c>
      <c r="P8" s="3">
        <v>3</v>
      </c>
      <c r="Q8" s="3">
        <v>10</v>
      </c>
      <c r="R8" s="3" t="s">
        <v>101</v>
      </c>
      <c r="S8" s="3">
        <v>0</v>
      </c>
      <c r="T8" s="3">
        <v>5</v>
      </c>
      <c r="U8" s="3" t="s">
        <v>959</v>
      </c>
      <c r="V8" s="3">
        <v>5</v>
      </c>
      <c r="W8" s="3" t="s">
        <v>360</v>
      </c>
      <c r="X8" s="3">
        <v>29</v>
      </c>
      <c r="Y8" s="3" t="s">
        <v>74</v>
      </c>
      <c r="Z8" s="3" t="s">
        <v>698</v>
      </c>
      <c r="AA8" s="3">
        <v>2</v>
      </c>
      <c r="AB8" s="3">
        <v>30</v>
      </c>
      <c r="AC8" s="3" t="s">
        <v>124</v>
      </c>
      <c r="AD8" s="3" t="s">
        <v>251</v>
      </c>
      <c r="AE8" s="3" t="s">
        <v>56</v>
      </c>
      <c r="AF8" s="3" t="s">
        <v>36</v>
      </c>
      <c r="AG8" s="3" t="s">
        <v>1223</v>
      </c>
    </row>
    <row r="9" spans="1:33" ht="15.75" customHeight="1" x14ac:dyDescent="0.25">
      <c r="A9" s="2">
        <v>44601.530848287039</v>
      </c>
      <c r="B9" s="3" t="s">
        <v>31</v>
      </c>
      <c r="C9" s="3" t="s">
        <v>31</v>
      </c>
      <c r="D9" s="3" t="s">
        <v>77</v>
      </c>
      <c r="E9" s="3">
        <v>10</v>
      </c>
      <c r="F9" s="3" t="s">
        <v>70</v>
      </c>
      <c r="G9" s="3" t="s">
        <v>33</v>
      </c>
      <c r="H9" s="3" t="s">
        <v>34</v>
      </c>
      <c r="I9" s="3" t="s">
        <v>34</v>
      </c>
      <c r="J9" s="3" t="s">
        <v>49</v>
      </c>
      <c r="K9" s="3" t="s">
        <v>50</v>
      </c>
      <c r="M9" s="3">
        <v>5</v>
      </c>
      <c r="N9" s="3">
        <v>2</v>
      </c>
      <c r="O9" s="3">
        <v>5</v>
      </c>
      <c r="P9" s="3">
        <v>5</v>
      </c>
      <c r="Q9" s="3">
        <v>5</v>
      </c>
      <c r="R9" s="3" t="s">
        <v>38</v>
      </c>
      <c r="S9" s="3" t="s">
        <v>197</v>
      </c>
      <c r="T9" s="3">
        <v>1</v>
      </c>
      <c r="U9" s="3" t="s">
        <v>198</v>
      </c>
      <c r="V9" s="3">
        <v>3</v>
      </c>
      <c r="W9" s="3" t="s">
        <v>199</v>
      </c>
      <c r="X9" s="3">
        <v>30</v>
      </c>
      <c r="Y9" s="3" t="s">
        <v>41</v>
      </c>
      <c r="Z9" s="3" t="s">
        <v>200</v>
      </c>
      <c r="AA9" s="3">
        <v>1</v>
      </c>
      <c r="AB9" s="3">
        <v>12</v>
      </c>
      <c r="AC9" s="3" t="s">
        <v>189</v>
      </c>
      <c r="AD9" s="3" t="s">
        <v>201</v>
      </c>
      <c r="AE9" s="3" t="s">
        <v>56</v>
      </c>
      <c r="AF9" s="3" t="s">
        <v>50</v>
      </c>
      <c r="AG9" s="3" t="s">
        <v>1223</v>
      </c>
    </row>
    <row r="10" spans="1:33" ht="15.75" customHeight="1" x14ac:dyDescent="0.25">
      <c r="A10" s="2">
        <v>44601.54164924768</v>
      </c>
      <c r="B10" s="3" t="s">
        <v>47</v>
      </c>
      <c r="C10" s="3" t="s">
        <v>47</v>
      </c>
      <c r="D10" s="3">
        <v>50</v>
      </c>
      <c r="E10" s="3">
        <v>3</v>
      </c>
      <c r="F10" s="3" t="s">
        <v>70</v>
      </c>
      <c r="G10" s="3" t="s">
        <v>33</v>
      </c>
      <c r="H10" s="3" t="s">
        <v>34</v>
      </c>
      <c r="I10" s="3" t="s">
        <v>48</v>
      </c>
      <c r="J10" s="3" t="s">
        <v>35</v>
      </c>
      <c r="K10" s="3" t="s">
        <v>50</v>
      </c>
      <c r="M10" s="3">
        <v>3</v>
      </c>
      <c r="N10" s="3">
        <v>5</v>
      </c>
      <c r="O10" s="3">
        <v>4</v>
      </c>
      <c r="P10" s="3">
        <v>5</v>
      </c>
      <c r="Q10" s="3">
        <v>5</v>
      </c>
      <c r="R10" s="3" t="s">
        <v>38</v>
      </c>
      <c r="S10" s="3" t="s">
        <v>232</v>
      </c>
      <c r="T10" s="3">
        <v>5</v>
      </c>
      <c r="U10" s="3" t="s">
        <v>233</v>
      </c>
      <c r="V10" s="3">
        <v>5</v>
      </c>
      <c r="W10" s="3" t="s">
        <v>234</v>
      </c>
      <c r="X10" s="3">
        <v>30</v>
      </c>
      <c r="Y10" s="3" t="s">
        <v>41</v>
      </c>
      <c r="Z10" s="3" t="s">
        <v>235</v>
      </c>
      <c r="AA10" s="3">
        <v>5</v>
      </c>
      <c r="AB10" s="3">
        <v>250</v>
      </c>
      <c r="AC10" s="3" t="s">
        <v>43</v>
      </c>
      <c r="AD10" s="3" t="s">
        <v>236</v>
      </c>
      <c r="AE10" s="3" t="s">
        <v>56</v>
      </c>
      <c r="AF10" s="3" t="s">
        <v>36</v>
      </c>
      <c r="AG10" s="3" t="s">
        <v>1223</v>
      </c>
    </row>
    <row r="11" spans="1:33" ht="15.75" customHeight="1" x14ac:dyDescent="0.25">
      <c r="A11" s="2">
        <v>44601.562256817131</v>
      </c>
      <c r="B11" s="3" t="s">
        <v>47</v>
      </c>
      <c r="C11" s="3" t="s">
        <v>47</v>
      </c>
      <c r="D11" s="3">
        <v>3</v>
      </c>
      <c r="E11" s="3" t="s">
        <v>77</v>
      </c>
      <c r="F11" s="3" t="s">
        <v>70</v>
      </c>
      <c r="G11" s="3" t="s">
        <v>62</v>
      </c>
      <c r="H11" s="3" t="s">
        <v>34</v>
      </c>
      <c r="I11" s="3" t="s">
        <v>34</v>
      </c>
      <c r="J11" s="3" t="s">
        <v>49</v>
      </c>
      <c r="K11" s="3" t="s">
        <v>50</v>
      </c>
      <c r="M11" s="3">
        <v>5</v>
      </c>
      <c r="N11" s="3">
        <v>5</v>
      </c>
      <c r="O11" s="3">
        <v>3</v>
      </c>
      <c r="P11" s="3">
        <v>5</v>
      </c>
      <c r="Q11" s="3">
        <v>5</v>
      </c>
      <c r="R11" s="3" t="s">
        <v>38</v>
      </c>
      <c r="S11" s="3" t="s">
        <v>295</v>
      </c>
      <c r="T11" s="3">
        <v>5</v>
      </c>
      <c r="U11" s="3" t="s">
        <v>296</v>
      </c>
      <c r="V11" s="3">
        <v>5</v>
      </c>
      <c r="W11" s="3" t="s">
        <v>297</v>
      </c>
      <c r="X11" s="3">
        <v>30</v>
      </c>
      <c r="Y11" s="3" t="s">
        <v>74</v>
      </c>
      <c r="Z11" s="3" t="s">
        <v>298</v>
      </c>
      <c r="AA11" s="3">
        <v>1</v>
      </c>
      <c r="AB11" s="3">
        <v>4</v>
      </c>
      <c r="AC11" s="3" t="s">
        <v>43</v>
      </c>
      <c r="AD11" s="3" t="s">
        <v>299</v>
      </c>
      <c r="AE11" s="3" t="s">
        <v>115</v>
      </c>
      <c r="AF11" s="3" t="s">
        <v>36</v>
      </c>
      <c r="AG11" s="3" t="s">
        <v>1223</v>
      </c>
    </row>
    <row r="12" spans="1:33" ht="15.75" customHeight="1" x14ac:dyDescent="0.25">
      <c r="A12" s="2">
        <v>44601.619262662032</v>
      </c>
      <c r="B12" s="3" t="s">
        <v>47</v>
      </c>
      <c r="C12" s="3" t="s">
        <v>47</v>
      </c>
      <c r="D12" s="3">
        <v>10</v>
      </c>
      <c r="E12" s="3">
        <v>30</v>
      </c>
      <c r="F12" s="3" t="s">
        <v>70</v>
      </c>
      <c r="G12" s="3" t="s">
        <v>33</v>
      </c>
      <c r="H12" s="3" t="s">
        <v>48</v>
      </c>
      <c r="I12" s="3" t="s">
        <v>48</v>
      </c>
      <c r="J12" s="3" t="s">
        <v>49</v>
      </c>
      <c r="K12" s="3" t="s">
        <v>36</v>
      </c>
      <c r="L12" s="3" t="s">
        <v>384</v>
      </c>
      <c r="M12" s="3">
        <v>5</v>
      </c>
      <c r="N12" s="3">
        <v>5</v>
      </c>
      <c r="O12" s="3">
        <v>3</v>
      </c>
      <c r="P12" s="3">
        <v>3</v>
      </c>
      <c r="Q12" s="3">
        <v>5</v>
      </c>
      <c r="R12" s="3" t="s">
        <v>38</v>
      </c>
      <c r="S12" s="3" t="s">
        <v>385</v>
      </c>
      <c r="T12" s="3">
        <v>5</v>
      </c>
      <c r="U12" s="3" t="s">
        <v>386</v>
      </c>
      <c r="V12" s="3">
        <v>5</v>
      </c>
      <c r="W12" s="3" t="s">
        <v>387</v>
      </c>
      <c r="X12" s="3">
        <v>30</v>
      </c>
      <c r="Y12" s="3" t="s">
        <v>74</v>
      </c>
      <c r="Z12" s="3" t="s">
        <v>75</v>
      </c>
      <c r="AA12" s="3">
        <v>3</v>
      </c>
      <c r="AB12" s="3">
        <v>50</v>
      </c>
      <c r="AC12" s="3" t="s">
        <v>43</v>
      </c>
      <c r="AD12" s="3" t="s">
        <v>114</v>
      </c>
      <c r="AE12" s="3" t="s">
        <v>56</v>
      </c>
      <c r="AF12" s="3" t="s">
        <v>46</v>
      </c>
      <c r="AG12" s="3" t="s">
        <v>1223</v>
      </c>
    </row>
    <row r="13" spans="1:33" ht="15.75" customHeight="1" x14ac:dyDescent="0.25">
      <c r="A13" s="2">
        <v>44601.658564525467</v>
      </c>
      <c r="B13" s="3" t="s">
        <v>47</v>
      </c>
      <c r="C13" s="3" t="s">
        <v>47</v>
      </c>
      <c r="D13" s="3">
        <v>20</v>
      </c>
      <c r="E13" s="3">
        <v>5</v>
      </c>
      <c r="F13" s="3" t="s">
        <v>70</v>
      </c>
      <c r="G13" s="3" t="s">
        <v>33</v>
      </c>
      <c r="H13" s="3" t="s">
        <v>34</v>
      </c>
      <c r="I13" s="3" t="s">
        <v>34</v>
      </c>
      <c r="J13" s="3" t="s">
        <v>49</v>
      </c>
      <c r="K13" s="3" t="s">
        <v>50</v>
      </c>
      <c r="M13" s="3">
        <v>3</v>
      </c>
      <c r="N13" s="3">
        <v>2</v>
      </c>
      <c r="O13" s="3">
        <v>4</v>
      </c>
      <c r="P13" s="3">
        <v>4</v>
      </c>
      <c r="Q13" s="3">
        <v>7</v>
      </c>
      <c r="R13" s="3" t="s">
        <v>101</v>
      </c>
      <c r="S13" s="3" t="s">
        <v>423</v>
      </c>
      <c r="T13" s="3">
        <v>5</v>
      </c>
      <c r="U13" s="3" t="s">
        <v>424</v>
      </c>
      <c r="V13" s="3">
        <v>4</v>
      </c>
      <c r="W13" s="3" t="s">
        <v>425</v>
      </c>
      <c r="X13" s="3">
        <v>30</v>
      </c>
      <c r="Y13" s="3" t="s">
        <v>74</v>
      </c>
      <c r="Z13" s="3" t="s">
        <v>235</v>
      </c>
      <c r="AA13" s="3">
        <v>5</v>
      </c>
      <c r="AB13" s="3">
        <v>500</v>
      </c>
      <c r="AC13" s="3" t="s">
        <v>43</v>
      </c>
      <c r="AD13" s="3" t="s">
        <v>171</v>
      </c>
      <c r="AE13" s="3" t="s">
        <v>115</v>
      </c>
      <c r="AF13" s="3" t="s">
        <v>36</v>
      </c>
      <c r="AG13" s="3" t="s">
        <v>1223</v>
      </c>
    </row>
    <row r="14" spans="1:33" ht="15.75" customHeight="1" x14ac:dyDescent="0.25">
      <c r="A14" s="2">
        <v>44602.942920127316</v>
      </c>
      <c r="B14" s="3" t="s">
        <v>47</v>
      </c>
      <c r="C14" s="3" t="s">
        <v>47</v>
      </c>
      <c r="D14" s="3">
        <v>10</v>
      </c>
      <c r="E14" s="3">
        <v>15</v>
      </c>
      <c r="F14" s="3" t="s">
        <v>70</v>
      </c>
      <c r="G14" s="3" t="s">
        <v>62</v>
      </c>
      <c r="H14" s="3" t="s">
        <v>34</v>
      </c>
      <c r="I14" s="3" t="s">
        <v>48</v>
      </c>
      <c r="J14" s="3" t="s">
        <v>49</v>
      </c>
      <c r="K14" s="3" t="s">
        <v>36</v>
      </c>
      <c r="M14" s="3">
        <v>5</v>
      </c>
      <c r="N14" s="3">
        <v>5</v>
      </c>
      <c r="O14" s="3">
        <v>5</v>
      </c>
      <c r="P14" s="3">
        <v>5</v>
      </c>
      <c r="Q14" s="3">
        <v>5</v>
      </c>
      <c r="R14" s="3" t="s">
        <v>38</v>
      </c>
      <c r="S14" s="3" t="s">
        <v>300</v>
      </c>
      <c r="T14" s="3">
        <v>5</v>
      </c>
      <c r="U14" s="3" t="s">
        <v>300</v>
      </c>
      <c r="V14" s="3">
        <v>5</v>
      </c>
      <c r="W14" s="3" t="s">
        <v>300</v>
      </c>
      <c r="X14" s="3">
        <v>30</v>
      </c>
      <c r="Y14" s="3" t="s">
        <v>41</v>
      </c>
      <c r="Z14" s="3" t="s">
        <v>227</v>
      </c>
      <c r="AA14" s="3">
        <v>5</v>
      </c>
      <c r="AB14" s="3">
        <v>260</v>
      </c>
      <c r="AC14" s="3" t="s">
        <v>43</v>
      </c>
      <c r="AD14" s="3" t="s">
        <v>657</v>
      </c>
      <c r="AE14" s="3" t="s">
        <v>56</v>
      </c>
      <c r="AF14" s="3" t="s">
        <v>36</v>
      </c>
      <c r="AG14" s="3" t="s">
        <v>1223</v>
      </c>
    </row>
    <row r="15" spans="1:33" ht="15.75" customHeight="1" x14ac:dyDescent="0.25">
      <c r="A15" s="2">
        <v>44607.471789560186</v>
      </c>
      <c r="B15" s="3" t="s">
        <v>31</v>
      </c>
      <c r="C15" s="3" t="s">
        <v>31</v>
      </c>
      <c r="D15" s="3" t="s">
        <v>77</v>
      </c>
      <c r="E15" s="3">
        <v>5</v>
      </c>
      <c r="F15" s="3" t="s">
        <v>70</v>
      </c>
      <c r="G15" s="3" t="s">
        <v>84</v>
      </c>
      <c r="H15" s="3" t="s">
        <v>34</v>
      </c>
      <c r="I15" s="3" t="s">
        <v>34</v>
      </c>
      <c r="J15" s="3" t="s">
        <v>35</v>
      </c>
      <c r="K15" s="3" t="s">
        <v>50</v>
      </c>
      <c r="M15" s="3">
        <v>5</v>
      </c>
      <c r="N15" s="3">
        <v>3</v>
      </c>
      <c r="O15" s="3">
        <v>3</v>
      </c>
      <c r="P15" s="3">
        <v>4</v>
      </c>
      <c r="Q15" s="3">
        <v>5</v>
      </c>
      <c r="R15" s="3" t="s">
        <v>38</v>
      </c>
      <c r="S15" s="3" t="s">
        <v>57</v>
      </c>
      <c r="T15" s="3">
        <v>4</v>
      </c>
      <c r="U15" s="3" t="s">
        <v>759</v>
      </c>
      <c r="V15" s="3">
        <v>4</v>
      </c>
      <c r="W15" s="3" t="s">
        <v>91</v>
      </c>
      <c r="X15" s="3">
        <v>30</v>
      </c>
      <c r="Y15" s="3" t="s">
        <v>41</v>
      </c>
      <c r="Z15" s="3" t="s">
        <v>75</v>
      </c>
      <c r="AA15" s="3">
        <v>1</v>
      </c>
      <c r="AB15" s="3">
        <v>30</v>
      </c>
      <c r="AC15" s="3" t="s">
        <v>43</v>
      </c>
      <c r="AD15" s="3" t="s">
        <v>236</v>
      </c>
      <c r="AE15" s="3" t="s">
        <v>56</v>
      </c>
      <c r="AF15" s="16" t="s">
        <v>50</v>
      </c>
      <c r="AG15" s="3" t="s">
        <v>1223</v>
      </c>
    </row>
    <row r="16" spans="1:33" ht="15.75" customHeight="1" x14ac:dyDescent="0.25">
      <c r="A16" s="2">
        <v>44607.538630474533</v>
      </c>
      <c r="B16" s="3" t="s">
        <v>47</v>
      </c>
      <c r="C16" s="3" t="s">
        <v>47</v>
      </c>
      <c r="D16" s="3">
        <v>10</v>
      </c>
      <c r="E16" s="3">
        <v>10</v>
      </c>
      <c r="F16" s="3" t="s">
        <v>32</v>
      </c>
      <c r="G16" s="3" t="s">
        <v>33</v>
      </c>
      <c r="H16" s="3" t="s">
        <v>48</v>
      </c>
      <c r="I16" s="3" t="s">
        <v>48</v>
      </c>
      <c r="J16" s="3" t="s">
        <v>49</v>
      </c>
      <c r="K16" s="3" t="s">
        <v>50</v>
      </c>
      <c r="M16" s="3">
        <v>3</v>
      </c>
      <c r="N16" s="3">
        <v>3</v>
      </c>
      <c r="O16" s="3">
        <v>3</v>
      </c>
      <c r="P16" s="3">
        <v>4</v>
      </c>
      <c r="Q16" s="3">
        <v>20</v>
      </c>
      <c r="R16" s="3" t="s">
        <v>71</v>
      </c>
      <c r="S16" s="3" t="s">
        <v>476</v>
      </c>
      <c r="T16" s="3">
        <v>3</v>
      </c>
      <c r="U16" s="3" t="s">
        <v>765</v>
      </c>
      <c r="V16" s="3">
        <v>4</v>
      </c>
      <c r="W16" s="3" t="s">
        <v>765</v>
      </c>
      <c r="X16" s="3">
        <v>30</v>
      </c>
      <c r="Y16" s="3" t="s">
        <v>74</v>
      </c>
      <c r="Z16" s="3" t="s">
        <v>75</v>
      </c>
      <c r="AA16" s="3">
        <v>5</v>
      </c>
      <c r="AB16" s="3">
        <v>150</v>
      </c>
      <c r="AC16" s="3" t="s">
        <v>43</v>
      </c>
      <c r="AD16" s="3" t="s">
        <v>114</v>
      </c>
      <c r="AE16" s="3" t="s">
        <v>56</v>
      </c>
      <c r="AF16" s="3" t="s">
        <v>36</v>
      </c>
      <c r="AG16" s="3" t="s">
        <v>1223</v>
      </c>
    </row>
    <row r="17" spans="1:33" ht="15.75" customHeight="1" x14ac:dyDescent="0.25">
      <c r="A17" s="2">
        <v>44614.846015925927</v>
      </c>
      <c r="B17" s="3" t="s">
        <v>31</v>
      </c>
      <c r="C17" s="3" t="s">
        <v>47</v>
      </c>
      <c r="D17" s="3">
        <v>10</v>
      </c>
      <c r="E17" s="3">
        <v>5</v>
      </c>
      <c r="F17" s="3" t="s">
        <v>32</v>
      </c>
      <c r="G17" s="3" t="s">
        <v>33</v>
      </c>
      <c r="H17" s="3" t="s">
        <v>34</v>
      </c>
      <c r="I17" s="3" t="s">
        <v>48</v>
      </c>
      <c r="J17" s="3" t="s">
        <v>49</v>
      </c>
      <c r="K17" s="3" t="s">
        <v>36</v>
      </c>
      <c r="L17" s="3" t="s">
        <v>935</v>
      </c>
      <c r="M17" s="3">
        <v>5</v>
      </c>
      <c r="N17" s="3">
        <v>5</v>
      </c>
      <c r="O17" s="3">
        <v>3</v>
      </c>
      <c r="P17" s="3">
        <v>5</v>
      </c>
      <c r="Q17" s="3">
        <v>15</v>
      </c>
      <c r="R17" s="3" t="s">
        <v>71</v>
      </c>
      <c r="S17" s="3" t="s">
        <v>936</v>
      </c>
      <c r="T17" s="3">
        <v>4</v>
      </c>
      <c r="U17" s="3" t="s">
        <v>937</v>
      </c>
      <c r="V17" s="3">
        <v>4</v>
      </c>
      <c r="W17" s="3" t="s">
        <v>938</v>
      </c>
      <c r="X17" s="3">
        <v>30</v>
      </c>
      <c r="Y17" s="3" t="s">
        <v>74</v>
      </c>
      <c r="Z17" s="3" t="s">
        <v>75</v>
      </c>
      <c r="AA17" s="3">
        <v>4</v>
      </c>
      <c r="AB17" s="3">
        <v>60</v>
      </c>
      <c r="AC17" s="3" t="s">
        <v>43</v>
      </c>
      <c r="AD17" s="3" t="s">
        <v>114</v>
      </c>
      <c r="AE17" s="3" t="s">
        <v>56</v>
      </c>
      <c r="AF17" s="3" t="s">
        <v>36</v>
      </c>
      <c r="AG17" s="3" t="s">
        <v>1223</v>
      </c>
    </row>
    <row r="18" spans="1:33" ht="15.75" customHeight="1" x14ac:dyDescent="0.25">
      <c r="A18" s="2">
        <v>44618.559763622688</v>
      </c>
      <c r="B18" s="3" t="s">
        <v>31</v>
      </c>
      <c r="C18" s="3" t="s">
        <v>47</v>
      </c>
      <c r="D18" s="3">
        <v>5</v>
      </c>
      <c r="E18" s="3">
        <v>10</v>
      </c>
      <c r="F18" s="3" t="s">
        <v>32</v>
      </c>
      <c r="G18" s="3" t="s">
        <v>33</v>
      </c>
      <c r="H18" s="3" t="s">
        <v>34</v>
      </c>
      <c r="I18" s="3" t="s">
        <v>34</v>
      </c>
      <c r="J18" s="3" t="s">
        <v>35</v>
      </c>
      <c r="K18" s="3" t="s">
        <v>50</v>
      </c>
      <c r="M18" s="3">
        <v>4</v>
      </c>
      <c r="N18" s="3">
        <v>3</v>
      </c>
      <c r="O18" s="3">
        <v>4</v>
      </c>
      <c r="P18" s="3">
        <v>4</v>
      </c>
      <c r="Q18" s="3">
        <v>12</v>
      </c>
      <c r="R18" s="3" t="s">
        <v>101</v>
      </c>
      <c r="S18" s="3" t="s">
        <v>1147</v>
      </c>
      <c r="T18" s="3">
        <v>4</v>
      </c>
      <c r="U18" s="3" t="s">
        <v>1148</v>
      </c>
      <c r="V18" s="3">
        <v>5</v>
      </c>
      <c r="W18" s="3" t="s">
        <v>1149</v>
      </c>
      <c r="X18" s="3">
        <v>30</v>
      </c>
      <c r="Y18" s="3" t="s">
        <v>41</v>
      </c>
      <c r="Z18" s="3" t="s">
        <v>42</v>
      </c>
      <c r="AA18" s="3">
        <v>1</v>
      </c>
      <c r="AB18" s="3">
        <v>20</v>
      </c>
      <c r="AC18" s="3" t="s">
        <v>43</v>
      </c>
      <c r="AD18" s="3" t="s">
        <v>114</v>
      </c>
      <c r="AE18" s="3" t="s">
        <v>56</v>
      </c>
      <c r="AF18" s="3" t="s">
        <v>36</v>
      </c>
      <c r="AG18" s="3" t="s">
        <v>1223</v>
      </c>
    </row>
    <row r="19" spans="1:33" ht="15.75" customHeight="1" x14ac:dyDescent="0.25">
      <c r="A19" s="2">
        <v>44599.962617083336</v>
      </c>
      <c r="B19" s="3" t="s">
        <v>47</v>
      </c>
      <c r="C19" s="3" t="s">
        <v>47</v>
      </c>
      <c r="D19" s="3">
        <v>20</v>
      </c>
      <c r="E19" s="3">
        <v>20</v>
      </c>
      <c r="F19" s="3" t="s">
        <v>70</v>
      </c>
      <c r="G19" s="3" t="s">
        <v>33</v>
      </c>
      <c r="H19" s="3" t="s">
        <v>48</v>
      </c>
      <c r="I19" s="3" t="s">
        <v>48</v>
      </c>
      <c r="J19" s="3" t="s">
        <v>49</v>
      </c>
      <c r="K19" s="3" t="s">
        <v>50</v>
      </c>
      <c r="M19" s="3">
        <v>4</v>
      </c>
      <c r="N19" s="3">
        <v>3</v>
      </c>
      <c r="O19" s="3">
        <v>2</v>
      </c>
      <c r="P19" s="3">
        <v>5</v>
      </c>
      <c r="Q19" s="3">
        <v>15</v>
      </c>
      <c r="R19" s="3" t="s">
        <v>101</v>
      </c>
      <c r="S19" s="3" t="s">
        <v>102</v>
      </c>
      <c r="T19" s="3">
        <v>5</v>
      </c>
      <c r="U19" s="3" t="s">
        <v>103</v>
      </c>
      <c r="V19" s="3">
        <v>5</v>
      </c>
      <c r="W19" s="3" t="s">
        <v>103</v>
      </c>
      <c r="X19" s="3">
        <v>31</v>
      </c>
      <c r="Y19" s="3" t="s">
        <v>74</v>
      </c>
      <c r="Z19" s="3" t="s">
        <v>75</v>
      </c>
      <c r="AA19" s="3">
        <v>5</v>
      </c>
      <c r="AB19" s="3">
        <v>40</v>
      </c>
      <c r="AC19" s="3" t="s">
        <v>43</v>
      </c>
      <c r="AD19" s="3" t="s">
        <v>104</v>
      </c>
      <c r="AE19" s="3" t="s">
        <v>56</v>
      </c>
      <c r="AF19" s="3" t="s">
        <v>36</v>
      </c>
      <c r="AG19" s="3" t="s">
        <v>1223</v>
      </c>
    </row>
    <row r="20" spans="1:33" ht="15.75" customHeight="1" x14ac:dyDescent="0.25">
      <c r="A20" s="2">
        <v>44601.534488182871</v>
      </c>
      <c r="B20" s="3" t="s">
        <v>31</v>
      </c>
      <c r="C20" s="3" t="s">
        <v>47</v>
      </c>
      <c r="D20" s="3">
        <v>5</v>
      </c>
      <c r="E20" s="3">
        <v>2</v>
      </c>
      <c r="F20" s="3" t="s">
        <v>70</v>
      </c>
      <c r="G20" s="3" t="s">
        <v>62</v>
      </c>
      <c r="H20" s="3" t="s">
        <v>34</v>
      </c>
      <c r="I20" s="3" t="s">
        <v>48</v>
      </c>
      <c r="J20" s="3" t="s">
        <v>49</v>
      </c>
      <c r="K20" s="3" t="s">
        <v>50</v>
      </c>
      <c r="M20" s="3">
        <v>3</v>
      </c>
      <c r="N20" s="3">
        <v>3</v>
      </c>
      <c r="O20" s="3">
        <v>2</v>
      </c>
      <c r="P20" s="3">
        <v>5</v>
      </c>
      <c r="Q20" s="3">
        <v>3</v>
      </c>
      <c r="R20" s="3" t="s">
        <v>101</v>
      </c>
      <c r="S20" s="3" t="s">
        <v>205</v>
      </c>
      <c r="T20" s="3">
        <v>4</v>
      </c>
      <c r="U20" s="3" t="s">
        <v>206</v>
      </c>
      <c r="V20" s="3">
        <v>2</v>
      </c>
      <c r="W20" s="3" t="s">
        <v>207</v>
      </c>
      <c r="X20" s="3">
        <v>31</v>
      </c>
      <c r="Y20" s="3" t="s">
        <v>41</v>
      </c>
      <c r="Z20" s="3" t="s">
        <v>75</v>
      </c>
      <c r="AA20" s="3">
        <v>6</v>
      </c>
      <c r="AB20" s="3">
        <v>50</v>
      </c>
      <c r="AC20" s="3" t="s">
        <v>124</v>
      </c>
      <c r="AD20" s="3" t="s">
        <v>171</v>
      </c>
      <c r="AE20" s="3" t="s">
        <v>56</v>
      </c>
      <c r="AF20" s="3" t="s">
        <v>36</v>
      </c>
      <c r="AG20" s="3" t="s">
        <v>1223</v>
      </c>
    </row>
    <row r="21" spans="1:33" ht="15.75" customHeight="1" x14ac:dyDescent="0.25">
      <c r="A21" s="2">
        <v>44601.58598650463</v>
      </c>
      <c r="B21" s="3" t="s">
        <v>31</v>
      </c>
      <c r="C21" s="3" t="s">
        <v>47</v>
      </c>
      <c r="D21" s="3">
        <v>10</v>
      </c>
      <c r="E21" s="3">
        <v>5</v>
      </c>
      <c r="F21" s="3" t="s">
        <v>70</v>
      </c>
      <c r="G21" s="3" t="s">
        <v>33</v>
      </c>
      <c r="H21" s="3" t="s">
        <v>48</v>
      </c>
      <c r="I21" s="3" t="s">
        <v>48</v>
      </c>
      <c r="J21" s="3" t="s">
        <v>49</v>
      </c>
      <c r="K21" s="3" t="s">
        <v>36</v>
      </c>
      <c r="L21" s="3" t="s">
        <v>346</v>
      </c>
      <c r="M21" s="3">
        <v>4</v>
      </c>
      <c r="N21" s="3">
        <v>4</v>
      </c>
      <c r="O21" s="3">
        <v>4</v>
      </c>
      <c r="P21" s="3">
        <v>5</v>
      </c>
      <c r="Q21" s="3">
        <v>7</v>
      </c>
      <c r="R21" s="3" t="s">
        <v>71</v>
      </c>
      <c r="S21" s="3" t="s">
        <v>347</v>
      </c>
      <c r="T21" s="3">
        <v>4</v>
      </c>
      <c r="U21" s="3" t="s">
        <v>348</v>
      </c>
      <c r="V21" s="3">
        <v>5</v>
      </c>
      <c r="W21" s="3" t="s">
        <v>349</v>
      </c>
      <c r="X21" s="3">
        <v>31</v>
      </c>
      <c r="Y21" s="3" t="s">
        <v>74</v>
      </c>
      <c r="Z21" s="3" t="s">
        <v>67</v>
      </c>
      <c r="AA21" s="3">
        <v>1</v>
      </c>
      <c r="AB21" s="3">
        <v>500</v>
      </c>
      <c r="AC21" s="3" t="s">
        <v>124</v>
      </c>
      <c r="AD21" s="3" t="s">
        <v>350</v>
      </c>
      <c r="AE21" s="3" t="s">
        <v>56</v>
      </c>
      <c r="AF21" s="3" t="s">
        <v>36</v>
      </c>
      <c r="AG21" s="3" t="s">
        <v>1223</v>
      </c>
    </row>
    <row r="22" spans="1:33" ht="15.75" customHeight="1" x14ac:dyDescent="0.25">
      <c r="A22" s="2">
        <v>44601.628219386577</v>
      </c>
      <c r="B22" s="3" t="s">
        <v>47</v>
      </c>
      <c r="C22" s="3" t="s">
        <v>47</v>
      </c>
      <c r="D22" s="3">
        <v>10</v>
      </c>
      <c r="E22" s="3" t="s">
        <v>77</v>
      </c>
      <c r="F22" s="3" t="s">
        <v>70</v>
      </c>
      <c r="G22" s="3" t="s">
        <v>33</v>
      </c>
      <c r="H22" s="3" t="s">
        <v>34</v>
      </c>
      <c r="I22" s="3" t="s">
        <v>48</v>
      </c>
      <c r="J22" s="3" t="s">
        <v>35</v>
      </c>
      <c r="K22" s="3" t="s">
        <v>50</v>
      </c>
      <c r="M22" s="3">
        <v>4</v>
      </c>
      <c r="N22" s="3">
        <v>5</v>
      </c>
      <c r="O22" s="3">
        <v>2</v>
      </c>
      <c r="P22" s="3">
        <v>3</v>
      </c>
      <c r="Q22" s="3">
        <v>10</v>
      </c>
      <c r="R22" s="3" t="s">
        <v>38</v>
      </c>
      <c r="S22" s="3" t="s">
        <v>393</v>
      </c>
      <c r="T22" s="3">
        <v>4</v>
      </c>
      <c r="U22" s="3" t="s">
        <v>394</v>
      </c>
      <c r="V22" s="3">
        <v>4</v>
      </c>
      <c r="W22" s="3" t="s">
        <v>395</v>
      </c>
      <c r="X22" s="3">
        <v>31</v>
      </c>
      <c r="Y22" s="3" t="s">
        <v>74</v>
      </c>
      <c r="Z22" s="3" t="s">
        <v>75</v>
      </c>
      <c r="AA22" s="3">
        <v>1</v>
      </c>
      <c r="AB22" s="3">
        <v>30</v>
      </c>
      <c r="AC22" s="3" t="s">
        <v>43</v>
      </c>
      <c r="AD22" s="3" t="s">
        <v>114</v>
      </c>
      <c r="AE22" s="3" t="s">
        <v>56</v>
      </c>
      <c r="AF22" s="3" t="s">
        <v>46</v>
      </c>
      <c r="AG22" s="3" t="s">
        <v>1223</v>
      </c>
    </row>
    <row r="23" spans="1:33" ht="15.75" customHeight="1" x14ac:dyDescent="0.25">
      <c r="A23" s="2">
        <v>44602.308207546295</v>
      </c>
      <c r="B23" s="3" t="s">
        <v>47</v>
      </c>
      <c r="C23" s="3" t="s">
        <v>47</v>
      </c>
      <c r="D23" s="3">
        <v>20</v>
      </c>
      <c r="E23" s="3">
        <v>20</v>
      </c>
      <c r="F23" s="3" t="s">
        <v>70</v>
      </c>
      <c r="G23" s="3" t="s">
        <v>33</v>
      </c>
      <c r="H23" s="3" t="s">
        <v>34</v>
      </c>
      <c r="I23" s="3" t="s">
        <v>34</v>
      </c>
      <c r="J23" s="3" t="s">
        <v>35</v>
      </c>
      <c r="K23" s="3" t="s">
        <v>50</v>
      </c>
      <c r="M23" s="3">
        <v>4</v>
      </c>
      <c r="N23" s="3">
        <v>4</v>
      </c>
      <c r="O23" s="3">
        <v>4</v>
      </c>
      <c r="P23" s="3">
        <v>4</v>
      </c>
      <c r="Q23" s="3">
        <v>10</v>
      </c>
      <c r="R23" s="3" t="s">
        <v>71</v>
      </c>
      <c r="S23" s="3" t="s">
        <v>616</v>
      </c>
      <c r="T23" s="3">
        <v>4</v>
      </c>
      <c r="U23" s="3" t="s">
        <v>300</v>
      </c>
      <c r="V23" s="3">
        <v>4</v>
      </c>
      <c r="W23" s="3" t="s">
        <v>300</v>
      </c>
      <c r="X23" s="3">
        <v>31</v>
      </c>
      <c r="Y23" s="3" t="s">
        <v>41</v>
      </c>
      <c r="Z23" s="3" t="s">
        <v>230</v>
      </c>
      <c r="AA23" s="3">
        <v>1</v>
      </c>
      <c r="AB23" s="3">
        <v>100</v>
      </c>
      <c r="AC23" s="3" t="s">
        <v>43</v>
      </c>
      <c r="AD23" s="3" t="s">
        <v>104</v>
      </c>
      <c r="AE23" s="3" t="s">
        <v>56</v>
      </c>
      <c r="AF23" s="16" t="s">
        <v>50</v>
      </c>
      <c r="AG23" s="3" t="s">
        <v>1223</v>
      </c>
    </row>
    <row r="24" spans="1:33" ht="15.75" customHeight="1" x14ac:dyDescent="0.25">
      <c r="A24" s="2">
        <v>44602.495605752316</v>
      </c>
      <c r="B24" s="3" t="s">
        <v>47</v>
      </c>
      <c r="C24" s="3" t="s">
        <v>47</v>
      </c>
      <c r="D24" s="3">
        <v>50</v>
      </c>
      <c r="E24" s="3">
        <v>50</v>
      </c>
      <c r="F24" s="3" t="s">
        <v>32</v>
      </c>
      <c r="G24" s="3" t="s">
        <v>33</v>
      </c>
      <c r="H24" s="3" t="s">
        <v>34</v>
      </c>
      <c r="I24" s="3" t="s">
        <v>34</v>
      </c>
      <c r="J24" s="3" t="s">
        <v>49</v>
      </c>
      <c r="K24" s="3" t="s">
        <v>50</v>
      </c>
      <c r="M24" s="3">
        <v>5</v>
      </c>
      <c r="N24" s="3">
        <v>5</v>
      </c>
      <c r="O24" s="3">
        <v>2</v>
      </c>
      <c r="P24" s="3">
        <v>4</v>
      </c>
      <c r="Q24" s="3">
        <v>5</v>
      </c>
      <c r="R24" s="3" t="s">
        <v>38</v>
      </c>
      <c r="S24" s="3" t="s">
        <v>634</v>
      </c>
      <c r="T24" s="3">
        <v>4</v>
      </c>
      <c r="U24" s="3" t="s">
        <v>635</v>
      </c>
      <c r="V24" s="3">
        <v>4</v>
      </c>
      <c r="W24" s="3" t="s">
        <v>636</v>
      </c>
      <c r="X24" s="3">
        <v>31</v>
      </c>
      <c r="Y24" s="3" t="s">
        <v>41</v>
      </c>
      <c r="Z24" s="3" t="s">
        <v>230</v>
      </c>
      <c r="AA24" s="3">
        <v>5</v>
      </c>
      <c r="AB24" s="3">
        <v>400</v>
      </c>
      <c r="AC24" s="3" t="s">
        <v>43</v>
      </c>
      <c r="AD24" s="3" t="s">
        <v>236</v>
      </c>
      <c r="AE24" s="3" t="s">
        <v>56</v>
      </c>
      <c r="AF24" s="3" t="s">
        <v>46</v>
      </c>
      <c r="AG24" s="3" t="s">
        <v>1223</v>
      </c>
    </row>
    <row r="25" spans="1:33" ht="15.75" customHeight="1" x14ac:dyDescent="0.25">
      <c r="A25" s="2">
        <v>44613.319024942131</v>
      </c>
      <c r="B25" s="3" t="s">
        <v>68</v>
      </c>
      <c r="C25" s="3" t="s">
        <v>68</v>
      </c>
      <c r="D25" s="3">
        <v>3</v>
      </c>
      <c r="E25" s="3">
        <v>5</v>
      </c>
      <c r="F25" s="3" t="s">
        <v>70</v>
      </c>
      <c r="G25" s="3" t="s">
        <v>33</v>
      </c>
      <c r="H25" s="3" t="s">
        <v>34</v>
      </c>
      <c r="I25" s="3" t="s">
        <v>116</v>
      </c>
      <c r="J25" s="3" t="s">
        <v>49</v>
      </c>
      <c r="K25" s="3" t="s">
        <v>50</v>
      </c>
      <c r="M25" s="3">
        <v>4</v>
      </c>
      <c r="N25" s="3">
        <v>4</v>
      </c>
      <c r="O25" s="3">
        <v>2</v>
      </c>
      <c r="P25" s="3">
        <v>5</v>
      </c>
      <c r="Q25" s="3">
        <v>10</v>
      </c>
      <c r="R25" s="3" t="s">
        <v>101</v>
      </c>
      <c r="S25" s="3" t="s">
        <v>798</v>
      </c>
      <c r="T25" s="3">
        <v>4</v>
      </c>
      <c r="U25" s="3" t="s">
        <v>799</v>
      </c>
      <c r="V25" s="3">
        <v>4</v>
      </c>
      <c r="W25" s="3" t="s">
        <v>799</v>
      </c>
      <c r="X25" s="3">
        <v>31</v>
      </c>
      <c r="Y25" s="3" t="s">
        <v>41</v>
      </c>
      <c r="Z25" s="3" t="s">
        <v>113</v>
      </c>
      <c r="AA25" s="3">
        <v>6</v>
      </c>
      <c r="AB25" s="3">
        <v>50</v>
      </c>
      <c r="AC25" s="3" t="s">
        <v>43</v>
      </c>
      <c r="AD25" s="3" t="s">
        <v>800</v>
      </c>
      <c r="AE25" s="3" t="s">
        <v>56</v>
      </c>
      <c r="AF25" s="3" t="s">
        <v>46</v>
      </c>
      <c r="AG25" s="3" t="s">
        <v>1223</v>
      </c>
    </row>
    <row r="26" spans="1:33" ht="12.5" x14ac:dyDescent="0.25">
      <c r="A26" s="2">
        <v>44615.454712094906</v>
      </c>
      <c r="B26" s="3" t="s">
        <v>47</v>
      </c>
      <c r="C26" s="3" t="s">
        <v>47</v>
      </c>
      <c r="D26" s="3">
        <v>5</v>
      </c>
      <c r="E26" s="3">
        <v>10</v>
      </c>
      <c r="F26" s="3" t="s">
        <v>32</v>
      </c>
      <c r="G26" s="3" t="s">
        <v>33</v>
      </c>
      <c r="H26" s="3" t="s">
        <v>48</v>
      </c>
      <c r="I26" s="3" t="s">
        <v>48</v>
      </c>
      <c r="J26" s="3" t="s">
        <v>49</v>
      </c>
      <c r="K26" s="3" t="s">
        <v>50</v>
      </c>
      <c r="M26" s="3">
        <v>3</v>
      </c>
      <c r="N26" s="3">
        <v>4</v>
      </c>
      <c r="O26" s="3">
        <v>2</v>
      </c>
      <c r="P26" s="3">
        <v>4</v>
      </c>
      <c r="Q26" s="3">
        <v>5</v>
      </c>
      <c r="R26" s="3" t="s">
        <v>38</v>
      </c>
      <c r="S26" s="3" t="s">
        <v>1055</v>
      </c>
      <c r="T26" s="3">
        <v>3</v>
      </c>
      <c r="U26" s="3" t="s">
        <v>1056</v>
      </c>
      <c r="V26" s="3">
        <v>3</v>
      </c>
      <c r="W26" s="3" t="s">
        <v>1056</v>
      </c>
      <c r="X26" s="3">
        <v>31</v>
      </c>
      <c r="Y26" s="3" t="s">
        <v>41</v>
      </c>
      <c r="Z26" s="3" t="s">
        <v>75</v>
      </c>
      <c r="AA26" s="3">
        <v>6</v>
      </c>
      <c r="AB26" s="3">
        <v>50</v>
      </c>
      <c r="AC26" s="3" t="s">
        <v>82</v>
      </c>
      <c r="AD26" s="3" t="s">
        <v>1057</v>
      </c>
      <c r="AE26" s="3" t="s">
        <v>56</v>
      </c>
      <c r="AF26" s="3" t="s">
        <v>46</v>
      </c>
      <c r="AG26" s="3" t="s">
        <v>1223</v>
      </c>
    </row>
    <row r="27" spans="1:33" ht="12.5" x14ac:dyDescent="0.25">
      <c r="A27" s="2">
        <v>44616.848499479165</v>
      </c>
      <c r="B27" s="3" t="s">
        <v>47</v>
      </c>
      <c r="C27" s="3" t="s">
        <v>47</v>
      </c>
      <c r="D27" s="3">
        <v>1</v>
      </c>
      <c r="E27" s="3">
        <v>5</v>
      </c>
      <c r="F27" s="3" t="s">
        <v>70</v>
      </c>
      <c r="G27" s="3" t="s">
        <v>33</v>
      </c>
      <c r="H27" s="3" t="s">
        <v>34</v>
      </c>
      <c r="I27" s="3" t="s">
        <v>48</v>
      </c>
      <c r="J27" s="3" t="s">
        <v>35</v>
      </c>
      <c r="K27" s="3" t="s">
        <v>50</v>
      </c>
      <c r="M27" s="3">
        <v>3</v>
      </c>
      <c r="N27" s="3">
        <v>3</v>
      </c>
      <c r="O27" s="3">
        <v>5</v>
      </c>
      <c r="P27" s="3">
        <v>5</v>
      </c>
      <c r="Q27" s="3">
        <v>15</v>
      </c>
      <c r="R27" s="3" t="s">
        <v>71</v>
      </c>
      <c r="S27" s="3" t="s">
        <v>1118</v>
      </c>
      <c r="T27" s="3">
        <v>5</v>
      </c>
      <c r="U27" s="3" t="s">
        <v>1119</v>
      </c>
      <c r="V27" s="3">
        <v>5</v>
      </c>
      <c r="W27" s="3" t="s">
        <v>1120</v>
      </c>
      <c r="X27" s="3">
        <v>31</v>
      </c>
      <c r="Y27" s="3" t="s">
        <v>41</v>
      </c>
      <c r="Z27" s="3" t="s">
        <v>235</v>
      </c>
      <c r="AA27" s="3">
        <v>6</v>
      </c>
      <c r="AB27" s="4">
        <v>100</v>
      </c>
      <c r="AC27" s="3" t="s">
        <v>43</v>
      </c>
      <c r="AD27" s="3" t="s">
        <v>114</v>
      </c>
      <c r="AE27" s="3" t="s">
        <v>56</v>
      </c>
      <c r="AF27" s="16" t="s">
        <v>50</v>
      </c>
      <c r="AG27" s="3" t="s">
        <v>1223</v>
      </c>
    </row>
    <row r="28" spans="1:33" ht="12.5" x14ac:dyDescent="0.25">
      <c r="A28" s="2">
        <v>44601.516127048613</v>
      </c>
      <c r="B28" s="3" t="s">
        <v>31</v>
      </c>
      <c r="C28" s="3" t="s">
        <v>47</v>
      </c>
      <c r="D28" s="3">
        <v>25</v>
      </c>
      <c r="E28" s="3">
        <v>25</v>
      </c>
      <c r="F28" s="3" t="s">
        <v>70</v>
      </c>
      <c r="G28" s="3" t="s">
        <v>33</v>
      </c>
      <c r="H28" s="3" t="s">
        <v>48</v>
      </c>
      <c r="I28" s="3" t="s">
        <v>48</v>
      </c>
      <c r="J28" s="3" t="s">
        <v>49</v>
      </c>
      <c r="K28" s="3" t="s">
        <v>36</v>
      </c>
      <c r="L28" s="3" t="s">
        <v>130</v>
      </c>
      <c r="M28" s="3">
        <v>3</v>
      </c>
      <c r="N28" s="3">
        <v>3</v>
      </c>
      <c r="O28" s="3">
        <v>3</v>
      </c>
      <c r="P28" s="3">
        <v>3</v>
      </c>
      <c r="Q28" s="3">
        <v>10</v>
      </c>
      <c r="R28" s="3" t="s">
        <v>131</v>
      </c>
      <c r="S28" s="3" t="s">
        <v>57</v>
      </c>
      <c r="T28" s="3">
        <v>4</v>
      </c>
      <c r="U28" s="3" t="s">
        <v>132</v>
      </c>
      <c r="V28" s="3">
        <v>2</v>
      </c>
      <c r="W28" s="3" t="s">
        <v>133</v>
      </c>
      <c r="X28" s="3">
        <v>32</v>
      </c>
      <c r="Y28" s="3" t="s">
        <v>41</v>
      </c>
      <c r="Z28" s="3" t="s">
        <v>60</v>
      </c>
      <c r="AA28" s="3">
        <v>7</v>
      </c>
      <c r="AB28" s="3">
        <v>450</v>
      </c>
      <c r="AC28" s="3" t="s">
        <v>82</v>
      </c>
      <c r="AD28" s="3" t="s">
        <v>134</v>
      </c>
      <c r="AE28" s="3" t="s">
        <v>56</v>
      </c>
      <c r="AF28" s="3" t="s">
        <v>36</v>
      </c>
      <c r="AG28" s="3" t="s">
        <v>1223</v>
      </c>
    </row>
    <row r="29" spans="1:33" ht="12.5" x14ac:dyDescent="0.25">
      <c r="A29" s="2">
        <v>44601.519604039349</v>
      </c>
      <c r="B29" s="3" t="s">
        <v>47</v>
      </c>
      <c r="C29" s="3" t="s">
        <v>47</v>
      </c>
      <c r="D29" s="3">
        <v>20</v>
      </c>
      <c r="E29" s="3" t="s">
        <v>77</v>
      </c>
      <c r="F29" s="3" t="s">
        <v>70</v>
      </c>
      <c r="G29" s="3" t="s">
        <v>33</v>
      </c>
      <c r="H29" s="3" t="s">
        <v>48</v>
      </c>
      <c r="I29" s="3" t="s">
        <v>48</v>
      </c>
      <c r="J29" s="3" t="s">
        <v>49</v>
      </c>
      <c r="K29" s="3" t="s">
        <v>36</v>
      </c>
      <c r="L29" s="3" t="s">
        <v>150</v>
      </c>
      <c r="M29" s="3">
        <v>3</v>
      </c>
      <c r="N29" s="3">
        <v>3</v>
      </c>
      <c r="O29" s="3">
        <v>1</v>
      </c>
      <c r="P29" s="3">
        <v>5</v>
      </c>
      <c r="Q29" s="3">
        <v>3</v>
      </c>
      <c r="R29" s="3" t="s">
        <v>63</v>
      </c>
      <c r="S29" s="3" t="s">
        <v>151</v>
      </c>
      <c r="T29" s="3">
        <v>3</v>
      </c>
      <c r="U29" s="3" t="s">
        <v>152</v>
      </c>
      <c r="V29" s="3">
        <v>3</v>
      </c>
      <c r="W29" s="3" t="s">
        <v>152</v>
      </c>
      <c r="X29" s="3">
        <v>32</v>
      </c>
      <c r="Y29" s="3" t="s">
        <v>41</v>
      </c>
      <c r="Z29" s="3" t="s">
        <v>75</v>
      </c>
      <c r="AA29" s="3">
        <v>2</v>
      </c>
      <c r="AB29" s="3">
        <v>1800</v>
      </c>
      <c r="AC29" s="3" t="s">
        <v>43</v>
      </c>
      <c r="AD29" s="3" t="s">
        <v>153</v>
      </c>
      <c r="AE29" s="3" t="s">
        <v>56</v>
      </c>
      <c r="AF29" s="3" t="s">
        <v>46</v>
      </c>
      <c r="AG29" s="3" t="s">
        <v>1223</v>
      </c>
    </row>
    <row r="30" spans="1:33" ht="12.5" x14ac:dyDescent="0.25">
      <c r="A30" s="2">
        <v>44601.600713726853</v>
      </c>
      <c r="B30" s="3" t="s">
        <v>47</v>
      </c>
      <c r="C30" s="3" t="s">
        <v>47</v>
      </c>
      <c r="D30" s="3">
        <v>10</v>
      </c>
      <c r="E30" s="3" t="s">
        <v>77</v>
      </c>
      <c r="F30" s="3" t="s">
        <v>70</v>
      </c>
      <c r="G30" s="3" t="s">
        <v>33</v>
      </c>
      <c r="H30" s="3" t="s">
        <v>34</v>
      </c>
      <c r="I30" s="3" t="s">
        <v>34</v>
      </c>
      <c r="J30" s="3" t="s">
        <v>49</v>
      </c>
      <c r="K30" s="3" t="s">
        <v>50</v>
      </c>
      <c r="M30" s="3">
        <v>5</v>
      </c>
      <c r="N30" s="3">
        <v>4</v>
      </c>
      <c r="O30" s="3">
        <v>4</v>
      </c>
      <c r="P30" s="3">
        <v>4</v>
      </c>
      <c r="Q30" s="3">
        <v>10</v>
      </c>
      <c r="R30" s="3" t="s">
        <v>71</v>
      </c>
      <c r="S30" s="3" t="s">
        <v>354</v>
      </c>
      <c r="T30" s="3">
        <v>5</v>
      </c>
      <c r="U30" s="3" t="s">
        <v>355</v>
      </c>
      <c r="V30" s="3">
        <v>5</v>
      </c>
      <c r="W30" s="3" t="s">
        <v>356</v>
      </c>
      <c r="X30" s="3">
        <v>32</v>
      </c>
      <c r="Y30" s="3" t="s">
        <v>41</v>
      </c>
      <c r="Z30" s="3" t="s">
        <v>230</v>
      </c>
      <c r="AA30" s="3">
        <v>4</v>
      </c>
      <c r="AB30" s="3">
        <v>100</v>
      </c>
      <c r="AC30" s="3" t="s">
        <v>43</v>
      </c>
      <c r="AD30" s="3" t="s">
        <v>357</v>
      </c>
      <c r="AE30" s="3" t="s">
        <v>45</v>
      </c>
      <c r="AF30" s="3" t="s">
        <v>36</v>
      </c>
      <c r="AG30" s="3" t="s">
        <v>1223</v>
      </c>
    </row>
    <row r="31" spans="1:33" ht="12.5" x14ac:dyDescent="0.25">
      <c r="A31" s="2">
        <v>44602.393339664355</v>
      </c>
      <c r="B31" s="3" t="s">
        <v>47</v>
      </c>
      <c r="C31" s="3" t="s">
        <v>47</v>
      </c>
      <c r="D31" s="3">
        <v>40</v>
      </c>
      <c r="E31" s="3">
        <v>10</v>
      </c>
      <c r="F31" s="3" t="s">
        <v>70</v>
      </c>
      <c r="G31" s="3" t="s">
        <v>62</v>
      </c>
      <c r="H31" s="3" t="s">
        <v>48</v>
      </c>
      <c r="I31" s="3" t="s">
        <v>48</v>
      </c>
      <c r="J31" s="3" t="s">
        <v>35</v>
      </c>
      <c r="K31" s="3" t="s">
        <v>36</v>
      </c>
      <c r="L31" s="3" t="s">
        <v>619</v>
      </c>
      <c r="M31" s="3">
        <v>4</v>
      </c>
      <c r="N31" s="3">
        <v>5</v>
      </c>
      <c r="O31" s="3">
        <v>4</v>
      </c>
      <c r="P31" s="3">
        <v>5</v>
      </c>
      <c r="Q31" s="3">
        <v>10</v>
      </c>
      <c r="R31" s="3" t="s">
        <v>38</v>
      </c>
      <c r="S31" s="3" t="s">
        <v>620</v>
      </c>
      <c r="T31" s="3">
        <v>4</v>
      </c>
      <c r="U31" s="3" t="s">
        <v>621</v>
      </c>
      <c r="V31" s="3">
        <v>4</v>
      </c>
      <c r="W31" s="3" t="s">
        <v>352</v>
      </c>
      <c r="X31" s="3">
        <v>32</v>
      </c>
      <c r="Y31" s="3" t="s">
        <v>74</v>
      </c>
      <c r="Z31" s="3" t="s">
        <v>67</v>
      </c>
      <c r="AA31" s="3">
        <v>3</v>
      </c>
      <c r="AB31" s="3">
        <v>300</v>
      </c>
      <c r="AC31" s="3" t="s">
        <v>124</v>
      </c>
      <c r="AD31" s="3" t="s">
        <v>622</v>
      </c>
      <c r="AE31" s="3" t="s">
        <v>45</v>
      </c>
      <c r="AF31" s="3" t="s">
        <v>46</v>
      </c>
      <c r="AG31" s="3" t="s">
        <v>1223</v>
      </c>
    </row>
    <row r="32" spans="1:33" ht="12.5" x14ac:dyDescent="0.25">
      <c r="A32" s="2">
        <v>44602.765072685186</v>
      </c>
      <c r="B32" s="3" t="s">
        <v>31</v>
      </c>
      <c r="C32" s="3" t="s">
        <v>47</v>
      </c>
      <c r="D32" s="3">
        <v>50</v>
      </c>
      <c r="E32" s="3">
        <v>10</v>
      </c>
      <c r="F32" s="3" t="s">
        <v>70</v>
      </c>
      <c r="G32" s="3" t="s">
        <v>33</v>
      </c>
      <c r="H32" s="3" t="s">
        <v>48</v>
      </c>
      <c r="I32" s="3" t="s">
        <v>48</v>
      </c>
      <c r="J32" s="3" t="s">
        <v>49</v>
      </c>
      <c r="K32" s="3" t="s">
        <v>50</v>
      </c>
      <c r="M32" s="3">
        <v>5</v>
      </c>
      <c r="N32" s="3">
        <v>4</v>
      </c>
      <c r="O32" s="3">
        <v>1</v>
      </c>
      <c r="P32" s="3">
        <v>5</v>
      </c>
      <c r="Q32" s="3">
        <v>5</v>
      </c>
      <c r="R32" s="3" t="s">
        <v>38</v>
      </c>
      <c r="S32" s="3" t="s">
        <v>264</v>
      </c>
      <c r="T32" s="3">
        <v>3</v>
      </c>
      <c r="U32" s="3" t="s">
        <v>644</v>
      </c>
      <c r="V32" s="3">
        <v>4</v>
      </c>
      <c r="W32" s="3" t="s">
        <v>645</v>
      </c>
      <c r="X32" s="3">
        <v>32</v>
      </c>
      <c r="Y32" s="3" t="s">
        <v>41</v>
      </c>
      <c r="Z32" s="3" t="s">
        <v>235</v>
      </c>
      <c r="AA32" s="3">
        <v>7</v>
      </c>
      <c r="AB32" s="3">
        <v>200</v>
      </c>
      <c r="AC32" s="3" t="s">
        <v>43</v>
      </c>
      <c r="AD32" s="3" t="s">
        <v>646</v>
      </c>
      <c r="AE32" s="3" t="s">
        <v>115</v>
      </c>
      <c r="AF32" s="3" t="s">
        <v>36</v>
      </c>
      <c r="AG32" s="3" t="s">
        <v>1223</v>
      </c>
    </row>
    <row r="33" spans="1:33" ht="12.5" x14ac:dyDescent="0.25">
      <c r="A33" s="2">
        <v>44603.637651122684</v>
      </c>
      <c r="B33" s="3" t="s">
        <v>31</v>
      </c>
      <c r="C33" s="3" t="s">
        <v>68</v>
      </c>
      <c r="D33" s="3">
        <v>10</v>
      </c>
      <c r="E33" s="3">
        <v>10</v>
      </c>
      <c r="F33" s="3" t="s">
        <v>70</v>
      </c>
      <c r="G33" s="3" t="s">
        <v>33</v>
      </c>
      <c r="H33" s="3" t="s">
        <v>34</v>
      </c>
      <c r="I33" s="3" t="s">
        <v>48</v>
      </c>
      <c r="J33" s="3" t="s">
        <v>49</v>
      </c>
      <c r="K33" s="3" t="s">
        <v>50</v>
      </c>
      <c r="M33" s="3">
        <v>3</v>
      </c>
      <c r="N33" s="3">
        <v>3</v>
      </c>
      <c r="O33" s="3">
        <v>5</v>
      </c>
      <c r="P33" s="3">
        <v>4</v>
      </c>
      <c r="Q33" s="3">
        <v>1</v>
      </c>
      <c r="R33" s="3" t="s">
        <v>101</v>
      </c>
      <c r="S33" s="3" t="s">
        <v>674</v>
      </c>
      <c r="T33" s="3">
        <v>3</v>
      </c>
      <c r="U33" s="3" t="s">
        <v>50</v>
      </c>
      <c r="V33" s="3">
        <v>4</v>
      </c>
      <c r="W33" s="3" t="s">
        <v>50</v>
      </c>
      <c r="X33" s="3">
        <v>32</v>
      </c>
      <c r="Y33" s="3" t="s">
        <v>41</v>
      </c>
      <c r="Z33" s="3" t="s">
        <v>75</v>
      </c>
      <c r="AA33" s="3">
        <v>5</v>
      </c>
      <c r="AB33" s="3">
        <v>3</v>
      </c>
      <c r="AC33" s="3" t="s">
        <v>43</v>
      </c>
      <c r="AD33" s="3" t="s">
        <v>114</v>
      </c>
      <c r="AE33" s="3" t="s">
        <v>56</v>
      </c>
      <c r="AF33" s="3" t="s">
        <v>36</v>
      </c>
      <c r="AG33" s="3" t="s">
        <v>1223</v>
      </c>
    </row>
    <row r="34" spans="1:33" ht="12.5" x14ac:dyDescent="0.25">
      <c r="A34" s="2">
        <v>44603.715910231476</v>
      </c>
      <c r="B34" s="3" t="s">
        <v>47</v>
      </c>
      <c r="C34" s="3" t="s">
        <v>47</v>
      </c>
      <c r="D34" s="3">
        <v>20</v>
      </c>
      <c r="E34" s="3">
        <v>2</v>
      </c>
      <c r="F34" s="3" t="s">
        <v>70</v>
      </c>
      <c r="G34" s="3" t="s">
        <v>62</v>
      </c>
      <c r="H34" s="3" t="s">
        <v>34</v>
      </c>
      <c r="I34" s="3" t="s">
        <v>34</v>
      </c>
      <c r="J34" s="3" t="s">
        <v>35</v>
      </c>
      <c r="K34" s="3" t="s">
        <v>50</v>
      </c>
      <c r="M34" s="3">
        <v>5</v>
      </c>
      <c r="N34" s="3">
        <v>5</v>
      </c>
      <c r="O34" s="3">
        <v>4</v>
      </c>
      <c r="P34" s="3">
        <v>5</v>
      </c>
      <c r="Q34" s="3">
        <v>5</v>
      </c>
      <c r="R34" s="3" t="s">
        <v>38</v>
      </c>
      <c r="S34" s="3" t="s">
        <v>684</v>
      </c>
      <c r="T34" s="3">
        <v>5</v>
      </c>
      <c r="U34" s="3" t="s">
        <v>685</v>
      </c>
      <c r="V34" s="3">
        <v>5</v>
      </c>
      <c r="W34" s="3" t="s">
        <v>685</v>
      </c>
      <c r="X34" s="3">
        <v>32</v>
      </c>
      <c r="Y34" s="3" t="s">
        <v>74</v>
      </c>
      <c r="Z34" s="3" t="s">
        <v>75</v>
      </c>
      <c r="AA34" s="3">
        <v>1</v>
      </c>
      <c r="AB34" s="3">
        <v>20</v>
      </c>
      <c r="AC34" s="3" t="s">
        <v>43</v>
      </c>
      <c r="AD34" s="3" t="s">
        <v>114</v>
      </c>
      <c r="AE34" s="3" t="s">
        <v>56</v>
      </c>
      <c r="AF34" s="3" t="s">
        <v>36</v>
      </c>
      <c r="AG34" s="3" t="s">
        <v>1223</v>
      </c>
    </row>
    <row r="35" spans="1:33" ht="12.5" x14ac:dyDescent="0.25">
      <c r="A35" s="2">
        <v>44603.724195266201</v>
      </c>
      <c r="B35" s="3" t="s">
        <v>31</v>
      </c>
      <c r="C35" s="3" t="s">
        <v>31</v>
      </c>
      <c r="D35" s="3">
        <v>10</v>
      </c>
      <c r="E35" s="3">
        <v>5</v>
      </c>
      <c r="F35" s="3" t="s">
        <v>70</v>
      </c>
      <c r="G35" s="3" t="s">
        <v>33</v>
      </c>
      <c r="H35" s="3" t="s">
        <v>48</v>
      </c>
      <c r="I35" s="3" t="s">
        <v>48</v>
      </c>
      <c r="J35" s="3" t="s">
        <v>49</v>
      </c>
      <c r="K35" s="3" t="s">
        <v>50</v>
      </c>
      <c r="M35" s="3">
        <v>3</v>
      </c>
      <c r="N35" s="3">
        <v>5</v>
      </c>
      <c r="O35" s="3">
        <v>3</v>
      </c>
      <c r="P35" s="3">
        <v>4</v>
      </c>
      <c r="Q35" s="3">
        <v>7</v>
      </c>
      <c r="R35" s="3" t="s">
        <v>38</v>
      </c>
      <c r="S35" s="3" t="s">
        <v>686</v>
      </c>
      <c r="T35" s="3">
        <v>3</v>
      </c>
      <c r="U35" s="3" t="s">
        <v>687</v>
      </c>
      <c r="V35" s="3">
        <v>5</v>
      </c>
      <c r="W35" s="3" t="s">
        <v>688</v>
      </c>
      <c r="X35" s="3">
        <v>32</v>
      </c>
      <c r="Y35" s="3" t="s">
        <v>41</v>
      </c>
      <c r="Z35" s="3" t="s">
        <v>75</v>
      </c>
      <c r="AA35" s="3">
        <v>4</v>
      </c>
      <c r="AB35" s="3">
        <v>200</v>
      </c>
      <c r="AC35" s="3" t="s">
        <v>43</v>
      </c>
      <c r="AD35" s="3" t="s">
        <v>163</v>
      </c>
      <c r="AE35" s="3" t="s">
        <v>56</v>
      </c>
      <c r="AF35" s="3" t="s">
        <v>36</v>
      </c>
      <c r="AG35" s="3" t="s">
        <v>1223</v>
      </c>
    </row>
    <row r="36" spans="1:33" ht="12.5" x14ac:dyDescent="0.25">
      <c r="A36" s="2">
        <v>44606.759332407411</v>
      </c>
      <c r="B36" s="3" t="s">
        <v>47</v>
      </c>
      <c r="C36" s="3" t="s">
        <v>47</v>
      </c>
      <c r="D36" s="3">
        <v>450</v>
      </c>
      <c r="E36" s="3">
        <v>3</v>
      </c>
      <c r="F36" s="3" t="s">
        <v>32</v>
      </c>
      <c r="G36" s="3" t="s">
        <v>33</v>
      </c>
      <c r="H36" s="3" t="s">
        <v>48</v>
      </c>
      <c r="I36" s="3" t="s">
        <v>34</v>
      </c>
      <c r="J36" s="3" t="s">
        <v>35</v>
      </c>
      <c r="K36" s="3" t="s">
        <v>50</v>
      </c>
      <c r="M36" s="3">
        <v>5</v>
      </c>
      <c r="N36" s="3">
        <v>5</v>
      </c>
      <c r="O36" s="3">
        <v>4</v>
      </c>
      <c r="P36" s="3">
        <v>5</v>
      </c>
      <c r="Q36" s="3">
        <v>12</v>
      </c>
      <c r="R36" s="3" t="s">
        <v>101</v>
      </c>
      <c r="S36" s="3" t="s">
        <v>734</v>
      </c>
      <c r="T36" s="3">
        <v>5</v>
      </c>
      <c r="U36" s="3" t="s">
        <v>735</v>
      </c>
      <c r="V36" s="3">
        <v>5</v>
      </c>
      <c r="W36" s="3" t="s">
        <v>735</v>
      </c>
      <c r="X36" s="3">
        <v>32</v>
      </c>
      <c r="Y36" s="3" t="s">
        <v>41</v>
      </c>
      <c r="Z36" s="3" t="s">
        <v>736</v>
      </c>
      <c r="AA36" s="3">
        <v>8</v>
      </c>
      <c r="AB36" s="3">
        <v>15</v>
      </c>
      <c r="AC36" s="3" t="s">
        <v>43</v>
      </c>
      <c r="AD36" s="3" t="s">
        <v>114</v>
      </c>
      <c r="AE36" s="3" t="s">
        <v>56</v>
      </c>
      <c r="AF36" s="3" t="s">
        <v>36</v>
      </c>
      <c r="AG36" s="3" t="s">
        <v>1223</v>
      </c>
    </row>
    <row r="37" spans="1:33" ht="12.5" x14ac:dyDescent="0.25">
      <c r="A37" s="2">
        <v>44606.818516307874</v>
      </c>
      <c r="B37" s="3" t="s">
        <v>31</v>
      </c>
      <c r="C37" s="3" t="s">
        <v>47</v>
      </c>
      <c r="D37" s="3">
        <v>5</v>
      </c>
      <c r="E37" s="3">
        <v>1</v>
      </c>
      <c r="F37" s="3" t="s">
        <v>70</v>
      </c>
      <c r="G37" s="3" t="s">
        <v>33</v>
      </c>
      <c r="H37" s="3" t="s">
        <v>34</v>
      </c>
      <c r="I37" s="3" t="s">
        <v>48</v>
      </c>
      <c r="J37" s="3" t="s">
        <v>49</v>
      </c>
      <c r="K37" s="3" t="s">
        <v>50</v>
      </c>
      <c r="M37" s="3">
        <v>4</v>
      </c>
      <c r="N37" s="3">
        <v>3</v>
      </c>
      <c r="O37" s="3">
        <v>3</v>
      </c>
      <c r="P37" s="3">
        <v>4</v>
      </c>
      <c r="Q37" s="3">
        <v>10</v>
      </c>
      <c r="R37" s="3" t="s">
        <v>101</v>
      </c>
      <c r="S37" s="3" t="s">
        <v>476</v>
      </c>
      <c r="T37" s="3">
        <v>3</v>
      </c>
      <c r="U37" s="3" t="s">
        <v>742</v>
      </c>
      <c r="V37" s="3">
        <v>3</v>
      </c>
      <c r="W37" s="3" t="s">
        <v>742</v>
      </c>
      <c r="X37" s="3">
        <v>32</v>
      </c>
      <c r="Y37" s="3" t="s">
        <v>41</v>
      </c>
      <c r="Z37" s="3" t="s">
        <v>75</v>
      </c>
      <c r="AA37" s="3">
        <v>6</v>
      </c>
      <c r="AB37" s="3">
        <v>150</v>
      </c>
      <c r="AC37" s="3" t="s">
        <v>43</v>
      </c>
      <c r="AD37" s="3" t="s">
        <v>163</v>
      </c>
      <c r="AE37" s="3" t="s">
        <v>56</v>
      </c>
      <c r="AF37" s="3" t="s">
        <v>46</v>
      </c>
      <c r="AG37" s="3" t="s">
        <v>1223</v>
      </c>
    </row>
    <row r="38" spans="1:33" ht="12.5" x14ac:dyDescent="0.25">
      <c r="A38" s="2">
        <v>44607.441189120371</v>
      </c>
      <c r="B38" s="3" t="s">
        <v>47</v>
      </c>
      <c r="C38" s="3" t="s">
        <v>47</v>
      </c>
      <c r="D38" s="3">
        <v>15</v>
      </c>
      <c r="E38" s="3">
        <v>10</v>
      </c>
      <c r="F38" s="3" t="s">
        <v>70</v>
      </c>
      <c r="G38" s="3" t="s">
        <v>33</v>
      </c>
      <c r="H38" s="3" t="s">
        <v>48</v>
      </c>
      <c r="I38" s="3" t="s">
        <v>48</v>
      </c>
      <c r="J38" s="3" t="s">
        <v>49</v>
      </c>
      <c r="K38" s="3" t="s">
        <v>50</v>
      </c>
      <c r="M38" s="3">
        <v>5</v>
      </c>
      <c r="N38" s="3">
        <v>5</v>
      </c>
      <c r="O38" s="3">
        <v>1</v>
      </c>
      <c r="P38" s="3">
        <v>4</v>
      </c>
      <c r="Q38" s="3">
        <v>8</v>
      </c>
      <c r="R38" s="3" t="s">
        <v>38</v>
      </c>
      <c r="S38" s="3" t="s">
        <v>756</v>
      </c>
      <c r="T38" s="3">
        <v>5</v>
      </c>
      <c r="U38" s="3" t="s">
        <v>757</v>
      </c>
      <c r="V38" s="3">
        <v>5</v>
      </c>
      <c r="W38" s="3" t="s">
        <v>757</v>
      </c>
      <c r="X38" s="3">
        <v>32</v>
      </c>
      <c r="Y38" s="3" t="s">
        <v>74</v>
      </c>
      <c r="Z38" s="3" t="s">
        <v>67</v>
      </c>
      <c r="AA38" s="3">
        <v>8</v>
      </c>
      <c r="AB38" s="3" t="s">
        <v>77</v>
      </c>
      <c r="AC38" s="3" t="s">
        <v>43</v>
      </c>
      <c r="AD38" s="3" t="s">
        <v>758</v>
      </c>
      <c r="AE38" s="3" t="s">
        <v>56</v>
      </c>
      <c r="AF38" s="3" t="s">
        <v>46</v>
      </c>
      <c r="AG38" s="3" t="s">
        <v>1223</v>
      </c>
    </row>
    <row r="39" spans="1:33" ht="12.5" x14ac:dyDescent="0.25">
      <c r="A39" s="2">
        <v>44614.776152754624</v>
      </c>
      <c r="B39" s="3" t="s">
        <v>47</v>
      </c>
      <c r="C39" s="3" t="s">
        <v>47</v>
      </c>
      <c r="D39" s="3">
        <v>40</v>
      </c>
      <c r="E39" s="3">
        <v>15</v>
      </c>
      <c r="F39" s="3" t="s">
        <v>70</v>
      </c>
      <c r="G39" s="3" t="s">
        <v>33</v>
      </c>
      <c r="H39" s="3" t="s">
        <v>48</v>
      </c>
      <c r="I39" s="3" t="s">
        <v>48</v>
      </c>
      <c r="J39" s="3" t="s">
        <v>49</v>
      </c>
      <c r="K39" s="3" t="s">
        <v>36</v>
      </c>
      <c r="M39" s="3">
        <v>4</v>
      </c>
      <c r="N39" s="3">
        <v>3</v>
      </c>
      <c r="O39" s="3">
        <v>1</v>
      </c>
      <c r="P39" s="3">
        <v>4</v>
      </c>
      <c r="Q39" s="3">
        <v>5</v>
      </c>
      <c r="R39" s="3" t="s">
        <v>101</v>
      </c>
      <c r="S39" s="3" t="s">
        <v>838</v>
      </c>
      <c r="T39" s="3">
        <v>5</v>
      </c>
      <c r="U39" s="3" t="s">
        <v>300</v>
      </c>
      <c r="V39" s="3">
        <v>5</v>
      </c>
      <c r="W39" s="3" t="s">
        <v>300</v>
      </c>
      <c r="X39" s="3">
        <v>32</v>
      </c>
      <c r="Y39" s="3" t="s">
        <v>74</v>
      </c>
      <c r="Z39" s="3" t="s">
        <v>306</v>
      </c>
      <c r="AA39" s="3">
        <v>10</v>
      </c>
      <c r="AB39" s="3">
        <v>300</v>
      </c>
      <c r="AC39" s="3" t="s">
        <v>43</v>
      </c>
      <c r="AD39" s="3" t="s">
        <v>83</v>
      </c>
      <c r="AE39" s="3" t="s">
        <v>56</v>
      </c>
      <c r="AF39" s="3" t="s">
        <v>36</v>
      </c>
      <c r="AG39" s="3" t="s">
        <v>1223</v>
      </c>
    </row>
    <row r="40" spans="1:33" ht="12.5" x14ac:dyDescent="0.25">
      <c r="A40" s="2">
        <v>44614.896656608791</v>
      </c>
      <c r="B40" s="3" t="s">
        <v>47</v>
      </c>
      <c r="C40" s="3" t="s">
        <v>47</v>
      </c>
      <c r="D40" s="3">
        <v>50</v>
      </c>
      <c r="E40" s="3">
        <v>20</v>
      </c>
      <c r="F40" s="3" t="s">
        <v>32</v>
      </c>
      <c r="G40" s="3" t="s">
        <v>33</v>
      </c>
      <c r="H40" s="3" t="s">
        <v>48</v>
      </c>
      <c r="I40" s="3" t="s">
        <v>48</v>
      </c>
      <c r="J40" s="3" t="s">
        <v>49</v>
      </c>
      <c r="K40" s="3" t="s">
        <v>50</v>
      </c>
      <c r="M40" s="3">
        <v>3</v>
      </c>
      <c r="N40" s="3">
        <v>4</v>
      </c>
      <c r="O40" s="3">
        <v>2</v>
      </c>
      <c r="P40" s="3">
        <v>4</v>
      </c>
      <c r="Q40" s="3">
        <v>15</v>
      </c>
      <c r="R40" s="3" t="s">
        <v>38</v>
      </c>
      <c r="S40" s="3" t="s">
        <v>972</v>
      </c>
      <c r="T40" s="3">
        <v>4</v>
      </c>
      <c r="U40" s="3" t="s">
        <v>973</v>
      </c>
      <c r="V40" s="3">
        <v>4</v>
      </c>
      <c r="W40" s="3" t="s">
        <v>626</v>
      </c>
      <c r="X40" s="3">
        <v>32</v>
      </c>
      <c r="Y40" s="3" t="s">
        <v>41</v>
      </c>
      <c r="Z40" s="3" t="s">
        <v>75</v>
      </c>
      <c r="AA40" s="3">
        <v>5</v>
      </c>
      <c r="AB40" s="3">
        <v>350</v>
      </c>
      <c r="AC40" s="3" t="s">
        <v>124</v>
      </c>
      <c r="AD40" s="3" t="s">
        <v>974</v>
      </c>
      <c r="AE40" s="3" t="s">
        <v>56</v>
      </c>
      <c r="AF40" s="3" t="s">
        <v>36</v>
      </c>
      <c r="AG40" s="3" t="s">
        <v>1223</v>
      </c>
    </row>
    <row r="41" spans="1:33" ht="12.5" x14ac:dyDescent="0.25">
      <c r="A41" s="2">
        <v>44615.522856006944</v>
      </c>
      <c r="B41" s="3" t="s">
        <v>31</v>
      </c>
      <c r="C41" s="3" t="s">
        <v>68</v>
      </c>
      <c r="D41" s="3">
        <v>10</v>
      </c>
      <c r="E41" s="3">
        <v>10</v>
      </c>
      <c r="F41" s="3" t="s">
        <v>70</v>
      </c>
      <c r="G41" s="3" t="s">
        <v>33</v>
      </c>
      <c r="H41" s="3" t="s">
        <v>34</v>
      </c>
      <c r="I41" s="3" t="s">
        <v>34</v>
      </c>
      <c r="J41" s="3" t="s">
        <v>49</v>
      </c>
      <c r="K41" s="3" t="s">
        <v>50</v>
      </c>
      <c r="M41" s="3">
        <v>4</v>
      </c>
      <c r="N41" s="3">
        <v>4</v>
      </c>
      <c r="O41" s="3">
        <v>2</v>
      </c>
      <c r="P41" s="3">
        <v>5</v>
      </c>
      <c r="Q41" s="3">
        <v>10</v>
      </c>
      <c r="R41" s="3" t="s">
        <v>63</v>
      </c>
      <c r="S41" s="3" t="s">
        <v>1067</v>
      </c>
      <c r="T41" s="3">
        <v>4</v>
      </c>
      <c r="U41" s="3" t="s">
        <v>300</v>
      </c>
      <c r="V41" s="3">
        <v>4</v>
      </c>
      <c r="W41" s="3" t="s">
        <v>300</v>
      </c>
      <c r="X41" s="3">
        <v>32</v>
      </c>
      <c r="Y41" s="3" t="s">
        <v>41</v>
      </c>
      <c r="Z41" s="3" t="s">
        <v>60</v>
      </c>
      <c r="AA41" s="3">
        <v>5</v>
      </c>
      <c r="AB41" s="3">
        <v>500</v>
      </c>
      <c r="AC41" s="3" t="s">
        <v>124</v>
      </c>
      <c r="AD41" s="3" t="s">
        <v>104</v>
      </c>
      <c r="AE41" s="3" t="s">
        <v>56</v>
      </c>
      <c r="AF41" s="3" t="s">
        <v>36</v>
      </c>
      <c r="AG41" s="3" t="s">
        <v>1223</v>
      </c>
    </row>
    <row r="42" spans="1:33" ht="12.5" x14ac:dyDescent="0.25">
      <c r="A42" s="2">
        <v>44601.513586851856</v>
      </c>
      <c r="B42" s="3" t="s">
        <v>47</v>
      </c>
      <c r="C42" s="3" t="s">
        <v>47</v>
      </c>
      <c r="D42" s="3">
        <v>10</v>
      </c>
      <c r="E42" s="3">
        <v>10</v>
      </c>
      <c r="F42" s="3" t="s">
        <v>70</v>
      </c>
      <c r="G42" s="3" t="s">
        <v>84</v>
      </c>
      <c r="H42" s="3" t="s">
        <v>34</v>
      </c>
      <c r="I42" s="3" t="s">
        <v>48</v>
      </c>
      <c r="J42" s="3" t="s">
        <v>49</v>
      </c>
      <c r="K42" s="3" t="s">
        <v>50</v>
      </c>
      <c r="M42" s="3">
        <v>5</v>
      </c>
      <c r="N42" s="3">
        <v>2</v>
      </c>
      <c r="O42" s="3">
        <v>1</v>
      </c>
      <c r="P42" s="3">
        <v>5</v>
      </c>
      <c r="Q42" s="3">
        <v>8</v>
      </c>
      <c r="R42" s="3" t="s">
        <v>71</v>
      </c>
      <c r="S42" s="3" t="s">
        <v>121</v>
      </c>
      <c r="T42" s="3">
        <v>5</v>
      </c>
      <c r="U42" s="3" t="s">
        <v>122</v>
      </c>
      <c r="V42" s="3">
        <v>5</v>
      </c>
      <c r="W42" s="3" t="s">
        <v>122</v>
      </c>
      <c r="X42" s="3">
        <v>33</v>
      </c>
      <c r="Y42" s="3" t="s">
        <v>41</v>
      </c>
      <c r="Z42" s="3" t="s">
        <v>123</v>
      </c>
      <c r="AA42" s="3">
        <v>6</v>
      </c>
      <c r="AB42" s="3">
        <v>350</v>
      </c>
      <c r="AC42" s="3" t="s">
        <v>124</v>
      </c>
      <c r="AD42" s="3" t="s">
        <v>104</v>
      </c>
      <c r="AE42" s="3" t="s">
        <v>56</v>
      </c>
      <c r="AF42" s="3" t="s">
        <v>36</v>
      </c>
      <c r="AG42" s="3" t="s">
        <v>1223</v>
      </c>
    </row>
    <row r="43" spans="1:33" ht="12.5" x14ac:dyDescent="0.25">
      <c r="A43" s="2">
        <v>44601.51673043982</v>
      </c>
      <c r="B43" s="3" t="s">
        <v>31</v>
      </c>
      <c r="C43" s="3" t="s">
        <v>31</v>
      </c>
      <c r="D43" s="3" t="s">
        <v>77</v>
      </c>
      <c r="E43" s="3">
        <v>20</v>
      </c>
      <c r="F43" s="3" t="s">
        <v>70</v>
      </c>
      <c r="G43" s="3" t="s">
        <v>33</v>
      </c>
      <c r="H43" s="3" t="s">
        <v>34</v>
      </c>
      <c r="I43" s="3" t="s">
        <v>34</v>
      </c>
      <c r="J43" s="3" t="s">
        <v>35</v>
      </c>
      <c r="K43" s="3" t="s">
        <v>50</v>
      </c>
      <c r="M43" s="3">
        <v>3</v>
      </c>
      <c r="N43" s="3">
        <v>3</v>
      </c>
      <c r="O43" s="3">
        <v>3</v>
      </c>
      <c r="P43" s="3">
        <v>4</v>
      </c>
      <c r="Q43" s="3">
        <v>10</v>
      </c>
      <c r="R43" s="3" t="s">
        <v>38</v>
      </c>
      <c r="S43" s="3" t="s">
        <v>137</v>
      </c>
      <c r="T43" s="3">
        <v>3</v>
      </c>
      <c r="U43" s="3" t="s">
        <v>138</v>
      </c>
      <c r="V43" s="3">
        <v>5</v>
      </c>
      <c r="W43" s="3" t="s">
        <v>139</v>
      </c>
      <c r="X43" s="3">
        <v>33</v>
      </c>
      <c r="Y43" s="3" t="s">
        <v>74</v>
      </c>
      <c r="Z43" s="3" t="s">
        <v>75</v>
      </c>
      <c r="AA43" s="3">
        <v>10</v>
      </c>
      <c r="AB43" s="3">
        <v>3</v>
      </c>
      <c r="AC43" s="3" t="s">
        <v>43</v>
      </c>
      <c r="AD43" s="3" t="s">
        <v>140</v>
      </c>
      <c r="AE43" s="3" t="s">
        <v>56</v>
      </c>
      <c r="AF43" s="3" t="s">
        <v>36</v>
      </c>
      <c r="AG43" s="3" t="s">
        <v>1223</v>
      </c>
    </row>
    <row r="44" spans="1:33" ht="12.5" x14ac:dyDescent="0.25">
      <c r="A44" s="2">
        <v>44601.527384409725</v>
      </c>
      <c r="B44" s="3" t="s">
        <v>47</v>
      </c>
      <c r="C44" s="3" t="s">
        <v>68</v>
      </c>
      <c r="D44" s="3">
        <v>40</v>
      </c>
      <c r="E44" s="3">
        <v>25</v>
      </c>
      <c r="F44" s="3" t="s">
        <v>32</v>
      </c>
      <c r="G44" s="3" t="s">
        <v>62</v>
      </c>
      <c r="H44" s="3" t="s">
        <v>34</v>
      </c>
      <c r="I44" s="3" t="s">
        <v>48</v>
      </c>
      <c r="J44" s="3" t="s">
        <v>49</v>
      </c>
      <c r="K44" s="3" t="s">
        <v>50</v>
      </c>
      <c r="M44" s="3">
        <v>3</v>
      </c>
      <c r="N44" s="3">
        <v>4</v>
      </c>
      <c r="O44" s="3">
        <v>3</v>
      </c>
      <c r="P44" s="3">
        <v>5</v>
      </c>
      <c r="Q44" s="3">
        <v>8</v>
      </c>
      <c r="R44" s="3" t="s">
        <v>38</v>
      </c>
      <c r="S44" s="3" t="s">
        <v>176</v>
      </c>
      <c r="T44" s="3">
        <v>5</v>
      </c>
      <c r="U44" s="3" t="s">
        <v>177</v>
      </c>
      <c r="V44" s="3">
        <v>5</v>
      </c>
      <c r="W44" s="3" t="s">
        <v>178</v>
      </c>
      <c r="X44" s="3">
        <v>33</v>
      </c>
      <c r="Y44" s="3" t="s">
        <v>41</v>
      </c>
      <c r="Z44" s="3" t="s">
        <v>179</v>
      </c>
      <c r="AA44" s="3">
        <v>12</v>
      </c>
      <c r="AB44" s="3">
        <v>1000</v>
      </c>
      <c r="AC44" s="3" t="s">
        <v>43</v>
      </c>
      <c r="AD44" s="3" t="s">
        <v>180</v>
      </c>
      <c r="AE44" s="3" t="s">
        <v>115</v>
      </c>
      <c r="AF44" s="3" t="s">
        <v>36</v>
      </c>
      <c r="AG44" s="3" t="s">
        <v>1223</v>
      </c>
    </row>
    <row r="45" spans="1:33" ht="12.5" x14ac:dyDescent="0.25">
      <c r="A45" s="2">
        <v>44601.569687060182</v>
      </c>
      <c r="B45" s="3" t="s">
        <v>31</v>
      </c>
      <c r="C45" s="3" t="s">
        <v>47</v>
      </c>
      <c r="D45" s="3">
        <v>100</v>
      </c>
      <c r="E45" s="3">
        <v>780</v>
      </c>
      <c r="F45" s="3" t="s">
        <v>70</v>
      </c>
      <c r="G45" s="3" t="s">
        <v>33</v>
      </c>
      <c r="H45" s="3" t="s">
        <v>34</v>
      </c>
      <c r="I45" s="3" t="s">
        <v>48</v>
      </c>
      <c r="J45" s="3" t="s">
        <v>49</v>
      </c>
      <c r="K45" s="3" t="s">
        <v>50</v>
      </c>
      <c r="M45" s="3">
        <v>3</v>
      </c>
      <c r="N45" s="3">
        <v>5</v>
      </c>
      <c r="O45" s="3">
        <v>4</v>
      </c>
      <c r="P45" s="3">
        <v>5</v>
      </c>
      <c r="Q45" s="3">
        <v>15</v>
      </c>
      <c r="R45" s="3" t="s">
        <v>38</v>
      </c>
      <c r="S45" s="3" t="s">
        <v>308</v>
      </c>
      <c r="T45" s="3">
        <v>3</v>
      </c>
      <c r="U45" s="3" t="s">
        <v>309</v>
      </c>
      <c r="V45" s="3">
        <v>5</v>
      </c>
      <c r="W45" s="3" t="s">
        <v>310</v>
      </c>
      <c r="X45" s="3">
        <v>33</v>
      </c>
      <c r="Y45" s="3" t="s">
        <v>74</v>
      </c>
      <c r="Z45" s="3" t="s">
        <v>75</v>
      </c>
      <c r="AA45" s="3">
        <v>4</v>
      </c>
      <c r="AB45" s="3">
        <v>30</v>
      </c>
      <c r="AC45" s="3" t="s">
        <v>43</v>
      </c>
      <c r="AD45" s="3" t="s">
        <v>114</v>
      </c>
      <c r="AE45" s="3" t="s">
        <v>56</v>
      </c>
      <c r="AF45" s="3" t="s">
        <v>36</v>
      </c>
      <c r="AG45" s="3" t="s">
        <v>1223</v>
      </c>
    </row>
    <row r="46" spans="1:33" ht="12.5" x14ac:dyDescent="0.25">
      <c r="A46" s="2">
        <v>44601.61690194445</v>
      </c>
      <c r="B46" s="3" t="s">
        <v>31</v>
      </c>
      <c r="C46" s="3" t="s">
        <v>31</v>
      </c>
      <c r="D46" s="3">
        <v>0</v>
      </c>
      <c r="E46" s="3">
        <v>1</v>
      </c>
      <c r="F46" s="3" t="s">
        <v>70</v>
      </c>
      <c r="G46" s="3" t="s">
        <v>84</v>
      </c>
      <c r="H46" s="3" t="s">
        <v>34</v>
      </c>
      <c r="I46" s="3" t="s">
        <v>34</v>
      </c>
      <c r="J46" s="3" t="s">
        <v>35</v>
      </c>
      <c r="K46" s="3" t="s">
        <v>50</v>
      </c>
      <c r="M46" s="3">
        <v>4</v>
      </c>
      <c r="N46" s="3">
        <v>4</v>
      </c>
      <c r="O46" s="3">
        <v>4</v>
      </c>
      <c r="P46" s="3">
        <v>4</v>
      </c>
      <c r="Q46" s="3">
        <v>4</v>
      </c>
      <c r="R46" s="3" t="s">
        <v>71</v>
      </c>
      <c r="S46" s="3" t="s">
        <v>57</v>
      </c>
      <c r="T46" s="3">
        <v>4</v>
      </c>
      <c r="U46" s="3" t="s">
        <v>375</v>
      </c>
      <c r="V46" s="3">
        <v>4</v>
      </c>
      <c r="W46" s="3" t="s">
        <v>375</v>
      </c>
      <c r="X46" s="3">
        <v>33</v>
      </c>
      <c r="Y46" s="3" t="s">
        <v>41</v>
      </c>
      <c r="Z46" s="3" t="s">
        <v>227</v>
      </c>
      <c r="AA46" s="3">
        <v>3</v>
      </c>
      <c r="AB46" s="3">
        <v>1</v>
      </c>
      <c r="AC46" s="3" t="s">
        <v>124</v>
      </c>
      <c r="AD46" s="3" t="s">
        <v>104</v>
      </c>
      <c r="AE46" s="3" t="s">
        <v>115</v>
      </c>
      <c r="AF46" s="3" t="s">
        <v>36</v>
      </c>
      <c r="AG46" s="3" t="s">
        <v>1223</v>
      </c>
    </row>
    <row r="47" spans="1:33" ht="12.5" x14ac:dyDescent="0.25">
      <c r="A47" s="2">
        <v>44601.832115324076</v>
      </c>
      <c r="B47" s="3" t="s">
        <v>31</v>
      </c>
      <c r="C47" s="3" t="s">
        <v>47</v>
      </c>
      <c r="D47" s="3" t="s">
        <v>77</v>
      </c>
      <c r="E47" s="3">
        <v>10</v>
      </c>
      <c r="F47" s="3" t="s">
        <v>70</v>
      </c>
      <c r="G47" s="3" t="s">
        <v>33</v>
      </c>
      <c r="H47" s="3" t="s">
        <v>34</v>
      </c>
      <c r="I47" s="3" t="s">
        <v>48</v>
      </c>
      <c r="J47" s="3" t="s">
        <v>49</v>
      </c>
      <c r="K47" s="3" t="s">
        <v>50</v>
      </c>
      <c r="M47" s="3">
        <v>4</v>
      </c>
      <c r="N47" s="3">
        <v>3</v>
      </c>
      <c r="O47" s="3">
        <v>2</v>
      </c>
      <c r="P47" s="3">
        <v>5</v>
      </c>
      <c r="Q47" s="3">
        <v>8</v>
      </c>
      <c r="R47" s="3" t="s">
        <v>101</v>
      </c>
      <c r="S47" s="3" t="s">
        <v>300</v>
      </c>
      <c r="T47" s="3">
        <v>2</v>
      </c>
      <c r="U47" s="3" t="s">
        <v>300</v>
      </c>
      <c r="V47" s="3">
        <v>4</v>
      </c>
      <c r="W47" s="3" t="s">
        <v>300</v>
      </c>
      <c r="X47" s="3">
        <v>33</v>
      </c>
      <c r="Y47" s="3" t="s">
        <v>74</v>
      </c>
      <c r="Z47" s="3" t="s">
        <v>75</v>
      </c>
      <c r="AA47" s="3">
        <v>1</v>
      </c>
      <c r="AB47" s="3">
        <v>5</v>
      </c>
      <c r="AC47" s="3" t="s">
        <v>124</v>
      </c>
      <c r="AD47" s="3" t="s">
        <v>114</v>
      </c>
      <c r="AE47" s="3" t="s">
        <v>56</v>
      </c>
      <c r="AF47" s="3" t="s">
        <v>36</v>
      </c>
      <c r="AG47" s="3" t="s">
        <v>1223</v>
      </c>
    </row>
    <row r="48" spans="1:33" ht="12.5" x14ac:dyDescent="0.25">
      <c r="A48" s="2">
        <v>44602.422683784724</v>
      </c>
      <c r="B48" s="3" t="s">
        <v>47</v>
      </c>
      <c r="C48" s="3" t="s">
        <v>47</v>
      </c>
      <c r="D48" s="3">
        <v>50</v>
      </c>
      <c r="E48" s="3">
        <v>30</v>
      </c>
      <c r="F48" s="3" t="s">
        <v>32</v>
      </c>
      <c r="G48" s="3" t="s">
        <v>33</v>
      </c>
      <c r="H48" s="3" t="s">
        <v>48</v>
      </c>
      <c r="I48" s="3" t="s">
        <v>48</v>
      </c>
      <c r="J48" s="3" t="s">
        <v>49</v>
      </c>
      <c r="K48" s="3" t="s">
        <v>50</v>
      </c>
      <c r="M48" s="3">
        <v>3</v>
      </c>
      <c r="N48" s="3">
        <v>4</v>
      </c>
      <c r="O48" s="3">
        <v>2</v>
      </c>
      <c r="P48" s="3">
        <v>4</v>
      </c>
      <c r="Q48" s="3">
        <v>8</v>
      </c>
      <c r="R48" s="3" t="s">
        <v>101</v>
      </c>
      <c r="S48" s="3" t="s">
        <v>628</v>
      </c>
      <c r="T48" s="3">
        <v>5</v>
      </c>
      <c r="U48" s="3" t="s">
        <v>629</v>
      </c>
      <c r="V48" s="3">
        <v>5</v>
      </c>
      <c r="W48" s="3" t="s">
        <v>630</v>
      </c>
      <c r="X48" s="3">
        <v>33</v>
      </c>
      <c r="Y48" s="3" t="s">
        <v>74</v>
      </c>
      <c r="Z48" s="3" t="s">
        <v>148</v>
      </c>
      <c r="AA48" s="3">
        <v>8</v>
      </c>
      <c r="AB48" s="3">
        <v>400</v>
      </c>
      <c r="AC48" s="3" t="s">
        <v>124</v>
      </c>
      <c r="AD48" s="3" t="s">
        <v>231</v>
      </c>
      <c r="AE48" s="3" t="s">
        <v>56</v>
      </c>
      <c r="AF48" s="3" t="s">
        <v>50</v>
      </c>
      <c r="AG48" s="3" t="s">
        <v>1223</v>
      </c>
    </row>
    <row r="49" spans="1:33" ht="12.5" x14ac:dyDescent="0.25">
      <c r="A49" s="2">
        <v>44602.948304687496</v>
      </c>
      <c r="B49" s="3" t="s">
        <v>47</v>
      </c>
      <c r="C49" s="3" t="s">
        <v>47</v>
      </c>
      <c r="D49" s="3">
        <v>15</v>
      </c>
      <c r="E49" s="3">
        <v>20</v>
      </c>
      <c r="F49" s="3" t="s">
        <v>32</v>
      </c>
      <c r="G49" s="3" t="s">
        <v>33</v>
      </c>
      <c r="H49" s="3" t="s">
        <v>34</v>
      </c>
      <c r="I49" s="3" t="s">
        <v>34</v>
      </c>
      <c r="J49" s="3" t="s">
        <v>49</v>
      </c>
      <c r="K49" s="3" t="s">
        <v>36</v>
      </c>
      <c r="M49" s="3">
        <v>5</v>
      </c>
      <c r="N49" s="3">
        <v>2</v>
      </c>
      <c r="O49" s="3">
        <v>4</v>
      </c>
      <c r="P49" s="3">
        <v>5</v>
      </c>
      <c r="Q49" s="3">
        <v>6</v>
      </c>
      <c r="R49" s="3" t="s">
        <v>38</v>
      </c>
      <c r="S49" s="3" t="s">
        <v>264</v>
      </c>
      <c r="T49" s="3">
        <v>5</v>
      </c>
      <c r="U49" s="3" t="s">
        <v>522</v>
      </c>
      <c r="V49" s="3">
        <v>5</v>
      </c>
      <c r="W49" s="3" t="s">
        <v>658</v>
      </c>
      <c r="X49" s="3">
        <v>33</v>
      </c>
      <c r="Y49" s="3" t="s">
        <v>41</v>
      </c>
      <c r="Z49" s="3" t="s">
        <v>230</v>
      </c>
      <c r="AA49" s="3">
        <v>5</v>
      </c>
      <c r="AB49" s="3">
        <v>300</v>
      </c>
      <c r="AC49" s="3" t="s">
        <v>43</v>
      </c>
      <c r="AD49" s="3" t="s">
        <v>409</v>
      </c>
      <c r="AE49" s="3" t="s">
        <v>56</v>
      </c>
      <c r="AF49" s="3" t="s">
        <v>46</v>
      </c>
      <c r="AG49" s="3" t="s">
        <v>1223</v>
      </c>
    </row>
    <row r="50" spans="1:33" ht="12.5" x14ac:dyDescent="0.25">
      <c r="A50" s="2">
        <v>44613.420294178242</v>
      </c>
      <c r="B50" s="3" t="s">
        <v>47</v>
      </c>
      <c r="C50" s="3" t="s">
        <v>47</v>
      </c>
      <c r="D50" s="3">
        <v>20</v>
      </c>
      <c r="E50" s="3">
        <v>5</v>
      </c>
      <c r="F50" s="3" t="s">
        <v>32</v>
      </c>
      <c r="G50" s="3" t="s">
        <v>33</v>
      </c>
      <c r="H50" s="3" t="s">
        <v>34</v>
      </c>
      <c r="I50" s="3" t="s">
        <v>48</v>
      </c>
      <c r="J50" s="3" t="s">
        <v>49</v>
      </c>
      <c r="K50" s="3" t="s">
        <v>50</v>
      </c>
      <c r="M50" s="3">
        <v>5</v>
      </c>
      <c r="N50" s="3">
        <v>1</v>
      </c>
      <c r="O50" s="3">
        <v>3</v>
      </c>
      <c r="P50" s="3">
        <v>5</v>
      </c>
      <c r="Q50" s="3">
        <v>10</v>
      </c>
      <c r="R50" s="3" t="s">
        <v>38</v>
      </c>
      <c r="S50" s="3" t="s">
        <v>805</v>
      </c>
      <c r="T50" s="3">
        <v>5</v>
      </c>
      <c r="U50" s="3" t="s">
        <v>806</v>
      </c>
      <c r="V50" s="3">
        <v>5</v>
      </c>
      <c r="W50" s="3" t="s">
        <v>807</v>
      </c>
      <c r="X50" s="3">
        <v>33</v>
      </c>
      <c r="Y50" s="3" t="s">
        <v>41</v>
      </c>
      <c r="Z50" s="3" t="s">
        <v>258</v>
      </c>
      <c r="AA50" s="3">
        <v>5</v>
      </c>
      <c r="AB50" s="3">
        <v>120</v>
      </c>
      <c r="AC50" s="3" t="s">
        <v>43</v>
      </c>
      <c r="AD50" s="3" t="s">
        <v>808</v>
      </c>
      <c r="AE50" s="3" t="s">
        <v>56</v>
      </c>
      <c r="AF50" s="3" t="s">
        <v>36</v>
      </c>
      <c r="AG50" s="3" t="s">
        <v>1223</v>
      </c>
    </row>
    <row r="51" spans="1:33" ht="12.5" x14ac:dyDescent="0.25">
      <c r="A51" s="2">
        <v>44614.770281087964</v>
      </c>
      <c r="B51" s="3" t="s">
        <v>47</v>
      </c>
      <c r="C51" s="3" t="s">
        <v>47</v>
      </c>
      <c r="D51" s="3">
        <v>50</v>
      </c>
      <c r="E51" s="3">
        <v>10</v>
      </c>
      <c r="F51" s="3" t="s">
        <v>70</v>
      </c>
      <c r="G51" s="3" t="s">
        <v>33</v>
      </c>
      <c r="H51" s="3" t="s">
        <v>48</v>
      </c>
      <c r="I51" s="3" t="s">
        <v>48</v>
      </c>
      <c r="J51" s="3" t="s">
        <v>35</v>
      </c>
      <c r="K51" s="3" t="s">
        <v>36</v>
      </c>
      <c r="L51" s="3" t="s">
        <v>824</v>
      </c>
      <c r="M51" s="3">
        <v>4</v>
      </c>
      <c r="N51" s="3">
        <v>5</v>
      </c>
      <c r="O51" s="3">
        <v>1</v>
      </c>
      <c r="P51" s="3">
        <v>5</v>
      </c>
      <c r="Q51" s="3">
        <v>15</v>
      </c>
      <c r="R51" s="3" t="s">
        <v>101</v>
      </c>
      <c r="S51" s="3" t="s">
        <v>825</v>
      </c>
      <c r="T51" s="3">
        <v>5</v>
      </c>
      <c r="U51" s="3" t="s">
        <v>826</v>
      </c>
      <c r="V51" s="3">
        <v>5</v>
      </c>
      <c r="W51" s="3" t="s">
        <v>826</v>
      </c>
      <c r="X51" s="3">
        <v>33</v>
      </c>
      <c r="Y51" s="3" t="s">
        <v>41</v>
      </c>
      <c r="Z51" s="3" t="s">
        <v>288</v>
      </c>
      <c r="AA51" s="3">
        <v>7</v>
      </c>
      <c r="AB51" s="3">
        <v>100</v>
      </c>
      <c r="AC51" s="3" t="s">
        <v>82</v>
      </c>
      <c r="AD51" s="3" t="s">
        <v>104</v>
      </c>
      <c r="AE51" s="3" t="s">
        <v>45</v>
      </c>
      <c r="AF51" s="16" t="s">
        <v>50</v>
      </c>
      <c r="AG51" s="3" t="s">
        <v>1223</v>
      </c>
    </row>
    <row r="52" spans="1:33" ht="12.5" x14ac:dyDescent="0.25">
      <c r="A52" s="2">
        <v>44616.344025104168</v>
      </c>
      <c r="B52" s="3" t="s">
        <v>47</v>
      </c>
      <c r="C52" s="3" t="s">
        <v>47</v>
      </c>
      <c r="D52" s="3">
        <v>20</v>
      </c>
      <c r="E52" s="3">
        <v>10</v>
      </c>
      <c r="F52" s="3" t="s">
        <v>70</v>
      </c>
      <c r="G52" s="3" t="s">
        <v>33</v>
      </c>
      <c r="H52" s="3" t="s">
        <v>48</v>
      </c>
      <c r="I52" s="3" t="s">
        <v>48</v>
      </c>
      <c r="J52" s="3" t="s">
        <v>49</v>
      </c>
      <c r="K52" s="3" t="s">
        <v>50</v>
      </c>
      <c r="M52" s="3">
        <v>3</v>
      </c>
      <c r="N52" s="3">
        <v>2</v>
      </c>
      <c r="O52" s="3">
        <v>5</v>
      </c>
      <c r="P52" s="3">
        <v>4</v>
      </c>
      <c r="Q52" s="3">
        <v>7</v>
      </c>
      <c r="R52" s="3" t="s">
        <v>38</v>
      </c>
      <c r="S52" s="3" t="s">
        <v>1107</v>
      </c>
      <c r="T52" s="3">
        <v>5</v>
      </c>
      <c r="U52" s="3" t="s">
        <v>1108</v>
      </c>
      <c r="V52" s="3">
        <v>5</v>
      </c>
      <c r="W52" s="3" t="s">
        <v>1109</v>
      </c>
      <c r="X52" s="3">
        <v>33</v>
      </c>
      <c r="Y52" s="3" t="s">
        <v>74</v>
      </c>
      <c r="Z52" s="3" t="s">
        <v>235</v>
      </c>
      <c r="AA52" s="3">
        <v>8</v>
      </c>
      <c r="AB52" s="3">
        <v>40</v>
      </c>
      <c r="AC52" s="3" t="s">
        <v>43</v>
      </c>
      <c r="AD52" s="3" t="s">
        <v>140</v>
      </c>
      <c r="AE52" s="3" t="s">
        <v>56</v>
      </c>
      <c r="AF52" s="3" t="s">
        <v>36</v>
      </c>
      <c r="AG52" s="3" t="s">
        <v>1223</v>
      </c>
    </row>
    <row r="53" spans="1:33" ht="12.5" x14ac:dyDescent="0.25">
      <c r="A53" s="2">
        <v>44601.513523611109</v>
      </c>
      <c r="B53" s="3" t="s">
        <v>31</v>
      </c>
      <c r="C53" s="3" t="s">
        <v>31</v>
      </c>
      <c r="D53" s="3">
        <v>8</v>
      </c>
      <c r="E53" s="3">
        <v>3</v>
      </c>
      <c r="F53" s="3" t="s">
        <v>32</v>
      </c>
      <c r="G53" s="3" t="s">
        <v>62</v>
      </c>
      <c r="H53" s="3" t="s">
        <v>34</v>
      </c>
      <c r="I53" s="3" t="s">
        <v>116</v>
      </c>
      <c r="J53" s="3" t="s">
        <v>49</v>
      </c>
      <c r="K53" s="3" t="s">
        <v>50</v>
      </c>
      <c r="M53" s="3">
        <v>4</v>
      </c>
      <c r="N53" s="3">
        <v>5</v>
      </c>
      <c r="O53" s="3">
        <v>5</v>
      </c>
      <c r="P53" s="3">
        <v>5</v>
      </c>
      <c r="Q53" s="3">
        <v>5</v>
      </c>
      <c r="R53" s="3" t="s">
        <v>38</v>
      </c>
      <c r="S53" s="3" t="s">
        <v>117</v>
      </c>
      <c r="T53" s="3">
        <v>5</v>
      </c>
      <c r="U53" s="3" t="s">
        <v>118</v>
      </c>
      <c r="V53" s="3">
        <v>5</v>
      </c>
      <c r="W53" s="3" t="s">
        <v>119</v>
      </c>
      <c r="X53" s="3">
        <v>34</v>
      </c>
      <c r="Y53" s="3" t="s">
        <v>41</v>
      </c>
      <c r="Z53" s="3" t="s">
        <v>120</v>
      </c>
      <c r="AA53" s="3">
        <v>5</v>
      </c>
      <c r="AB53" s="3">
        <v>50</v>
      </c>
      <c r="AC53" s="3" t="s">
        <v>43</v>
      </c>
      <c r="AD53" s="3" t="s">
        <v>104</v>
      </c>
      <c r="AE53" s="3" t="s">
        <v>56</v>
      </c>
      <c r="AF53" s="3" t="s">
        <v>36</v>
      </c>
      <c r="AG53" s="3" t="s">
        <v>1223</v>
      </c>
    </row>
    <row r="54" spans="1:33" ht="12.5" x14ac:dyDescent="0.25">
      <c r="A54" s="2">
        <v>44601.543524074077</v>
      </c>
      <c r="B54" s="3" t="s">
        <v>31</v>
      </c>
      <c r="C54" s="3" t="s">
        <v>31</v>
      </c>
      <c r="D54" s="3">
        <v>8</v>
      </c>
      <c r="E54" s="3">
        <v>4</v>
      </c>
      <c r="F54" s="3" t="s">
        <v>70</v>
      </c>
      <c r="G54" s="3" t="s">
        <v>62</v>
      </c>
      <c r="H54" s="3" t="s">
        <v>34</v>
      </c>
      <c r="I54" s="3" t="s">
        <v>48</v>
      </c>
      <c r="J54" s="3" t="s">
        <v>49</v>
      </c>
      <c r="K54" s="3" t="s">
        <v>50</v>
      </c>
      <c r="M54" s="3">
        <v>5</v>
      </c>
      <c r="N54" s="3">
        <v>4</v>
      </c>
      <c r="O54" s="3">
        <v>4</v>
      </c>
      <c r="P54" s="3">
        <v>4</v>
      </c>
      <c r="Q54" s="3">
        <v>20</v>
      </c>
      <c r="R54" s="3" t="s">
        <v>38</v>
      </c>
      <c r="S54" s="3" t="s">
        <v>240</v>
      </c>
      <c r="T54" s="3">
        <v>3</v>
      </c>
      <c r="U54" s="3" t="s">
        <v>241</v>
      </c>
      <c r="V54" s="3">
        <v>4</v>
      </c>
      <c r="W54" s="3" t="s">
        <v>242</v>
      </c>
      <c r="X54" s="3">
        <v>34</v>
      </c>
      <c r="Y54" s="3" t="s">
        <v>243</v>
      </c>
      <c r="Z54" s="3" t="s">
        <v>75</v>
      </c>
      <c r="AA54" s="3">
        <v>8</v>
      </c>
      <c r="AB54" s="3">
        <v>30</v>
      </c>
      <c r="AC54" s="3" t="s">
        <v>124</v>
      </c>
      <c r="AD54" s="3" t="s">
        <v>244</v>
      </c>
      <c r="AE54" s="3" t="s">
        <v>115</v>
      </c>
      <c r="AF54" s="3" t="s">
        <v>46</v>
      </c>
      <c r="AG54" s="3" t="s">
        <v>1223</v>
      </c>
    </row>
    <row r="55" spans="1:33" ht="12.5" x14ac:dyDescent="0.25">
      <c r="A55" s="2">
        <v>44601.736153379628</v>
      </c>
      <c r="B55" s="3" t="s">
        <v>47</v>
      </c>
      <c r="C55" s="3" t="s">
        <v>31</v>
      </c>
      <c r="D55" s="3">
        <v>50</v>
      </c>
      <c r="E55" s="3" t="s">
        <v>77</v>
      </c>
      <c r="F55" s="3" t="s">
        <v>70</v>
      </c>
      <c r="G55" s="3" t="s">
        <v>62</v>
      </c>
      <c r="H55" s="3" t="s">
        <v>34</v>
      </c>
      <c r="I55" s="3" t="s">
        <v>34</v>
      </c>
      <c r="J55" s="3" t="s">
        <v>49</v>
      </c>
      <c r="K55" s="3" t="s">
        <v>36</v>
      </c>
      <c r="L55" s="3" t="s">
        <v>478</v>
      </c>
      <c r="M55" s="3">
        <v>4</v>
      </c>
      <c r="N55" s="3">
        <v>3</v>
      </c>
      <c r="O55" s="3">
        <v>5</v>
      </c>
      <c r="P55" s="3">
        <v>5</v>
      </c>
      <c r="Q55" s="3">
        <v>12</v>
      </c>
      <c r="R55" s="3" t="s">
        <v>101</v>
      </c>
      <c r="S55" s="3" t="s">
        <v>479</v>
      </c>
      <c r="T55" s="3">
        <v>5</v>
      </c>
      <c r="U55" s="3" t="s">
        <v>480</v>
      </c>
      <c r="V55" s="3">
        <v>4</v>
      </c>
      <c r="W55" s="3" t="s">
        <v>481</v>
      </c>
      <c r="X55" s="3">
        <v>34</v>
      </c>
      <c r="Y55" s="3" t="s">
        <v>41</v>
      </c>
      <c r="Z55" s="3" t="s">
        <v>302</v>
      </c>
      <c r="AA55" s="3">
        <v>10</v>
      </c>
      <c r="AB55" s="3">
        <v>550</v>
      </c>
      <c r="AC55" s="3" t="s">
        <v>43</v>
      </c>
      <c r="AD55" s="3" t="s">
        <v>482</v>
      </c>
      <c r="AE55" s="3" t="s">
        <v>56</v>
      </c>
      <c r="AF55" s="3" t="s">
        <v>46</v>
      </c>
      <c r="AG55" s="3" t="s">
        <v>1223</v>
      </c>
    </row>
    <row r="56" spans="1:33" ht="12.5" x14ac:dyDescent="0.25">
      <c r="A56" s="2">
        <v>44601.810645613426</v>
      </c>
      <c r="B56" s="3" t="s">
        <v>31</v>
      </c>
      <c r="C56" s="3" t="s">
        <v>47</v>
      </c>
      <c r="D56" s="3">
        <v>20</v>
      </c>
      <c r="E56" s="3">
        <v>5</v>
      </c>
      <c r="F56" s="3" t="s">
        <v>32</v>
      </c>
      <c r="G56" s="3" t="s">
        <v>33</v>
      </c>
      <c r="H56" s="3" t="s">
        <v>48</v>
      </c>
      <c r="I56" s="3" t="s">
        <v>34</v>
      </c>
      <c r="J56" s="3" t="s">
        <v>35</v>
      </c>
      <c r="K56" s="3" t="s">
        <v>50</v>
      </c>
      <c r="M56" s="3">
        <v>5</v>
      </c>
      <c r="N56" s="3">
        <v>5</v>
      </c>
      <c r="O56" s="3">
        <v>3</v>
      </c>
      <c r="P56" s="3">
        <v>5</v>
      </c>
      <c r="Q56" s="3">
        <v>7</v>
      </c>
      <c r="R56" s="3" t="s">
        <v>38</v>
      </c>
      <c r="S56" s="3" t="s">
        <v>530</v>
      </c>
      <c r="T56" s="3">
        <v>5</v>
      </c>
      <c r="U56" s="3" t="s">
        <v>531</v>
      </c>
      <c r="V56" s="3">
        <v>5</v>
      </c>
      <c r="W56" s="3" t="s">
        <v>532</v>
      </c>
      <c r="X56" s="3">
        <v>34</v>
      </c>
      <c r="Y56" s="3" t="s">
        <v>41</v>
      </c>
      <c r="Z56" s="3" t="s">
        <v>235</v>
      </c>
      <c r="AA56" s="3">
        <v>10</v>
      </c>
      <c r="AB56" s="3">
        <v>100</v>
      </c>
      <c r="AC56" s="3" t="s">
        <v>43</v>
      </c>
      <c r="AD56" s="3" t="s">
        <v>104</v>
      </c>
      <c r="AE56" s="3" t="s">
        <v>56</v>
      </c>
      <c r="AF56" s="3" t="s">
        <v>36</v>
      </c>
      <c r="AG56" s="3" t="s">
        <v>1223</v>
      </c>
    </row>
    <row r="57" spans="1:33" ht="12.5" x14ac:dyDescent="0.25">
      <c r="A57" s="2">
        <v>44614.901882638893</v>
      </c>
      <c r="B57" s="3" t="s">
        <v>31</v>
      </c>
      <c r="C57" s="3" t="s">
        <v>47</v>
      </c>
      <c r="D57" s="3">
        <v>10</v>
      </c>
      <c r="E57" s="3">
        <v>20</v>
      </c>
      <c r="F57" s="3" t="s">
        <v>32</v>
      </c>
      <c r="G57" s="3" t="s">
        <v>62</v>
      </c>
      <c r="H57" s="3" t="s">
        <v>48</v>
      </c>
      <c r="I57" s="3" t="s">
        <v>48</v>
      </c>
      <c r="J57" s="3" t="s">
        <v>35</v>
      </c>
      <c r="K57" s="3" t="s">
        <v>50</v>
      </c>
      <c r="M57" s="3">
        <v>3</v>
      </c>
      <c r="N57" s="3">
        <v>3</v>
      </c>
      <c r="O57" s="3">
        <v>2</v>
      </c>
      <c r="P57" s="3">
        <v>1</v>
      </c>
      <c r="Q57" s="3">
        <v>3</v>
      </c>
      <c r="R57" s="3" t="s">
        <v>38</v>
      </c>
      <c r="S57" s="3" t="s">
        <v>975</v>
      </c>
      <c r="T57" s="3">
        <v>3</v>
      </c>
      <c r="U57" s="3" t="s">
        <v>976</v>
      </c>
      <c r="V57" s="3">
        <v>5</v>
      </c>
      <c r="W57" s="3" t="s">
        <v>977</v>
      </c>
      <c r="X57" s="3">
        <v>34</v>
      </c>
      <c r="Y57" s="3" t="s">
        <v>41</v>
      </c>
      <c r="Z57" s="3" t="s">
        <v>75</v>
      </c>
      <c r="AA57" s="3">
        <v>2</v>
      </c>
      <c r="AB57" s="3">
        <v>150</v>
      </c>
      <c r="AC57" s="3" t="s">
        <v>43</v>
      </c>
      <c r="AD57" s="3" t="s">
        <v>978</v>
      </c>
      <c r="AE57" s="3" t="s">
        <v>56</v>
      </c>
      <c r="AF57" s="16" t="s">
        <v>50</v>
      </c>
      <c r="AG57" s="3" t="s">
        <v>1223</v>
      </c>
    </row>
    <row r="58" spans="1:33" ht="12.5" x14ac:dyDescent="0.25">
      <c r="A58" s="2">
        <v>44614.999588842591</v>
      </c>
      <c r="B58" s="3" t="s">
        <v>47</v>
      </c>
      <c r="C58" s="3" t="s">
        <v>47</v>
      </c>
      <c r="D58" s="3">
        <v>20</v>
      </c>
      <c r="E58" s="3">
        <v>50</v>
      </c>
      <c r="F58" s="3" t="s">
        <v>70</v>
      </c>
      <c r="G58" s="3" t="s">
        <v>33</v>
      </c>
      <c r="H58" s="3" t="s">
        <v>34</v>
      </c>
      <c r="I58" s="3" t="s">
        <v>34</v>
      </c>
      <c r="J58" s="3" t="s">
        <v>35</v>
      </c>
      <c r="K58" s="3" t="s">
        <v>36</v>
      </c>
      <c r="L58" s="3" t="s">
        <v>1004</v>
      </c>
      <c r="M58" s="3">
        <v>5</v>
      </c>
      <c r="N58" s="3">
        <v>5</v>
      </c>
      <c r="O58" s="3">
        <v>5</v>
      </c>
      <c r="P58" s="3">
        <v>5</v>
      </c>
      <c r="Q58" s="3">
        <v>5</v>
      </c>
      <c r="R58" s="3" t="s">
        <v>63</v>
      </c>
      <c r="S58" s="3" t="s">
        <v>1005</v>
      </c>
      <c r="T58" s="3">
        <v>5</v>
      </c>
      <c r="U58" s="3" t="s">
        <v>1006</v>
      </c>
      <c r="V58" s="3">
        <v>5</v>
      </c>
      <c r="W58" s="3" t="s">
        <v>1007</v>
      </c>
      <c r="X58" s="3">
        <v>34</v>
      </c>
      <c r="Y58" s="3" t="s">
        <v>74</v>
      </c>
      <c r="Z58" s="3" t="s">
        <v>60</v>
      </c>
      <c r="AA58" s="3">
        <v>10</v>
      </c>
      <c r="AB58" s="4">
        <v>1000</v>
      </c>
      <c r="AC58" s="3" t="s">
        <v>43</v>
      </c>
      <c r="AD58" s="3" t="s">
        <v>1008</v>
      </c>
      <c r="AE58" s="3" t="s">
        <v>115</v>
      </c>
      <c r="AF58" s="3" t="s">
        <v>36</v>
      </c>
      <c r="AG58" s="3" t="s">
        <v>1223</v>
      </c>
    </row>
    <row r="59" spans="1:33" ht="12.5" x14ac:dyDescent="0.25">
      <c r="A59" s="2">
        <v>44615.535309756946</v>
      </c>
      <c r="B59" s="3" t="s">
        <v>31</v>
      </c>
      <c r="C59" s="3" t="s">
        <v>47</v>
      </c>
      <c r="D59" s="3">
        <v>25</v>
      </c>
      <c r="E59" s="3">
        <v>10</v>
      </c>
      <c r="F59" s="3" t="s">
        <v>32</v>
      </c>
      <c r="G59" s="3" t="s">
        <v>33</v>
      </c>
      <c r="H59" s="3" t="s">
        <v>34</v>
      </c>
      <c r="I59" s="3" t="s">
        <v>34</v>
      </c>
      <c r="J59" s="3" t="s">
        <v>49</v>
      </c>
      <c r="K59" s="3" t="s">
        <v>50</v>
      </c>
      <c r="M59" s="3">
        <v>5</v>
      </c>
      <c r="N59" s="3">
        <v>3</v>
      </c>
      <c r="O59" s="3">
        <v>5</v>
      </c>
      <c r="P59" s="3">
        <v>5</v>
      </c>
      <c r="Q59" s="3">
        <v>20</v>
      </c>
      <c r="R59" s="3" t="s">
        <v>101</v>
      </c>
      <c r="S59" s="3" t="s">
        <v>1068</v>
      </c>
      <c r="T59" s="3">
        <v>5</v>
      </c>
      <c r="U59" s="3" t="s">
        <v>1069</v>
      </c>
      <c r="V59" s="3">
        <v>5</v>
      </c>
      <c r="W59" s="3" t="s">
        <v>1070</v>
      </c>
      <c r="X59" s="3">
        <v>34</v>
      </c>
      <c r="Y59" s="3" t="s">
        <v>41</v>
      </c>
      <c r="Z59" s="3" t="s">
        <v>120</v>
      </c>
      <c r="AA59" s="3">
        <v>7</v>
      </c>
      <c r="AB59" s="3">
        <v>5</v>
      </c>
      <c r="AC59" s="3" t="s">
        <v>189</v>
      </c>
      <c r="AD59" s="3" t="s">
        <v>140</v>
      </c>
      <c r="AE59" s="3" t="s">
        <v>56</v>
      </c>
      <c r="AF59" s="3" t="s">
        <v>36</v>
      </c>
      <c r="AG59" s="3" t="s">
        <v>1223</v>
      </c>
    </row>
    <row r="60" spans="1:33" ht="12.5" x14ac:dyDescent="0.25">
      <c r="A60" s="2">
        <v>44616.458406631944</v>
      </c>
      <c r="B60" s="3" t="s">
        <v>31</v>
      </c>
      <c r="C60" s="3" t="s">
        <v>47</v>
      </c>
      <c r="D60" s="3">
        <v>6</v>
      </c>
      <c r="E60" s="3">
        <v>9</v>
      </c>
      <c r="F60" s="3" t="s">
        <v>70</v>
      </c>
      <c r="G60" s="3" t="s">
        <v>33</v>
      </c>
      <c r="H60" s="3" t="s">
        <v>48</v>
      </c>
      <c r="I60" s="3" t="s">
        <v>48</v>
      </c>
      <c r="J60" s="3" t="s">
        <v>49</v>
      </c>
      <c r="K60" s="3" t="s">
        <v>50</v>
      </c>
      <c r="M60" s="3">
        <v>3</v>
      </c>
      <c r="N60" s="3">
        <v>4</v>
      </c>
      <c r="O60" s="3">
        <v>2</v>
      </c>
      <c r="P60" s="3">
        <v>5</v>
      </c>
      <c r="Q60" s="3">
        <v>15</v>
      </c>
      <c r="R60" s="3" t="s">
        <v>38</v>
      </c>
      <c r="S60" s="3" t="s">
        <v>1113</v>
      </c>
      <c r="T60" s="3">
        <v>4</v>
      </c>
      <c r="U60" s="3" t="s">
        <v>1114</v>
      </c>
      <c r="V60" s="3">
        <v>4</v>
      </c>
      <c r="W60" s="3" t="s">
        <v>1114</v>
      </c>
      <c r="X60" s="3">
        <v>34</v>
      </c>
      <c r="Y60" s="3" t="s">
        <v>74</v>
      </c>
      <c r="Z60" s="3" t="s">
        <v>75</v>
      </c>
      <c r="AA60" s="3">
        <v>10</v>
      </c>
      <c r="AB60" s="3">
        <v>100</v>
      </c>
      <c r="AC60" s="3" t="s">
        <v>124</v>
      </c>
      <c r="AD60" s="3" t="s">
        <v>163</v>
      </c>
      <c r="AE60" s="3" t="s">
        <v>56</v>
      </c>
      <c r="AF60" s="3" t="s">
        <v>36</v>
      </c>
      <c r="AG60" s="3" t="s">
        <v>1223</v>
      </c>
    </row>
    <row r="61" spans="1:33" ht="12.5" x14ac:dyDescent="0.25">
      <c r="A61" s="2">
        <v>44601.524349363426</v>
      </c>
      <c r="B61" s="3" t="s">
        <v>47</v>
      </c>
      <c r="C61" s="3" t="s">
        <v>47</v>
      </c>
      <c r="D61" s="3">
        <v>20</v>
      </c>
      <c r="E61" s="3">
        <v>5</v>
      </c>
      <c r="F61" s="3" t="s">
        <v>32</v>
      </c>
      <c r="G61" s="3" t="s">
        <v>62</v>
      </c>
      <c r="H61" s="3" t="s">
        <v>34</v>
      </c>
      <c r="I61" s="3" t="s">
        <v>34</v>
      </c>
      <c r="J61" s="3" t="s">
        <v>35</v>
      </c>
      <c r="K61" s="3" t="s">
        <v>50</v>
      </c>
      <c r="M61" s="3">
        <v>3</v>
      </c>
      <c r="N61" s="3">
        <v>5</v>
      </c>
      <c r="O61" s="3">
        <v>5</v>
      </c>
      <c r="P61" s="3">
        <v>4</v>
      </c>
      <c r="Q61" s="3">
        <v>7</v>
      </c>
      <c r="R61" s="3" t="s">
        <v>101</v>
      </c>
      <c r="S61" s="3" t="s">
        <v>164</v>
      </c>
      <c r="T61" s="3">
        <v>5</v>
      </c>
      <c r="U61" s="3" t="s">
        <v>36</v>
      </c>
      <c r="V61" s="3">
        <v>5</v>
      </c>
      <c r="W61" s="3" t="s">
        <v>36</v>
      </c>
      <c r="X61" s="3">
        <v>35</v>
      </c>
      <c r="Y61" s="3" t="s">
        <v>41</v>
      </c>
      <c r="Z61" s="3" t="s">
        <v>158</v>
      </c>
      <c r="AA61" s="3">
        <v>13</v>
      </c>
      <c r="AB61" s="3">
        <v>300</v>
      </c>
      <c r="AC61" s="3" t="s">
        <v>82</v>
      </c>
      <c r="AD61" s="3" t="s">
        <v>134</v>
      </c>
      <c r="AE61" s="3" t="s">
        <v>56</v>
      </c>
      <c r="AF61" s="3" t="s">
        <v>36</v>
      </c>
      <c r="AG61" s="3" t="s">
        <v>1223</v>
      </c>
    </row>
    <row r="62" spans="1:33" ht="12.5" x14ac:dyDescent="0.25">
      <c r="A62" s="2">
        <v>44601.530571689815</v>
      </c>
      <c r="B62" s="3" t="s">
        <v>47</v>
      </c>
      <c r="C62" s="3" t="s">
        <v>47</v>
      </c>
      <c r="D62" s="3">
        <v>10</v>
      </c>
      <c r="E62" s="3">
        <v>5</v>
      </c>
      <c r="F62" s="3" t="s">
        <v>70</v>
      </c>
      <c r="G62" s="3" t="s">
        <v>33</v>
      </c>
      <c r="H62" s="3" t="s">
        <v>48</v>
      </c>
      <c r="I62" s="3" t="s">
        <v>48</v>
      </c>
      <c r="J62" s="3" t="s">
        <v>35</v>
      </c>
      <c r="K62" s="3" t="s">
        <v>50</v>
      </c>
      <c r="M62" s="3">
        <v>4</v>
      </c>
      <c r="N62" s="3">
        <v>5</v>
      </c>
      <c r="O62" s="3">
        <v>4</v>
      </c>
      <c r="P62" s="3">
        <v>5</v>
      </c>
      <c r="Q62" s="3">
        <v>10</v>
      </c>
      <c r="R62" s="3" t="s">
        <v>38</v>
      </c>
      <c r="S62" s="3" t="s">
        <v>57</v>
      </c>
      <c r="T62" s="3">
        <v>5</v>
      </c>
      <c r="U62" s="3" t="s">
        <v>193</v>
      </c>
      <c r="V62" s="3">
        <v>5</v>
      </c>
      <c r="W62" s="3" t="s">
        <v>194</v>
      </c>
      <c r="X62" s="3">
        <v>35</v>
      </c>
      <c r="Y62" s="3" t="s">
        <v>41</v>
      </c>
      <c r="Z62" s="3" t="s">
        <v>75</v>
      </c>
      <c r="AA62" s="3">
        <v>5</v>
      </c>
      <c r="AB62" s="3">
        <v>700</v>
      </c>
      <c r="AC62" s="3" t="s">
        <v>43</v>
      </c>
      <c r="AD62" s="3" t="s">
        <v>114</v>
      </c>
      <c r="AE62" s="3" t="s">
        <v>56</v>
      </c>
      <c r="AF62" s="3" t="s">
        <v>36</v>
      </c>
      <c r="AG62" s="3" t="s">
        <v>1223</v>
      </c>
    </row>
    <row r="63" spans="1:33" ht="12.5" x14ac:dyDescent="0.25">
      <c r="A63" s="2">
        <v>44601.535696018516</v>
      </c>
      <c r="B63" s="3" t="s">
        <v>47</v>
      </c>
      <c r="C63" s="3" t="s">
        <v>47</v>
      </c>
      <c r="D63" s="3">
        <v>50</v>
      </c>
      <c r="E63" s="3" t="s">
        <v>77</v>
      </c>
      <c r="F63" s="3" t="s">
        <v>70</v>
      </c>
      <c r="G63" s="3" t="s">
        <v>62</v>
      </c>
      <c r="H63" s="3" t="s">
        <v>34</v>
      </c>
      <c r="I63" s="3" t="s">
        <v>48</v>
      </c>
      <c r="J63" s="3" t="s">
        <v>35</v>
      </c>
      <c r="K63" s="3" t="s">
        <v>36</v>
      </c>
      <c r="L63" s="3" t="s">
        <v>211</v>
      </c>
      <c r="M63" s="3">
        <v>4</v>
      </c>
      <c r="N63" s="3">
        <v>4</v>
      </c>
      <c r="O63" s="3">
        <v>3</v>
      </c>
      <c r="P63" s="3">
        <v>5</v>
      </c>
      <c r="Q63" s="3">
        <v>10</v>
      </c>
      <c r="R63" s="3" t="s">
        <v>101</v>
      </c>
      <c r="S63" s="3" t="s">
        <v>212</v>
      </c>
      <c r="T63" s="3">
        <v>4</v>
      </c>
      <c r="U63" s="3" t="s">
        <v>213</v>
      </c>
      <c r="V63" s="3">
        <v>5</v>
      </c>
      <c r="W63" s="3" t="s">
        <v>214</v>
      </c>
      <c r="X63" s="3">
        <v>35</v>
      </c>
      <c r="Y63" s="3" t="s">
        <v>41</v>
      </c>
      <c r="Z63" s="3" t="s">
        <v>215</v>
      </c>
      <c r="AA63" s="3">
        <v>5</v>
      </c>
      <c r="AB63" s="3">
        <v>1000</v>
      </c>
      <c r="AC63" s="3" t="s">
        <v>68</v>
      </c>
      <c r="AD63" s="3" t="s">
        <v>216</v>
      </c>
      <c r="AE63" s="3" t="s">
        <v>115</v>
      </c>
      <c r="AF63" s="3" t="s">
        <v>46</v>
      </c>
      <c r="AG63" s="3" t="s">
        <v>1223</v>
      </c>
    </row>
    <row r="64" spans="1:33" ht="12.5" x14ac:dyDescent="0.25">
      <c r="A64" s="2">
        <v>44601.561722800921</v>
      </c>
      <c r="B64" s="3" t="s">
        <v>47</v>
      </c>
      <c r="C64" s="3" t="s">
        <v>47</v>
      </c>
      <c r="D64" s="3">
        <v>17</v>
      </c>
      <c r="E64" s="3">
        <v>7</v>
      </c>
      <c r="F64" s="3" t="s">
        <v>70</v>
      </c>
      <c r="G64" s="3" t="s">
        <v>33</v>
      </c>
      <c r="H64" s="3" t="s">
        <v>34</v>
      </c>
      <c r="I64" s="3" t="s">
        <v>34</v>
      </c>
      <c r="J64" s="3" t="s">
        <v>49</v>
      </c>
      <c r="K64" s="3" t="s">
        <v>50</v>
      </c>
      <c r="M64" s="3">
        <v>5</v>
      </c>
      <c r="N64" s="3">
        <v>5</v>
      </c>
      <c r="O64" s="3">
        <v>4</v>
      </c>
      <c r="P64" s="3">
        <v>5</v>
      </c>
      <c r="Q64" s="3">
        <v>17</v>
      </c>
      <c r="R64" s="3" t="s">
        <v>63</v>
      </c>
      <c r="S64" s="3" t="s">
        <v>290</v>
      </c>
      <c r="T64" s="3">
        <v>5</v>
      </c>
      <c r="U64" s="3" t="s">
        <v>291</v>
      </c>
      <c r="V64" s="3">
        <v>5</v>
      </c>
      <c r="W64" s="3" t="s">
        <v>292</v>
      </c>
      <c r="X64" s="3">
        <v>35</v>
      </c>
      <c r="Y64" s="3" t="s">
        <v>41</v>
      </c>
      <c r="Z64" s="3" t="s">
        <v>293</v>
      </c>
      <c r="AA64" s="3">
        <v>5</v>
      </c>
      <c r="AB64" s="3">
        <v>200</v>
      </c>
      <c r="AC64" s="3" t="s">
        <v>43</v>
      </c>
      <c r="AD64" s="3" t="s">
        <v>294</v>
      </c>
      <c r="AE64" s="3" t="s">
        <v>115</v>
      </c>
      <c r="AF64" s="3" t="s">
        <v>36</v>
      </c>
      <c r="AG64" s="3" t="s">
        <v>1223</v>
      </c>
    </row>
    <row r="65" spans="1:33" ht="12.5" x14ac:dyDescent="0.25">
      <c r="A65" s="2">
        <v>44601.578683275467</v>
      </c>
      <c r="B65" s="3" t="s">
        <v>47</v>
      </c>
      <c r="C65" s="3" t="s">
        <v>47</v>
      </c>
      <c r="D65" s="3">
        <v>10</v>
      </c>
      <c r="E65" s="3">
        <v>15</v>
      </c>
      <c r="F65" s="3" t="s">
        <v>32</v>
      </c>
      <c r="G65" s="3" t="s">
        <v>33</v>
      </c>
      <c r="H65" s="3" t="s">
        <v>34</v>
      </c>
      <c r="I65" s="3" t="s">
        <v>48</v>
      </c>
      <c r="J65" s="3" t="s">
        <v>49</v>
      </c>
      <c r="K65" s="3" t="s">
        <v>50</v>
      </c>
      <c r="M65" s="3">
        <v>3</v>
      </c>
      <c r="N65" s="3">
        <v>3</v>
      </c>
      <c r="O65" s="3">
        <v>1</v>
      </c>
      <c r="P65" s="3">
        <v>3</v>
      </c>
      <c r="Q65" s="3" t="s">
        <v>77</v>
      </c>
      <c r="R65" s="3" t="s">
        <v>101</v>
      </c>
      <c r="S65" s="3" t="s">
        <v>331</v>
      </c>
      <c r="T65" s="3">
        <v>5</v>
      </c>
      <c r="U65" s="3" t="s">
        <v>332</v>
      </c>
      <c r="V65" s="3">
        <v>5</v>
      </c>
      <c r="W65" s="3" t="s">
        <v>333</v>
      </c>
      <c r="X65" s="3">
        <v>35</v>
      </c>
      <c r="Y65" s="3" t="s">
        <v>41</v>
      </c>
      <c r="Z65" s="3" t="s">
        <v>67</v>
      </c>
      <c r="AA65" s="3">
        <v>11</v>
      </c>
      <c r="AB65" s="3">
        <v>200</v>
      </c>
      <c r="AC65" s="3" t="s">
        <v>189</v>
      </c>
      <c r="AD65" s="3" t="s">
        <v>104</v>
      </c>
      <c r="AE65" s="3" t="s">
        <v>56</v>
      </c>
      <c r="AF65" s="3" t="s">
        <v>46</v>
      </c>
      <c r="AG65" s="3" t="s">
        <v>1223</v>
      </c>
    </row>
    <row r="66" spans="1:33" ht="12.5" x14ac:dyDescent="0.25">
      <c r="A66" s="2">
        <v>44601.579823692126</v>
      </c>
      <c r="B66" s="3" t="s">
        <v>31</v>
      </c>
      <c r="C66" s="3" t="s">
        <v>31</v>
      </c>
      <c r="D66" s="3">
        <v>20</v>
      </c>
      <c r="E66" s="3">
        <v>10</v>
      </c>
      <c r="F66" s="3" t="s">
        <v>70</v>
      </c>
      <c r="G66" s="3" t="s">
        <v>62</v>
      </c>
      <c r="H66" s="3" t="s">
        <v>34</v>
      </c>
      <c r="I66" s="3" t="s">
        <v>34</v>
      </c>
      <c r="J66" s="3" t="s">
        <v>49</v>
      </c>
      <c r="K66" s="3" t="s">
        <v>50</v>
      </c>
      <c r="M66" s="3">
        <v>3</v>
      </c>
      <c r="N66" s="3">
        <v>5</v>
      </c>
      <c r="O66" s="3">
        <v>3</v>
      </c>
      <c r="P66" s="3">
        <v>5</v>
      </c>
      <c r="Q66" s="3">
        <v>5</v>
      </c>
      <c r="R66" s="3" t="s">
        <v>63</v>
      </c>
      <c r="S66" s="3" t="s">
        <v>338</v>
      </c>
      <c r="T66" s="3">
        <v>3</v>
      </c>
      <c r="U66" s="3" t="s">
        <v>339</v>
      </c>
      <c r="V66" s="3">
        <v>3</v>
      </c>
      <c r="W66" s="3" t="s">
        <v>339</v>
      </c>
      <c r="X66" s="3">
        <v>35</v>
      </c>
      <c r="Y66" s="3" t="s">
        <v>41</v>
      </c>
      <c r="Z66" s="3" t="s">
        <v>340</v>
      </c>
      <c r="AA66" s="3">
        <v>5</v>
      </c>
      <c r="AB66" s="3">
        <v>100</v>
      </c>
      <c r="AC66" s="3" t="s">
        <v>82</v>
      </c>
      <c r="AD66" s="3" t="s">
        <v>341</v>
      </c>
      <c r="AE66" s="3" t="s">
        <v>56</v>
      </c>
      <c r="AF66" s="3" t="s">
        <v>36</v>
      </c>
      <c r="AG66" s="3" t="s">
        <v>1223</v>
      </c>
    </row>
    <row r="67" spans="1:33" ht="12.5" x14ac:dyDescent="0.25">
      <c r="A67" s="2">
        <v>44601.616989097223</v>
      </c>
      <c r="B67" s="3" t="s">
        <v>31</v>
      </c>
      <c r="C67" s="3" t="s">
        <v>31</v>
      </c>
      <c r="D67" s="3">
        <v>20</v>
      </c>
      <c r="E67" s="3">
        <v>20</v>
      </c>
      <c r="F67" s="3" t="s">
        <v>32</v>
      </c>
      <c r="G67" s="3" t="s">
        <v>33</v>
      </c>
      <c r="H67" s="3" t="s">
        <v>34</v>
      </c>
      <c r="I67" s="3" t="s">
        <v>34</v>
      </c>
      <c r="J67" s="3" t="s">
        <v>35</v>
      </c>
      <c r="K67" s="3" t="s">
        <v>50</v>
      </c>
      <c r="M67" s="3">
        <v>3</v>
      </c>
      <c r="N67" s="3">
        <v>3</v>
      </c>
      <c r="O67" s="3">
        <v>3</v>
      </c>
      <c r="P67" s="3">
        <v>3</v>
      </c>
      <c r="Q67" s="3">
        <v>10</v>
      </c>
      <c r="R67" s="3" t="s">
        <v>71</v>
      </c>
      <c r="S67" s="3" t="s">
        <v>376</v>
      </c>
      <c r="T67" s="3">
        <v>5</v>
      </c>
      <c r="U67" s="3" t="s">
        <v>377</v>
      </c>
      <c r="V67" s="3">
        <v>1</v>
      </c>
      <c r="W67" s="3" t="s">
        <v>378</v>
      </c>
      <c r="X67" s="3">
        <v>35</v>
      </c>
      <c r="Y67" s="3" t="s">
        <v>41</v>
      </c>
      <c r="Z67" s="3" t="s">
        <v>75</v>
      </c>
      <c r="AA67" s="3">
        <v>3</v>
      </c>
      <c r="AB67" s="3">
        <v>20</v>
      </c>
      <c r="AC67" s="3" t="s">
        <v>124</v>
      </c>
      <c r="AD67" s="3" t="s">
        <v>171</v>
      </c>
      <c r="AE67" s="3" t="s">
        <v>56</v>
      </c>
      <c r="AF67" s="3" t="s">
        <v>36</v>
      </c>
      <c r="AG67" s="3" t="s">
        <v>1223</v>
      </c>
    </row>
    <row r="68" spans="1:33" ht="12.5" x14ac:dyDescent="0.25">
      <c r="A68" s="2">
        <v>44606.814776087966</v>
      </c>
      <c r="B68" s="3" t="s">
        <v>31</v>
      </c>
      <c r="C68" s="3" t="s">
        <v>68</v>
      </c>
      <c r="D68" s="3">
        <v>10</v>
      </c>
      <c r="E68" s="3">
        <v>10</v>
      </c>
      <c r="F68" s="3" t="s">
        <v>70</v>
      </c>
      <c r="G68" s="3" t="s">
        <v>62</v>
      </c>
      <c r="H68" s="3" t="s">
        <v>34</v>
      </c>
      <c r="I68" s="3" t="s">
        <v>48</v>
      </c>
      <c r="J68" s="3" t="s">
        <v>49</v>
      </c>
      <c r="K68" s="3" t="s">
        <v>50</v>
      </c>
      <c r="M68" s="3">
        <v>4</v>
      </c>
      <c r="N68" s="3">
        <v>4</v>
      </c>
      <c r="O68" s="3">
        <v>4</v>
      </c>
      <c r="P68" s="3">
        <v>4</v>
      </c>
      <c r="Q68" s="3">
        <v>5</v>
      </c>
      <c r="R68" s="3" t="s">
        <v>38</v>
      </c>
      <c r="S68" s="3" t="s">
        <v>487</v>
      </c>
      <c r="T68" s="3">
        <v>1</v>
      </c>
      <c r="U68" s="3" t="s">
        <v>739</v>
      </c>
      <c r="V68" s="3">
        <v>3</v>
      </c>
      <c r="W68" s="3" t="s">
        <v>740</v>
      </c>
      <c r="X68" s="3">
        <v>35</v>
      </c>
      <c r="Y68" s="3" t="s">
        <v>41</v>
      </c>
      <c r="Z68" s="3" t="s">
        <v>340</v>
      </c>
      <c r="AA68" s="3">
        <v>7</v>
      </c>
      <c r="AB68" s="3">
        <v>30</v>
      </c>
      <c r="AC68" s="3" t="s">
        <v>189</v>
      </c>
      <c r="AD68" s="3" t="s">
        <v>741</v>
      </c>
      <c r="AE68" s="3" t="s">
        <v>56</v>
      </c>
      <c r="AF68" s="16" t="s">
        <v>50</v>
      </c>
      <c r="AG68" s="3" t="s">
        <v>1223</v>
      </c>
    </row>
    <row r="69" spans="1:33" ht="12.5" x14ac:dyDescent="0.25">
      <c r="A69" s="2">
        <v>44612.888989363426</v>
      </c>
      <c r="B69" s="3" t="s">
        <v>68</v>
      </c>
      <c r="C69" s="3" t="s">
        <v>68</v>
      </c>
      <c r="D69" s="3">
        <v>20</v>
      </c>
      <c r="E69" s="3">
        <v>10</v>
      </c>
      <c r="F69" s="3" t="s">
        <v>32</v>
      </c>
      <c r="G69" s="3" t="s">
        <v>33</v>
      </c>
      <c r="H69" s="3" t="s">
        <v>34</v>
      </c>
      <c r="I69" s="3" t="s">
        <v>34</v>
      </c>
      <c r="J69" s="3" t="s">
        <v>35</v>
      </c>
      <c r="K69" s="3" t="s">
        <v>50</v>
      </c>
      <c r="M69" s="3">
        <v>4</v>
      </c>
      <c r="N69" s="3">
        <v>2</v>
      </c>
      <c r="O69" s="3">
        <v>1</v>
      </c>
      <c r="P69" s="3">
        <v>4</v>
      </c>
      <c r="Q69" s="3">
        <v>2</v>
      </c>
      <c r="R69" s="3" t="s">
        <v>38</v>
      </c>
      <c r="S69" s="3" t="s">
        <v>791</v>
      </c>
      <c r="T69" s="3">
        <v>4</v>
      </c>
      <c r="U69" s="3" t="s">
        <v>792</v>
      </c>
      <c r="V69" s="3">
        <v>4</v>
      </c>
      <c r="W69" s="3" t="s">
        <v>793</v>
      </c>
      <c r="X69" s="3">
        <v>35</v>
      </c>
      <c r="Y69" s="3" t="s">
        <v>41</v>
      </c>
      <c r="Z69" s="3" t="s">
        <v>113</v>
      </c>
      <c r="AA69" s="3">
        <v>8</v>
      </c>
      <c r="AB69" s="3">
        <v>40</v>
      </c>
      <c r="AC69" s="3" t="s">
        <v>43</v>
      </c>
      <c r="AD69" s="3" t="s">
        <v>794</v>
      </c>
      <c r="AE69" s="3" t="s">
        <v>56</v>
      </c>
      <c r="AF69" s="3" t="s">
        <v>36</v>
      </c>
      <c r="AG69" s="3" t="s">
        <v>1223</v>
      </c>
    </row>
    <row r="70" spans="1:33" ht="12.5" x14ac:dyDescent="0.25">
      <c r="A70" s="2">
        <v>44614.781548865736</v>
      </c>
      <c r="B70" s="3" t="s">
        <v>47</v>
      </c>
      <c r="C70" s="3" t="s">
        <v>47</v>
      </c>
      <c r="D70" s="3">
        <v>5</v>
      </c>
      <c r="E70" s="3">
        <v>5</v>
      </c>
      <c r="F70" s="3" t="s">
        <v>32</v>
      </c>
      <c r="G70" s="3" t="s">
        <v>33</v>
      </c>
      <c r="H70" s="3" t="s">
        <v>34</v>
      </c>
      <c r="I70" s="3" t="s">
        <v>48</v>
      </c>
      <c r="J70" s="3" t="s">
        <v>49</v>
      </c>
      <c r="K70" s="3" t="s">
        <v>50</v>
      </c>
      <c r="M70" s="3">
        <v>3</v>
      </c>
      <c r="N70" s="3">
        <v>3</v>
      </c>
      <c r="O70" s="3">
        <v>5</v>
      </c>
      <c r="P70" s="3">
        <v>5</v>
      </c>
      <c r="Q70" s="3">
        <v>10</v>
      </c>
      <c r="R70" s="3" t="s">
        <v>101</v>
      </c>
      <c r="S70" s="3" t="s">
        <v>354</v>
      </c>
      <c r="T70" s="3">
        <v>3</v>
      </c>
      <c r="U70" s="3" t="s">
        <v>859</v>
      </c>
      <c r="V70" s="3">
        <v>3</v>
      </c>
      <c r="W70" s="3" t="s">
        <v>860</v>
      </c>
      <c r="X70" s="3">
        <v>35</v>
      </c>
      <c r="Y70" s="3" t="s">
        <v>41</v>
      </c>
      <c r="Z70" s="3" t="s">
        <v>75</v>
      </c>
      <c r="AA70" s="3">
        <v>2</v>
      </c>
      <c r="AB70" s="3">
        <v>70</v>
      </c>
      <c r="AC70" s="3" t="s">
        <v>124</v>
      </c>
      <c r="AD70" s="3" t="s">
        <v>861</v>
      </c>
      <c r="AE70" s="3" t="s">
        <v>56</v>
      </c>
      <c r="AF70" s="3" t="s">
        <v>36</v>
      </c>
      <c r="AG70" s="3" t="s">
        <v>1223</v>
      </c>
    </row>
    <row r="71" spans="1:33" ht="12.5" x14ac:dyDescent="0.25">
      <c r="A71" s="2">
        <v>44614.829734421292</v>
      </c>
      <c r="B71" s="3" t="s">
        <v>47</v>
      </c>
      <c r="C71" s="3" t="s">
        <v>47</v>
      </c>
      <c r="D71" s="3">
        <v>10</v>
      </c>
      <c r="E71" s="3">
        <v>20</v>
      </c>
      <c r="F71" s="3" t="s">
        <v>70</v>
      </c>
      <c r="G71" s="3" t="s">
        <v>33</v>
      </c>
      <c r="H71" s="3" t="s">
        <v>48</v>
      </c>
      <c r="I71" s="3" t="s">
        <v>48</v>
      </c>
      <c r="J71" s="3" t="s">
        <v>49</v>
      </c>
      <c r="K71" s="3" t="s">
        <v>50</v>
      </c>
      <c r="M71" s="3">
        <v>5</v>
      </c>
      <c r="N71" s="3">
        <v>2</v>
      </c>
      <c r="O71" s="3">
        <v>1</v>
      </c>
      <c r="P71" s="3">
        <v>3</v>
      </c>
      <c r="Q71" s="3">
        <v>2</v>
      </c>
      <c r="R71" s="3" t="s">
        <v>38</v>
      </c>
      <c r="S71" s="3" t="s">
        <v>773</v>
      </c>
      <c r="T71" s="3">
        <v>4</v>
      </c>
      <c r="U71" s="3" t="s">
        <v>922</v>
      </c>
      <c r="V71" s="3">
        <v>5</v>
      </c>
      <c r="W71" s="3" t="s">
        <v>922</v>
      </c>
      <c r="X71" s="3">
        <v>35</v>
      </c>
      <c r="Y71" s="3" t="s">
        <v>41</v>
      </c>
      <c r="Z71" s="3" t="s">
        <v>75</v>
      </c>
      <c r="AA71" s="3">
        <v>5</v>
      </c>
      <c r="AB71" s="3">
        <v>200</v>
      </c>
      <c r="AC71" s="3" t="s">
        <v>43</v>
      </c>
      <c r="AD71" s="3" t="s">
        <v>140</v>
      </c>
      <c r="AE71" s="3" t="s">
        <v>56</v>
      </c>
      <c r="AF71" s="3" t="s">
        <v>36</v>
      </c>
      <c r="AG71" s="3" t="s">
        <v>1223</v>
      </c>
    </row>
    <row r="72" spans="1:33" ht="12.5" x14ac:dyDescent="0.25">
      <c r="A72" s="2">
        <v>44601.516554895832</v>
      </c>
      <c r="B72" s="3" t="s">
        <v>31</v>
      </c>
      <c r="C72" s="3" t="s">
        <v>47</v>
      </c>
      <c r="D72" s="3">
        <v>3</v>
      </c>
      <c r="E72" s="3">
        <v>3</v>
      </c>
      <c r="F72" s="3" t="s">
        <v>70</v>
      </c>
      <c r="G72" s="3" t="s">
        <v>33</v>
      </c>
      <c r="H72" s="3" t="s">
        <v>48</v>
      </c>
      <c r="I72" s="3" t="s">
        <v>48</v>
      </c>
      <c r="J72" s="3" t="s">
        <v>49</v>
      </c>
      <c r="K72" s="3" t="s">
        <v>50</v>
      </c>
      <c r="M72" s="3">
        <v>5</v>
      </c>
      <c r="N72" s="3">
        <v>2</v>
      </c>
      <c r="O72" s="3">
        <v>4</v>
      </c>
      <c r="P72" s="3">
        <v>4</v>
      </c>
      <c r="Q72" s="3">
        <v>20</v>
      </c>
      <c r="R72" s="3" t="s">
        <v>38</v>
      </c>
      <c r="S72" s="3" t="s">
        <v>135</v>
      </c>
      <c r="T72" s="3">
        <v>3</v>
      </c>
      <c r="U72" s="3" t="s">
        <v>135</v>
      </c>
      <c r="V72" s="3">
        <v>5</v>
      </c>
      <c r="W72" s="3" t="s">
        <v>135</v>
      </c>
      <c r="X72" s="3">
        <v>36</v>
      </c>
      <c r="Y72" s="3" t="s">
        <v>74</v>
      </c>
      <c r="Z72" s="3" t="s">
        <v>75</v>
      </c>
      <c r="AA72" s="3">
        <v>10</v>
      </c>
      <c r="AB72" s="3">
        <v>500</v>
      </c>
      <c r="AC72" s="3" t="s">
        <v>124</v>
      </c>
      <c r="AD72" s="3" t="s">
        <v>136</v>
      </c>
      <c r="AE72" s="3" t="s">
        <v>56</v>
      </c>
      <c r="AF72" s="3" t="s">
        <v>36</v>
      </c>
      <c r="AG72" s="3" t="s">
        <v>1223</v>
      </c>
    </row>
    <row r="73" spans="1:33" ht="12.5" x14ac:dyDescent="0.25">
      <c r="A73" s="2">
        <v>44601.525761886573</v>
      </c>
      <c r="B73" s="3" t="s">
        <v>31</v>
      </c>
      <c r="C73" s="3" t="s">
        <v>47</v>
      </c>
      <c r="D73" s="3">
        <v>10</v>
      </c>
      <c r="E73" s="3">
        <v>5</v>
      </c>
      <c r="F73" s="3" t="s">
        <v>32</v>
      </c>
      <c r="G73" s="3" t="s">
        <v>62</v>
      </c>
      <c r="H73" s="3" t="s">
        <v>34</v>
      </c>
      <c r="I73" s="3" t="s">
        <v>48</v>
      </c>
      <c r="J73" s="3" t="s">
        <v>49</v>
      </c>
      <c r="K73" s="3" t="s">
        <v>50</v>
      </c>
      <c r="M73" s="3">
        <v>4</v>
      </c>
      <c r="N73" s="3">
        <v>4</v>
      </c>
      <c r="O73" s="3">
        <v>5</v>
      </c>
      <c r="P73" s="3">
        <v>5</v>
      </c>
      <c r="Q73" s="3">
        <v>15</v>
      </c>
      <c r="R73" s="3" t="s">
        <v>101</v>
      </c>
      <c r="S73" s="3" t="s">
        <v>165</v>
      </c>
      <c r="T73" s="3">
        <v>4</v>
      </c>
      <c r="U73" s="3" t="s">
        <v>166</v>
      </c>
      <c r="V73" s="3">
        <v>5</v>
      </c>
      <c r="W73" s="3" t="s">
        <v>167</v>
      </c>
      <c r="X73" s="3">
        <v>36</v>
      </c>
      <c r="Y73" s="3" t="s">
        <v>41</v>
      </c>
      <c r="Z73" s="3" t="s">
        <v>75</v>
      </c>
      <c r="AA73" s="3">
        <v>10</v>
      </c>
      <c r="AB73" s="3">
        <v>50</v>
      </c>
      <c r="AC73" s="3" t="s">
        <v>43</v>
      </c>
      <c r="AD73" s="3" t="s">
        <v>92</v>
      </c>
      <c r="AE73" s="3" t="s">
        <v>56</v>
      </c>
      <c r="AF73" s="3" t="s">
        <v>36</v>
      </c>
      <c r="AG73" s="3" t="s">
        <v>1223</v>
      </c>
    </row>
    <row r="74" spans="1:33" ht="12.5" x14ac:dyDescent="0.25">
      <c r="A74" s="2">
        <v>44601.626309548607</v>
      </c>
      <c r="B74" s="3" t="s">
        <v>47</v>
      </c>
      <c r="C74" s="3" t="s">
        <v>47</v>
      </c>
      <c r="D74" s="3">
        <v>10</v>
      </c>
      <c r="E74" s="3">
        <v>5</v>
      </c>
      <c r="F74" s="3" t="s">
        <v>70</v>
      </c>
      <c r="G74" s="3" t="s">
        <v>33</v>
      </c>
      <c r="H74" s="3" t="s">
        <v>34</v>
      </c>
      <c r="I74" s="3" t="s">
        <v>48</v>
      </c>
      <c r="J74" s="3" t="s">
        <v>49</v>
      </c>
      <c r="K74" s="3" t="s">
        <v>50</v>
      </c>
      <c r="M74" s="3">
        <v>3</v>
      </c>
      <c r="N74" s="3">
        <v>2</v>
      </c>
      <c r="O74" s="3">
        <v>4</v>
      </c>
      <c r="P74" s="3">
        <v>3</v>
      </c>
      <c r="Q74" s="3">
        <v>8</v>
      </c>
      <c r="R74" s="3" t="s">
        <v>63</v>
      </c>
      <c r="S74" s="3" t="s">
        <v>317</v>
      </c>
      <c r="T74" s="3">
        <v>3</v>
      </c>
      <c r="U74" s="3" t="s">
        <v>391</v>
      </c>
      <c r="V74" s="3">
        <v>4</v>
      </c>
      <c r="W74" s="3" t="s">
        <v>129</v>
      </c>
      <c r="X74" s="3">
        <v>36</v>
      </c>
      <c r="Y74" s="3" t="s">
        <v>41</v>
      </c>
      <c r="Z74" s="3" t="s">
        <v>75</v>
      </c>
      <c r="AA74" s="3">
        <v>8</v>
      </c>
      <c r="AB74" s="3">
        <v>300</v>
      </c>
      <c r="AC74" s="3" t="s">
        <v>43</v>
      </c>
      <c r="AD74" s="3" t="s">
        <v>392</v>
      </c>
      <c r="AE74" s="3" t="s">
        <v>115</v>
      </c>
      <c r="AF74" s="3" t="s">
        <v>36</v>
      </c>
      <c r="AG74" s="3" t="s">
        <v>1223</v>
      </c>
    </row>
    <row r="75" spans="1:33" ht="12.5" x14ac:dyDescent="0.25">
      <c r="A75" s="2">
        <v>44601.683437476851</v>
      </c>
      <c r="B75" s="3" t="s">
        <v>31</v>
      </c>
      <c r="C75" s="3" t="s">
        <v>31</v>
      </c>
      <c r="D75" s="3">
        <v>30</v>
      </c>
      <c r="E75" s="3">
        <v>5</v>
      </c>
      <c r="F75" s="3" t="s">
        <v>70</v>
      </c>
      <c r="G75" s="3" t="s">
        <v>33</v>
      </c>
      <c r="H75" s="3" t="s">
        <v>34</v>
      </c>
      <c r="I75" s="3" t="s">
        <v>34</v>
      </c>
      <c r="J75" s="3" t="s">
        <v>49</v>
      </c>
      <c r="K75" s="3" t="s">
        <v>50</v>
      </c>
      <c r="M75" s="3">
        <v>5</v>
      </c>
      <c r="N75" s="3">
        <v>5</v>
      </c>
      <c r="O75" s="3">
        <v>5</v>
      </c>
      <c r="P75" s="3">
        <v>5</v>
      </c>
      <c r="Q75" s="3">
        <v>5</v>
      </c>
      <c r="R75" s="3" t="s">
        <v>101</v>
      </c>
      <c r="S75" s="3" t="s">
        <v>436</v>
      </c>
      <c r="T75" s="3">
        <v>3</v>
      </c>
      <c r="U75" s="3" t="s">
        <v>437</v>
      </c>
      <c r="V75" s="3">
        <v>3</v>
      </c>
      <c r="W75" s="3" t="s">
        <v>437</v>
      </c>
      <c r="X75" s="3">
        <v>36</v>
      </c>
      <c r="Y75" s="3" t="s">
        <v>41</v>
      </c>
      <c r="Z75" s="3" t="s">
        <v>75</v>
      </c>
      <c r="AA75" s="3">
        <v>12</v>
      </c>
      <c r="AB75" s="3">
        <v>2</v>
      </c>
      <c r="AC75" s="3" t="s">
        <v>43</v>
      </c>
      <c r="AD75" s="3" t="s">
        <v>438</v>
      </c>
      <c r="AE75" s="3" t="s">
        <v>56</v>
      </c>
      <c r="AF75" s="3" t="s">
        <v>36</v>
      </c>
      <c r="AG75" s="3" t="s">
        <v>1223</v>
      </c>
    </row>
    <row r="76" spans="1:33" ht="12.5" x14ac:dyDescent="0.25">
      <c r="A76" s="2">
        <v>44601.710898726851</v>
      </c>
      <c r="B76" s="3" t="s">
        <v>31</v>
      </c>
      <c r="C76" s="3" t="s">
        <v>47</v>
      </c>
      <c r="D76" s="3">
        <v>20</v>
      </c>
      <c r="E76" s="3">
        <v>30</v>
      </c>
      <c r="F76" s="3" t="s">
        <v>32</v>
      </c>
      <c r="G76" s="3" t="s">
        <v>62</v>
      </c>
      <c r="H76" s="3" t="s">
        <v>34</v>
      </c>
      <c r="I76" s="3" t="s">
        <v>48</v>
      </c>
      <c r="J76" s="3" t="s">
        <v>49</v>
      </c>
      <c r="K76" s="3" t="s">
        <v>36</v>
      </c>
      <c r="M76" s="3">
        <v>2</v>
      </c>
      <c r="N76" s="3">
        <v>3</v>
      </c>
      <c r="O76" s="3">
        <v>4</v>
      </c>
      <c r="P76" s="3">
        <v>5</v>
      </c>
      <c r="Q76" s="3">
        <v>7</v>
      </c>
      <c r="R76" s="3" t="s">
        <v>63</v>
      </c>
      <c r="S76" s="3" t="s">
        <v>453</v>
      </c>
      <c r="T76" s="3">
        <v>3</v>
      </c>
      <c r="U76" s="3" t="s">
        <v>454</v>
      </c>
      <c r="V76" s="3">
        <v>4</v>
      </c>
      <c r="W76" s="3" t="s">
        <v>455</v>
      </c>
      <c r="X76" s="3">
        <v>36</v>
      </c>
      <c r="Y76" s="3" t="s">
        <v>41</v>
      </c>
      <c r="Z76" s="3" t="s">
        <v>75</v>
      </c>
      <c r="AA76" s="3">
        <v>10</v>
      </c>
      <c r="AB76" s="3">
        <v>80</v>
      </c>
      <c r="AC76" s="3" t="s">
        <v>43</v>
      </c>
      <c r="AD76" s="3" t="s">
        <v>104</v>
      </c>
      <c r="AE76" s="3" t="s">
        <v>56</v>
      </c>
      <c r="AF76" s="3" t="s">
        <v>36</v>
      </c>
      <c r="AG76" s="3" t="s">
        <v>1223</v>
      </c>
    </row>
    <row r="77" spans="1:33" ht="12.5" x14ac:dyDescent="0.25">
      <c r="A77" s="2">
        <v>44602.426988240739</v>
      </c>
      <c r="B77" s="3" t="s">
        <v>31</v>
      </c>
      <c r="C77" s="3" t="s">
        <v>31</v>
      </c>
      <c r="D77" s="3">
        <v>15</v>
      </c>
      <c r="E77" s="3">
        <v>10</v>
      </c>
      <c r="F77" s="3" t="s">
        <v>70</v>
      </c>
      <c r="G77" s="3" t="s">
        <v>33</v>
      </c>
      <c r="H77" s="3" t="s">
        <v>34</v>
      </c>
      <c r="I77" s="3" t="s">
        <v>34</v>
      </c>
      <c r="J77" s="3" t="s">
        <v>49</v>
      </c>
      <c r="K77" s="3" t="s">
        <v>50</v>
      </c>
      <c r="M77" s="3">
        <v>3</v>
      </c>
      <c r="N77" s="3">
        <v>4</v>
      </c>
      <c r="O77" s="3">
        <v>5</v>
      </c>
      <c r="P77" s="3">
        <v>5</v>
      </c>
      <c r="Q77" s="3">
        <v>5</v>
      </c>
      <c r="R77" s="3" t="s">
        <v>101</v>
      </c>
      <c r="S77" s="3" t="s">
        <v>57</v>
      </c>
      <c r="T77" s="3">
        <v>5</v>
      </c>
      <c r="U77" s="3" t="s">
        <v>631</v>
      </c>
      <c r="V77" s="3">
        <v>4</v>
      </c>
      <c r="W77" s="3" t="s">
        <v>632</v>
      </c>
      <c r="X77" s="3">
        <v>36</v>
      </c>
      <c r="Y77" s="3" t="s">
        <v>74</v>
      </c>
      <c r="Z77" s="3" t="s">
        <v>428</v>
      </c>
      <c r="AA77" s="3">
        <v>7</v>
      </c>
      <c r="AB77" s="3">
        <v>90</v>
      </c>
      <c r="AC77" s="3" t="s">
        <v>43</v>
      </c>
      <c r="AD77" s="3" t="s">
        <v>134</v>
      </c>
      <c r="AE77" s="3" t="s">
        <v>56</v>
      </c>
      <c r="AF77" s="3" t="s">
        <v>36</v>
      </c>
      <c r="AG77" s="3" t="s">
        <v>1223</v>
      </c>
    </row>
    <row r="78" spans="1:33" ht="12.5" x14ac:dyDescent="0.25">
      <c r="A78" s="2">
        <v>44606.888614131945</v>
      </c>
      <c r="B78" s="3" t="s">
        <v>47</v>
      </c>
      <c r="C78" s="3" t="s">
        <v>47</v>
      </c>
      <c r="D78" s="3">
        <v>10</v>
      </c>
      <c r="E78" s="3">
        <v>5</v>
      </c>
      <c r="F78" s="3" t="s">
        <v>70</v>
      </c>
      <c r="G78" s="3" t="s">
        <v>62</v>
      </c>
      <c r="H78" s="3" t="s">
        <v>34</v>
      </c>
      <c r="I78" s="3" t="s">
        <v>34</v>
      </c>
      <c r="J78" s="3" t="s">
        <v>49</v>
      </c>
      <c r="K78" s="3" t="s">
        <v>50</v>
      </c>
      <c r="M78" s="3">
        <v>3</v>
      </c>
      <c r="N78" s="3">
        <v>2</v>
      </c>
      <c r="O78" s="3">
        <v>4</v>
      </c>
      <c r="P78" s="3">
        <v>4</v>
      </c>
      <c r="Q78" s="3">
        <v>5</v>
      </c>
      <c r="R78" s="3" t="s">
        <v>38</v>
      </c>
      <c r="S78" s="3" t="s">
        <v>264</v>
      </c>
      <c r="T78" s="3">
        <v>4</v>
      </c>
      <c r="U78" s="3" t="s">
        <v>753</v>
      </c>
      <c r="V78" s="3">
        <v>4</v>
      </c>
      <c r="W78" s="3" t="s">
        <v>754</v>
      </c>
      <c r="X78" s="3">
        <v>36</v>
      </c>
      <c r="Y78" s="3" t="s">
        <v>41</v>
      </c>
      <c r="Z78" s="3" t="s">
        <v>235</v>
      </c>
      <c r="AA78" s="3">
        <v>4</v>
      </c>
      <c r="AB78" s="3">
        <v>300</v>
      </c>
      <c r="AC78" s="3" t="s">
        <v>43</v>
      </c>
      <c r="AD78" s="3" t="s">
        <v>755</v>
      </c>
      <c r="AE78" s="3" t="s">
        <v>56</v>
      </c>
      <c r="AF78" s="3" t="s">
        <v>36</v>
      </c>
      <c r="AG78" s="3" t="s">
        <v>1223</v>
      </c>
    </row>
    <row r="79" spans="1:33" ht="12.5" x14ac:dyDescent="0.25">
      <c r="A79" s="2">
        <v>44608.928691226851</v>
      </c>
      <c r="B79" s="3" t="s">
        <v>68</v>
      </c>
      <c r="C79" s="3" t="s">
        <v>47</v>
      </c>
      <c r="D79" s="3">
        <v>20</v>
      </c>
      <c r="E79" s="3">
        <v>20</v>
      </c>
      <c r="F79" s="3" t="s">
        <v>32</v>
      </c>
      <c r="G79" s="3" t="s">
        <v>33</v>
      </c>
      <c r="H79" s="3" t="s">
        <v>34</v>
      </c>
      <c r="I79" s="3" t="s">
        <v>34</v>
      </c>
      <c r="J79" s="3" t="s">
        <v>35</v>
      </c>
      <c r="K79" s="3" t="s">
        <v>50</v>
      </c>
      <c r="M79" s="3">
        <v>4</v>
      </c>
      <c r="N79" s="3">
        <v>3</v>
      </c>
      <c r="O79" s="3">
        <v>3</v>
      </c>
      <c r="P79" s="3">
        <v>5</v>
      </c>
      <c r="Q79" s="3">
        <v>10</v>
      </c>
      <c r="R79" s="3" t="s">
        <v>63</v>
      </c>
      <c r="S79" s="3" t="s">
        <v>773</v>
      </c>
      <c r="T79" s="3">
        <v>5</v>
      </c>
      <c r="U79" s="3" t="s">
        <v>774</v>
      </c>
      <c r="V79" s="3">
        <v>5</v>
      </c>
      <c r="W79" s="3" t="s">
        <v>91</v>
      </c>
      <c r="X79" s="3">
        <v>36</v>
      </c>
      <c r="Y79" s="3" t="s">
        <v>41</v>
      </c>
      <c r="Z79" s="3" t="s">
        <v>775</v>
      </c>
      <c r="AA79" s="3">
        <v>5</v>
      </c>
      <c r="AB79" s="3">
        <v>2500</v>
      </c>
      <c r="AC79" s="3" t="s">
        <v>124</v>
      </c>
      <c r="AD79" s="3" t="s">
        <v>776</v>
      </c>
      <c r="AE79" s="3" t="s">
        <v>115</v>
      </c>
      <c r="AF79" s="3" t="s">
        <v>36</v>
      </c>
      <c r="AG79" s="3" t="s">
        <v>1223</v>
      </c>
    </row>
    <row r="80" spans="1:33" ht="12.5" x14ac:dyDescent="0.25">
      <c r="A80" s="2">
        <v>44613.407823993053</v>
      </c>
      <c r="B80" s="3" t="s">
        <v>68</v>
      </c>
      <c r="C80" s="3" t="s">
        <v>47</v>
      </c>
      <c r="D80" s="3">
        <v>5</v>
      </c>
      <c r="E80" s="3">
        <v>0</v>
      </c>
      <c r="F80" s="3" t="s">
        <v>32</v>
      </c>
      <c r="G80" s="3" t="s">
        <v>33</v>
      </c>
      <c r="H80" s="3" t="s">
        <v>34</v>
      </c>
      <c r="I80" s="3" t="s">
        <v>34</v>
      </c>
      <c r="J80" s="3" t="s">
        <v>35</v>
      </c>
      <c r="K80" s="3" t="s">
        <v>50</v>
      </c>
      <c r="M80" s="3">
        <v>4</v>
      </c>
      <c r="N80" s="3">
        <v>4</v>
      </c>
      <c r="O80" s="3">
        <v>3</v>
      </c>
      <c r="P80" s="3">
        <v>5</v>
      </c>
      <c r="Q80" s="3">
        <v>12</v>
      </c>
      <c r="R80" s="3" t="s">
        <v>101</v>
      </c>
      <c r="S80" s="3" t="s">
        <v>801</v>
      </c>
      <c r="T80" s="3">
        <v>5</v>
      </c>
      <c r="U80" s="3" t="s">
        <v>802</v>
      </c>
      <c r="V80" s="3">
        <v>4</v>
      </c>
      <c r="W80" s="3" t="s">
        <v>803</v>
      </c>
      <c r="X80" s="3">
        <v>36</v>
      </c>
      <c r="Y80" s="3" t="s">
        <v>74</v>
      </c>
      <c r="Z80" s="3" t="s">
        <v>486</v>
      </c>
      <c r="AA80" s="3">
        <v>10</v>
      </c>
      <c r="AB80" s="3">
        <v>250</v>
      </c>
      <c r="AC80" s="3" t="s">
        <v>43</v>
      </c>
      <c r="AD80" s="3" t="s">
        <v>804</v>
      </c>
      <c r="AE80" s="3" t="s">
        <v>56</v>
      </c>
      <c r="AF80" s="3" t="s">
        <v>46</v>
      </c>
      <c r="AG80" s="3" t="s">
        <v>1223</v>
      </c>
    </row>
    <row r="81" spans="1:33" ht="12.5" x14ac:dyDescent="0.25">
      <c r="A81" s="2">
        <v>44613.718226423611</v>
      </c>
      <c r="B81" s="3" t="s">
        <v>47</v>
      </c>
      <c r="C81" s="3" t="s">
        <v>47</v>
      </c>
      <c r="D81" s="3">
        <v>10</v>
      </c>
      <c r="E81" s="3">
        <v>10</v>
      </c>
      <c r="F81" s="3" t="s">
        <v>70</v>
      </c>
      <c r="G81" s="3" t="s">
        <v>33</v>
      </c>
      <c r="H81" s="3" t="s">
        <v>48</v>
      </c>
      <c r="I81" s="3" t="s">
        <v>48</v>
      </c>
      <c r="J81" s="3" t="s">
        <v>35</v>
      </c>
      <c r="K81" s="3" t="s">
        <v>50</v>
      </c>
      <c r="M81" s="3">
        <v>3</v>
      </c>
      <c r="N81" s="3">
        <v>3</v>
      </c>
      <c r="O81" s="3">
        <v>3</v>
      </c>
      <c r="P81" s="3">
        <v>5</v>
      </c>
      <c r="Q81" s="3">
        <v>15</v>
      </c>
      <c r="R81" s="3" t="s">
        <v>38</v>
      </c>
      <c r="S81" s="3" t="s">
        <v>813</v>
      </c>
      <c r="T81" s="3">
        <v>5</v>
      </c>
      <c r="U81" s="3" t="s">
        <v>814</v>
      </c>
      <c r="V81" s="3">
        <v>5</v>
      </c>
      <c r="W81" s="3" t="s">
        <v>814</v>
      </c>
      <c r="X81" s="3">
        <v>36</v>
      </c>
      <c r="Y81" s="3" t="s">
        <v>41</v>
      </c>
      <c r="Z81" s="3" t="s">
        <v>75</v>
      </c>
      <c r="AA81" s="3">
        <v>10</v>
      </c>
      <c r="AB81" s="3">
        <v>100</v>
      </c>
      <c r="AC81" s="3" t="s">
        <v>43</v>
      </c>
      <c r="AD81" s="3" t="s">
        <v>114</v>
      </c>
      <c r="AE81" s="3" t="s">
        <v>56</v>
      </c>
      <c r="AF81" s="3" t="s">
        <v>36</v>
      </c>
      <c r="AG81" s="3" t="s">
        <v>1223</v>
      </c>
    </row>
    <row r="82" spans="1:33" ht="12.5" x14ac:dyDescent="0.25">
      <c r="A82" s="2">
        <v>44614.770750474534</v>
      </c>
      <c r="B82" s="3" t="s">
        <v>47</v>
      </c>
      <c r="C82" s="3" t="s">
        <v>47</v>
      </c>
      <c r="D82" s="3">
        <v>30</v>
      </c>
      <c r="E82" s="3">
        <v>30</v>
      </c>
      <c r="F82" s="3" t="s">
        <v>70</v>
      </c>
      <c r="G82" s="3" t="s">
        <v>33</v>
      </c>
      <c r="H82" s="3" t="s">
        <v>48</v>
      </c>
      <c r="I82" s="3" t="s">
        <v>48</v>
      </c>
      <c r="J82" s="3" t="s">
        <v>49</v>
      </c>
      <c r="K82" s="3" t="s">
        <v>50</v>
      </c>
      <c r="M82" s="3">
        <v>4</v>
      </c>
      <c r="N82" s="3">
        <v>3</v>
      </c>
      <c r="O82" s="3">
        <v>2</v>
      </c>
      <c r="P82" s="3">
        <v>5</v>
      </c>
      <c r="Q82" s="3">
        <v>7</v>
      </c>
      <c r="R82" s="3" t="s">
        <v>101</v>
      </c>
      <c r="S82" s="3" t="s">
        <v>827</v>
      </c>
      <c r="T82" s="3">
        <v>5</v>
      </c>
      <c r="U82" s="3" t="s">
        <v>300</v>
      </c>
      <c r="V82" s="3">
        <v>5</v>
      </c>
      <c r="W82" s="3" t="s">
        <v>300</v>
      </c>
      <c r="X82" s="3">
        <v>36</v>
      </c>
      <c r="Y82" s="3" t="s">
        <v>41</v>
      </c>
      <c r="Z82" s="3" t="s">
        <v>371</v>
      </c>
      <c r="AA82" s="3">
        <v>3</v>
      </c>
      <c r="AB82" s="3">
        <v>800</v>
      </c>
      <c r="AC82" s="3" t="s">
        <v>43</v>
      </c>
      <c r="AD82" s="3" t="s">
        <v>828</v>
      </c>
      <c r="AE82" s="3" t="s">
        <v>56</v>
      </c>
      <c r="AF82" s="3" t="s">
        <v>36</v>
      </c>
      <c r="AG82" s="3" t="s">
        <v>1223</v>
      </c>
    </row>
    <row r="83" spans="1:33" ht="12.5" x14ac:dyDescent="0.25">
      <c r="A83" s="2">
        <v>44614.85322694444</v>
      </c>
      <c r="B83" s="3" t="s">
        <v>31</v>
      </c>
      <c r="C83" s="3" t="s">
        <v>31</v>
      </c>
      <c r="D83" s="3">
        <v>10</v>
      </c>
      <c r="E83" s="3">
        <v>5</v>
      </c>
      <c r="F83" s="3" t="s">
        <v>70</v>
      </c>
      <c r="G83" s="3" t="s">
        <v>33</v>
      </c>
      <c r="H83" s="3" t="s">
        <v>34</v>
      </c>
      <c r="I83" s="3" t="s">
        <v>48</v>
      </c>
      <c r="J83" s="3" t="s">
        <v>49</v>
      </c>
      <c r="K83" s="3" t="s">
        <v>50</v>
      </c>
      <c r="M83" s="3">
        <v>5</v>
      </c>
      <c r="N83" s="3">
        <v>1</v>
      </c>
      <c r="O83" s="3">
        <v>4</v>
      </c>
      <c r="P83" s="3">
        <v>3</v>
      </c>
      <c r="Q83" s="3">
        <v>3</v>
      </c>
      <c r="R83" s="3" t="s">
        <v>38</v>
      </c>
      <c r="S83" s="3" t="s">
        <v>948</v>
      </c>
      <c r="T83" s="3">
        <v>1</v>
      </c>
      <c r="U83" s="3" t="s">
        <v>949</v>
      </c>
      <c r="V83" s="3">
        <v>4</v>
      </c>
      <c r="W83" s="3" t="s">
        <v>950</v>
      </c>
      <c r="X83" s="3">
        <v>36</v>
      </c>
      <c r="Y83" s="3" t="s">
        <v>41</v>
      </c>
      <c r="Z83" s="3" t="s">
        <v>227</v>
      </c>
      <c r="AA83" s="3">
        <v>8</v>
      </c>
      <c r="AB83" s="3">
        <v>100</v>
      </c>
      <c r="AC83" s="3" t="s">
        <v>43</v>
      </c>
      <c r="AD83" s="3" t="s">
        <v>861</v>
      </c>
      <c r="AE83" s="3" t="s">
        <v>56</v>
      </c>
      <c r="AF83" s="3" t="s">
        <v>36</v>
      </c>
      <c r="AG83" s="3" t="s">
        <v>1223</v>
      </c>
    </row>
    <row r="84" spans="1:33" ht="12.5" x14ac:dyDescent="0.25">
      <c r="A84" s="2">
        <v>44615.372550520835</v>
      </c>
      <c r="B84" s="3" t="s">
        <v>31</v>
      </c>
      <c r="C84" s="3" t="s">
        <v>47</v>
      </c>
      <c r="D84" s="3">
        <v>100</v>
      </c>
      <c r="E84" s="3">
        <v>3</v>
      </c>
      <c r="F84" s="3" t="s">
        <v>70</v>
      </c>
      <c r="G84" s="3" t="s">
        <v>33</v>
      </c>
      <c r="H84" s="3" t="s">
        <v>34</v>
      </c>
      <c r="I84" s="3" t="s">
        <v>48</v>
      </c>
      <c r="J84" s="3" t="s">
        <v>49</v>
      </c>
      <c r="K84" s="3" t="s">
        <v>50</v>
      </c>
      <c r="M84" s="3">
        <v>4</v>
      </c>
      <c r="N84" s="3">
        <v>2</v>
      </c>
      <c r="O84" s="3">
        <v>3</v>
      </c>
      <c r="P84" s="3">
        <v>5</v>
      </c>
      <c r="Q84" s="3">
        <v>10</v>
      </c>
      <c r="R84" s="3" t="s">
        <v>101</v>
      </c>
      <c r="S84" s="3" t="s">
        <v>1034</v>
      </c>
      <c r="T84" s="3">
        <v>4</v>
      </c>
      <c r="U84" s="3" t="s">
        <v>1035</v>
      </c>
      <c r="V84" s="3">
        <v>5</v>
      </c>
      <c r="W84" s="3" t="s">
        <v>1035</v>
      </c>
      <c r="X84" s="3">
        <v>36</v>
      </c>
      <c r="Y84" s="3" t="s">
        <v>74</v>
      </c>
      <c r="Z84" s="3" t="s">
        <v>75</v>
      </c>
      <c r="AA84" s="3">
        <v>12</v>
      </c>
      <c r="AB84" s="3">
        <v>3</v>
      </c>
      <c r="AC84" s="3" t="s">
        <v>124</v>
      </c>
      <c r="AD84" s="3" t="s">
        <v>171</v>
      </c>
      <c r="AE84" s="3" t="s">
        <v>56</v>
      </c>
      <c r="AF84" s="3" t="s">
        <v>36</v>
      </c>
      <c r="AG84" s="3" t="s">
        <v>1223</v>
      </c>
    </row>
    <row r="85" spans="1:33" ht="12.5" x14ac:dyDescent="0.25">
      <c r="A85" s="2">
        <v>44615.497206851855</v>
      </c>
      <c r="B85" s="3" t="s">
        <v>68</v>
      </c>
      <c r="C85" s="3" t="s">
        <v>68</v>
      </c>
      <c r="D85" s="3">
        <v>20</v>
      </c>
      <c r="E85" s="3">
        <v>1</v>
      </c>
      <c r="F85" s="3" t="s">
        <v>70</v>
      </c>
      <c r="G85" s="3" t="s">
        <v>33</v>
      </c>
      <c r="H85" s="3" t="s">
        <v>34</v>
      </c>
      <c r="I85" s="3" t="s">
        <v>34</v>
      </c>
      <c r="J85" s="3" t="s">
        <v>35</v>
      </c>
      <c r="K85" s="3" t="s">
        <v>50</v>
      </c>
      <c r="M85" s="3">
        <v>3</v>
      </c>
      <c r="N85" s="3">
        <v>3</v>
      </c>
      <c r="O85" s="3">
        <v>4</v>
      </c>
      <c r="P85" s="3">
        <v>4</v>
      </c>
      <c r="Q85" s="3">
        <v>10</v>
      </c>
      <c r="R85" s="3" t="s">
        <v>38</v>
      </c>
      <c r="S85" s="3" t="s">
        <v>1016</v>
      </c>
      <c r="T85" s="3">
        <v>5</v>
      </c>
      <c r="U85" s="3" t="s">
        <v>1065</v>
      </c>
      <c r="V85" s="3">
        <v>5</v>
      </c>
      <c r="W85" s="3" t="s">
        <v>1066</v>
      </c>
      <c r="X85" s="3">
        <v>36</v>
      </c>
      <c r="Y85" s="3" t="s">
        <v>41</v>
      </c>
      <c r="Z85" s="3" t="s">
        <v>719</v>
      </c>
      <c r="AA85" s="3">
        <v>3</v>
      </c>
      <c r="AB85" s="4">
        <v>300</v>
      </c>
      <c r="AC85" s="3" t="s">
        <v>43</v>
      </c>
      <c r="AD85" s="3" t="s">
        <v>114</v>
      </c>
      <c r="AE85" s="3" t="s">
        <v>56</v>
      </c>
      <c r="AF85" s="3" t="s">
        <v>36</v>
      </c>
      <c r="AG85" s="3" t="s">
        <v>1223</v>
      </c>
    </row>
    <row r="86" spans="1:33" ht="12.5" x14ac:dyDescent="0.25">
      <c r="A86" s="2">
        <v>44615.632493761572</v>
      </c>
      <c r="B86" s="3" t="s">
        <v>31</v>
      </c>
      <c r="C86" s="3" t="s">
        <v>47</v>
      </c>
      <c r="D86" s="3">
        <v>10</v>
      </c>
      <c r="E86" s="3">
        <v>10</v>
      </c>
      <c r="F86" s="3" t="s">
        <v>70</v>
      </c>
      <c r="G86" s="3" t="s">
        <v>62</v>
      </c>
      <c r="H86" s="3" t="s">
        <v>48</v>
      </c>
      <c r="I86" s="3" t="s">
        <v>48</v>
      </c>
      <c r="J86" s="3" t="s">
        <v>49</v>
      </c>
      <c r="K86" s="3" t="s">
        <v>50</v>
      </c>
      <c r="M86" s="3">
        <v>3</v>
      </c>
      <c r="N86" s="3">
        <v>3</v>
      </c>
      <c r="O86" s="3">
        <v>1</v>
      </c>
      <c r="P86" s="3">
        <v>5</v>
      </c>
      <c r="Q86" s="3">
        <v>8</v>
      </c>
      <c r="R86" s="3" t="s">
        <v>38</v>
      </c>
      <c r="S86" s="3" t="s">
        <v>57</v>
      </c>
      <c r="T86" s="3">
        <v>2</v>
      </c>
      <c r="U86" s="3" t="s">
        <v>1076</v>
      </c>
      <c r="V86" s="3">
        <v>4</v>
      </c>
      <c r="W86" s="3" t="s">
        <v>1077</v>
      </c>
      <c r="X86" s="3">
        <v>36</v>
      </c>
      <c r="Y86" s="3" t="s">
        <v>41</v>
      </c>
      <c r="Z86" s="3" t="s">
        <v>42</v>
      </c>
      <c r="AA86" s="3">
        <v>2</v>
      </c>
      <c r="AB86" s="3">
        <v>1000</v>
      </c>
      <c r="AC86" s="3" t="s">
        <v>82</v>
      </c>
      <c r="AD86" s="3" t="s">
        <v>1078</v>
      </c>
      <c r="AE86" s="3" t="s">
        <v>56</v>
      </c>
      <c r="AF86" s="3" t="s">
        <v>36</v>
      </c>
      <c r="AG86" s="3" t="s">
        <v>1223</v>
      </c>
    </row>
    <row r="87" spans="1:33" ht="12.5" x14ac:dyDescent="0.25">
      <c r="A87" s="2">
        <v>44601.513856840276</v>
      </c>
      <c r="B87" s="3" t="s">
        <v>47</v>
      </c>
      <c r="C87" s="3" t="s">
        <v>47</v>
      </c>
      <c r="D87" s="3">
        <v>10</v>
      </c>
      <c r="E87" s="3">
        <v>10</v>
      </c>
      <c r="F87" s="3" t="s">
        <v>70</v>
      </c>
      <c r="G87" s="3" t="s">
        <v>33</v>
      </c>
      <c r="H87" s="3" t="s">
        <v>48</v>
      </c>
      <c r="I87" s="3" t="s">
        <v>48</v>
      </c>
      <c r="J87" s="3" t="s">
        <v>49</v>
      </c>
      <c r="K87" s="3" t="s">
        <v>36</v>
      </c>
      <c r="L87" s="3" t="s">
        <v>125</v>
      </c>
      <c r="M87" s="3">
        <v>3</v>
      </c>
      <c r="N87" s="3">
        <v>3</v>
      </c>
      <c r="O87" s="3">
        <v>1</v>
      </c>
      <c r="P87" s="3">
        <v>4</v>
      </c>
      <c r="Q87" s="3">
        <v>2</v>
      </c>
      <c r="R87" s="3" t="s">
        <v>101</v>
      </c>
      <c r="S87" s="3" t="s">
        <v>57</v>
      </c>
      <c r="T87" s="3">
        <v>3</v>
      </c>
      <c r="U87" s="3" t="s">
        <v>126</v>
      </c>
      <c r="V87" s="3">
        <v>3</v>
      </c>
      <c r="W87" s="3" t="s">
        <v>126</v>
      </c>
      <c r="X87" s="3">
        <v>37</v>
      </c>
      <c r="Y87" s="3" t="s">
        <v>41</v>
      </c>
      <c r="Z87" s="3" t="s">
        <v>75</v>
      </c>
      <c r="AA87" s="3">
        <v>8</v>
      </c>
      <c r="AB87" s="3">
        <v>409</v>
      </c>
      <c r="AC87" s="3" t="s">
        <v>43</v>
      </c>
      <c r="AD87" s="3" t="s">
        <v>127</v>
      </c>
      <c r="AE87" s="3" t="s">
        <v>56</v>
      </c>
      <c r="AF87" s="16" t="s">
        <v>50</v>
      </c>
      <c r="AG87" s="3" t="s">
        <v>1223</v>
      </c>
    </row>
    <row r="88" spans="1:33" ht="12.5" x14ac:dyDescent="0.25">
      <c r="A88" s="2">
        <v>44601.545461319445</v>
      </c>
      <c r="B88" s="3" t="s">
        <v>31</v>
      </c>
      <c r="C88" s="3" t="s">
        <v>31</v>
      </c>
      <c r="D88" s="3">
        <v>0</v>
      </c>
      <c r="E88" s="3">
        <v>500</v>
      </c>
      <c r="F88" s="3" t="s">
        <v>70</v>
      </c>
      <c r="G88" s="3" t="s">
        <v>33</v>
      </c>
      <c r="H88" s="3" t="s">
        <v>34</v>
      </c>
      <c r="I88" s="3" t="s">
        <v>34</v>
      </c>
      <c r="J88" s="3" t="s">
        <v>35</v>
      </c>
      <c r="K88" s="3" t="s">
        <v>50</v>
      </c>
      <c r="M88" s="3">
        <v>4</v>
      </c>
      <c r="N88" s="3">
        <v>3</v>
      </c>
      <c r="O88" s="3">
        <v>4</v>
      </c>
      <c r="P88" s="3">
        <v>4</v>
      </c>
      <c r="Q88" s="3">
        <v>20</v>
      </c>
      <c r="R88" s="3" t="s">
        <v>71</v>
      </c>
      <c r="S88" s="3" t="s">
        <v>245</v>
      </c>
      <c r="T88" s="3">
        <v>1</v>
      </c>
      <c r="U88" s="3" t="s">
        <v>246</v>
      </c>
      <c r="V88" s="3">
        <v>1</v>
      </c>
      <c r="W88" s="3" t="s">
        <v>246</v>
      </c>
      <c r="X88" s="3">
        <v>37</v>
      </c>
      <c r="Y88" s="3" t="s">
        <v>41</v>
      </c>
      <c r="Z88" s="3" t="s">
        <v>247</v>
      </c>
      <c r="AA88" s="3">
        <v>7</v>
      </c>
      <c r="AB88" s="3">
        <v>0</v>
      </c>
      <c r="AC88" s="3" t="s">
        <v>189</v>
      </c>
      <c r="AD88" s="3" t="s">
        <v>104</v>
      </c>
      <c r="AE88" s="3" t="s">
        <v>56</v>
      </c>
      <c r="AF88" s="16" t="s">
        <v>50</v>
      </c>
      <c r="AG88" s="3" t="s">
        <v>1223</v>
      </c>
    </row>
    <row r="89" spans="1:33" ht="12.5" x14ac:dyDescent="0.25">
      <c r="A89" s="2">
        <v>44601.732372916667</v>
      </c>
      <c r="B89" s="3" t="s">
        <v>47</v>
      </c>
      <c r="C89" s="3" t="s">
        <v>47</v>
      </c>
      <c r="D89" s="3">
        <v>50</v>
      </c>
      <c r="E89" s="3">
        <v>50</v>
      </c>
      <c r="F89" s="3" t="s">
        <v>32</v>
      </c>
      <c r="G89" s="3" t="s">
        <v>33</v>
      </c>
      <c r="H89" s="3" t="s">
        <v>34</v>
      </c>
      <c r="I89" s="3" t="s">
        <v>48</v>
      </c>
      <c r="J89" s="3" t="s">
        <v>49</v>
      </c>
      <c r="K89" s="3" t="s">
        <v>50</v>
      </c>
      <c r="M89" s="3">
        <v>3</v>
      </c>
      <c r="N89" s="3">
        <v>4</v>
      </c>
      <c r="O89" s="3">
        <v>1</v>
      </c>
      <c r="P89" s="3">
        <v>5</v>
      </c>
      <c r="Q89" s="3">
        <v>5</v>
      </c>
      <c r="R89" s="3" t="s">
        <v>38</v>
      </c>
      <c r="S89" s="3" t="s">
        <v>476</v>
      </c>
      <c r="T89" s="3">
        <v>5</v>
      </c>
      <c r="U89" s="3" t="s">
        <v>300</v>
      </c>
      <c r="V89" s="3">
        <v>5</v>
      </c>
      <c r="W89" s="3" t="s">
        <v>300</v>
      </c>
      <c r="X89" s="3">
        <v>37</v>
      </c>
      <c r="Y89" s="3" t="s">
        <v>41</v>
      </c>
      <c r="Z89" s="3" t="s">
        <v>60</v>
      </c>
      <c r="AA89" s="3">
        <v>12</v>
      </c>
      <c r="AB89" s="3">
        <v>5000</v>
      </c>
      <c r="AC89" s="3" t="s">
        <v>43</v>
      </c>
      <c r="AD89" s="3" t="s">
        <v>477</v>
      </c>
      <c r="AE89" s="3" t="s">
        <v>56</v>
      </c>
      <c r="AF89" s="3" t="s">
        <v>36</v>
      </c>
      <c r="AG89" s="3" t="s">
        <v>1223</v>
      </c>
    </row>
    <row r="90" spans="1:33" ht="12.5" x14ac:dyDescent="0.25">
      <c r="A90" s="2">
        <v>44601.843168402775</v>
      </c>
      <c r="B90" s="3" t="s">
        <v>31</v>
      </c>
      <c r="C90" s="3" t="s">
        <v>31</v>
      </c>
      <c r="D90" s="3">
        <v>10</v>
      </c>
      <c r="E90" s="3">
        <v>3</v>
      </c>
      <c r="F90" s="3" t="s">
        <v>70</v>
      </c>
      <c r="G90" s="3" t="s">
        <v>33</v>
      </c>
      <c r="H90" s="3" t="s">
        <v>34</v>
      </c>
      <c r="I90" s="3" t="s">
        <v>34</v>
      </c>
      <c r="J90" s="3" t="s">
        <v>49</v>
      </c>
      <c r="K90" s="3" t="s">
        <v>50</v>
      </c>
      <c r="M90" s="3">
        <v>4</v>
      </c>
      <c r="N90" s="3">
        <v>2</v>
      </c>
      <c r="O90" s="3">
        <v>3</v>
      </c>
      <c r="P90" s="3">
        <v>4</v>
      </c>
      <c r="Q90" s="3">
        <v>10</v>
      </c>
      <c r="R90" s="3" t="s">
        <v>101</v>
      </c>
      <c r="S90" s="3" t="s">
        <v>543</v>
      </c>
      <c r="T90" s="3">
        <v>3</v>
      </c>
      <c r="U90" s="3" t="s">
        <v>544</v>
      </c>
      <c r="V90" s="3">
        <v>5</v>
      </c>
      <c r="W90" s="3" t="s">
        <v>545</v>
      </c>
      <c r="X90" s="3">
        <v>37</v>
      </c>
      <c r="Y90" s="3" t="s">
        <v>74</v>
      </c>
      <c r="Z90" s="3" t="s">
        <v>75</v>
      </c>
      <c r="AA90" s="3">
        <v>5</v>
      </c>
      <c r="AB90" s="3">
        <v>20</v>
      </c>
      <c r="AC90" s="3" t="s">
        <v>124</v>
      </c>
      <c r="AD90" s="3" t="s">
        <v>114</v>
      </c>
      <c r="AE90" s="3" t="s">
        <v>56</v>
      </c>
      <c r="AF90" s="3" t="s">
        <v>36</v>
      </c>
      <c r="AG90" s="3" t="s">
        <v>1223</v>
      </c>
    </row>
    <row r="91" spans="1:33" ht="12.5" x14ac:dyDescent="0.25">
      <c r="A91" s="2">
        <v>44601.955441597223</v>
      </c>
      <c r="B91" s="3" t="s">
        <v>31</v>
      </c>
      <c r="C91" s="3" t="s">
        <v>31</v>
      </c>
      <c r="D91" s="3">
        <v>10</v>
      </c>
      <c r="E91" s="3">
        <v>20</v>
      </c>
      <c r="F91" s="3" t="s">
        <v>70</v>
      </c>
      <c r="G91" s="3" t="s">
        <v>33</v>
      </c>
      <c r="H91" s="3" t="s">
        <v>48</v>
      </c>
      <c r="I91" s="3" t="s">
        <v>48</v>
      </c>
      <c r="J91" s="3" t="s">
        <v>49</v>
      </c>
      <c r="K91" s="3" t="s">
        <v>50</v>
      </c>
      <c r="M91" s="3">
        <v>3</v>
      </c>
      <c r="N91" s="3">
        <v>3</v>
      </c>
      <c r="O91" s="3">
        <v>3</v>
      </c>
      <c r="P91" s="3">
        <v>5</v>
      </c>
      <c r="Q91" s="3">
        <v>7</v>
      </c>
      <c r="R91" s="3" t="s">
        <v>131</v>
      </c>
      <c r="S91" s="3" t="s">
        <v>567</v>
      </c>
      <c r="T91" s="3">
        <v>1</v>
      </c>
      <c r="U91" s="3" t="s">
        <v>568</v>
      </c>
      <c r="V91" s="3">
        <v>1</v>
      </c>
      <c r="W91" s="3" t="s">
        <v>382</v>
      </c>
      <c r="X91" s="3">
        <v>37</v>
      </c>
      <c r="Y91" s="3" t="s">
        <v>41</v>
      </c>
      <c r="Z91" s="3" t="s">
        <v>569</v>
      </c>
      <c r="AA91" s="3">
        <v>10</v>
      </c>
      <c r="AB91" s="3">
        <v>60</v>
      </c>
      <c r="AC91" s="3" t="s">
        <v>43</v>
      </c>
      <c r="AD91" s="3" t="s">
        <v>570</v>
      </c>
      <c r="AE91" s="3" t="s">
        <v>56</v>
      </c>
      <c r="AF91" s="16" t="s">
        <v>50</v>
      </c>
      <c r="AG91" s="3" t="s">
        <v>1223</v>
      </c>
    </row>
    <row r="92" spans="1:33" ht="12.5" x14ac:dyDescent="0.25">
      <c r="A92" s="2">
        <v>44606.885359444444</v>
      </c>
      <c r="B92" s="3" t="s">
        <v>47</v>
      </c>
      <c r="C92" s="3" t="s">
        <v>47</v>
      </c>
      <c r="D92" s="3">
        <v>10</v>
      </c>
      <c r="E92" s="3">
        <v>5</v>
      </c>
      <c r="F92" s="3" t="s">
        <v>70</v>
      </c>
      <c r="G92" s="3" t="s">
        <v>62</v>
      </c>
      <c r="H92" s="3" t="s">
        <v>34</v>
      </c>
      <c r="I92" s="3" t="s">
        <v>48</v>
      </c>
      <c r="J92" s="3" t="s">
        <v>49</v>
      </c>
      <c r="K92" s="3" t="s">
        <v>50</v>
      </c>
      <c r="M92" s="3">
        <v>4</v>
      </c>
      <c r="N92" s="3">
        <v>5</v>
      </c>
      <c r="O92" s="3">
        <v>4</v>
      </c>
      <c r="P92" s="3">
        <v>5</v>
      </c>
      <c r="Q92" s="3">
        <v>15</v>
      </c>
      <c r="R92" s="3" t="s">
        <v>101</v>
      </c>
      <c r="S92" s="3" t="s">
        <v>749</v>
      </c>
      <c r="T92" s="3">
        <v>5</v>
      </c>
      <c r="U92" s="3" t="s">
        <v>750</v>
      </c>
      <c r="V92" s="3">
        <v>5</v>
      </c>
      <c r="W92" s="3" t="s">
        <v>751</v>
      </c>
      <c r="X92" s="3">
        <v>37</v>
      </c>
      <c r="Y92" s="3" t="s">
        <v>41</v>
      </c>
      <c r="Z92" s="3" t="s">
        <v>601</v>
      </c>
      <c r="AA92" s="3">
        <v>7</v>
      </c>
      <c r="AB92" s="3">
        <v>2000</v>
      </c>
      <c r="AC92" s="3" t="s">
        <v>43</v>
      </c>
      <c r="AD92" s="3" t="s">
        <v>752</v>
      </c>
      <c r="AE92" s="3" t="s">
        <v>45</v>
      </c>
      <c r="AF92" s="3" t="s">
        <v>36</v>
      </c>
      <c r="AG92" s="3" t="s">
        <v>1223</v>
      </c>
    </row>
    <row r="93" spans="1:33" ht="12.5" x14ac:dyDescent="0.25">
      <c r="A93" s="2">
        <v>44614.794304756942</v>
      </c>
      <c r="B93" s="3" t="s">
        <v>47</v>
      </c>
      <c r="C93" s="3" t="s">
        <v>47</v>
      </c>
      <c r="D93" s="3">
        <v>20</v>
      </c>
      <c r="E93" s="3">
        <v>30</v>
      </c>
      <c r="F93" s="3" t="s">
        <v>70</v>
      </c>
      <c r="G93" s="3" t="s">
        <v>33</v>
      </c>
      <c r="H93" s="3" t="s">
        <v>34</v>
      </c>
      <c r="I93" s="3" t="s">
        <v>48</v>
      </c>
      <c r="J93" s="3" t="s">
        <v>35</v>
      </c>
      <c r="K93" s="3" t="s">
        <v>36</v>
      </c>
      <c r="L93" s="3" t="s">
        <v>552</v>
      </c>
      <c r="M93" s="3">
        <v>4</v>
      </c>
      <c r="N93" s="3">
        <v>4</v>
      </c>
      <c r="O93" s="3">
        <v>5</v>
      </c>
      <c r="P93" s="3">
        <v>4</v>
      </c>
      <c r="Q93" s="3">
        <v>10</v>
      </c>
      <c r="R93" s="3" t="s">
        <v>38</v>
      </c>
      <c r="S93" s="3" t="s">
        <v>57</v>
      </c>
      <c r="T93" s="3">
        <v>5</v>
      </c>
      <c r="U93" s="3" t="s">
        <v>36</v>
      </c>
      <c r="V93" s="3">
        <v>5</v>
      </c>
      <c r="W93" s="3" t="s">
        <v>36</v>
      </c>
      <c r="X93" s="3">
        <v>37</v>
      </c>
      <c r="Y93" s="3" t="s">
        <v>41</v>
      </c>
      <c r="Z93" s="3" t="s">
        <v>880</v>
      </c>
      <c r="AA93" s="3">
        <v>7</v>
      </c>
      <c r="AB93" s="3">
        <v>1000</v>
      </c>
      <c r="AC93" s="3" t="s">
        <v>43</v>
      </c>
      <c r="AD93" s="3" t="s">
        <v>114</v>
      </c>
      <c r="AE93" s="3" t="s">
        <v>56</v>
      </c>
      <c r="AF93" s="3" t="s">
        <v>36</v>
      </c>
      <c r="AG93" s="3" t="s">
        <v>1223</v>
      </c>
    </row>
    <row r="94" spans="1:33" ht="12.5" x14ac:dyDescent="0.25">
      <c r="A94" s="2">
        <v>44614.840249062501</v>
      </c>
      <c r="B94" s="3" t="s">
        <v>47</v>
      </c>
      <c r="C94" s="3" t="s">
        <v>47</v>
      </c>
      <c r="D94" s="3">
        <v>10</v>
      </c>
      <c r="E94" s="3">
        <v>10</v>
      </c>
      <c r="F94" s="3" t="s">
        <v>32</v>
      </c>
      <c r="G94" s="3" t="s">
        <v>33</v>
      </c>
      <c r="H94" s="3" t="s">
        <v>48</v>
      </c>
      <c r="I94" s="3" t="s">
        <v>48</v>
      </c>
      <c r="J94" s="3" t="s">
        <v>49</v>
      </c>
      <c r="K94" s="3" t="s">
        <v>50</v>
      </c>
      <c r="M94" s="3">
        <v>3</v>
      </c>
      <c r="N94" s="3">
        <v>3</v>
      </c>
      <c r="O94" s="3">
        <v>1</v>
      </c>
      <c r="P94" s="3">
        <v>5</v>
      </c>
      <c r="Q94" s="3">
        <v>10</v>
      </c>
      <c r="R94" s="3" t="s">
        <v>101</v>
      </c>
      <c r="S94" s="3" t="s">
        <v>57</v>
      </c>
      <c r="T94" s="3">
        <v>5</v>
      </c>
      <c r="U94" s="3" t="s">
        <v>933</v>
      </c>
      <c r="V94" s="3">
        <v>5</v>
      </c>
      <c r="W94" s="3" t="s">
        <v>933</v>
      </c>
      <c r="X94" s="3">
        <v>37</v>
      </c>
      <c r="Y94" s="3" t="s">
        <v>41</v>
      </c>
      <c r="Z94" s="3" t="s">
        <v>235</v>
      </c>
      <c r="AA94" s="3">
        <v>10</v>
      </c>
      <c r="AB94" s="4">
        <v>50</v>
      </c>
      <c r="AC94" s="3" t="s">
        <v>189</v>
      </c>
      <c r="AD94" s="3" t="s">
        <v>104</v>
      </c>
      <c r="AE94" s="3" t="s">
        <v>45</v>
      </c>
      <c r="AF94" s="3" t="s">
        <v>36</v>
      </c>
      <c r="AG94" s="3" t="s">
        <v>1223</v>
      </c>
    </row>
    <row r="95" spans="1:33" ht="12.5" x14ac:dyDescent="0.25">
      <c r="A95" s="2">
        <v>44614.845677395831</v>
      </c>
      <c r="B95" s="3" t="s">
        <v>31</v>
      </c>
      <c r="C95" s="3" t="s">
        <v>47</v>
      </c>
      <c r="D95" s="3">
        <v>20</v>
      </c>
      <c r="E95" s="3">
        <v>5</v>
      </c>
      <c r="F95" s="3" t="s">
        <v>32</v>
      </c>
      <c r="G95" s="3" t="s">
        <v>33</v>
      </c>
      <c r="H95" s="3" t="s">
        <v>48</v>
      </c>
      <c r="I95" s="3" t="s">
        <v>48</v>
      </c>
      <c r="J95" s="3" t="s">
        <v>49</v>
      </c>
      <c r="K95" s="3" t="s">
        <v>50</v>
      </c>
      <c r="M95" s="3">
        <v>3</v>
      </c>
      <c r="N95" s="3">
        <v>3</v>
      </c>
      <c r="O95" s="3">
        <v>4</v>
      </c>
      <c r="P95" s="3">
        <v>5</v>
      </c>
      <c r="Q95" s="3">
        <v>12</v>
      </c>
      <c r="R95" s="3" t="s">
        <v>101</v>
      </c>
      <c r="S95" s="3" t="s">
        <v>264</v>
      </c>
      <c r="T95" s="3">
        <v>3</v>
      </c>
      <c r="U95" s="3" t="s">
        <v>300</v>
      </c>
      <c r="V95" s="3">
        <v>4</v>
      </c>
      <c r="W95" s="3" t="s">
        <v>300</v>
      </c>
      <c r="X95" s="3">
        <v>37</v>
      </c>
      <c r="Y95" s="3" t="s">
        <v>41</v>
      </c>
      <c r="Z95" s="3" t="s">
        <v>75</v>
      </c>
      <c r="AA95" s="3">
        <v>7</v>
      </c>
      <c r="AB95" s="4" t="s">
        <v>77</v>
      </c>
      <c r="AC95" s="3" t="s">
        <v>43</v>
      </c>
      <c r="AD95" s="3" t="s">
        <v>934</v>
      </c>
      <c r="AE95" s="3" t="s">
        <v>56</v>
      </c>
      <c r="AF95" s="3" t="s">
        <v>36</v>
      </c>
      <c r="AG95" s="3" t="s">
        <v>1223</v>
      </c>
    </row>
    <row r="96" spans="1:33" ht="12.5" x14ac:dyDescent="0.25">
      <c r="A96" s="2">
        <v>44614.925427013892</v>
      </c>
      <c r="B96" s="3" t="s">
        <v>47</v>
      </c>
      <c r="C96" s="3" t="s">
        <v>47</v>
      </c>
      <c r="D96" s="3">
        <v>20</v>
      </c>
      <c r="E96" s="3">
        <v>5</v>
      </c>
      <c r="F96" s="3" t="s">
        <v>70</v>
      </c>
      <c r="G96" s="3" t="s">
        <v>33</v>
      </c>
      <c r="H96" s="3" t="s">
        <v>34</v>
      </c>
      <c r="I96" s="3" t="s">
        <v>48</v>
      </c>
      <c r="J96" s="3" t="s">
        <v>49</v>
      </c>
      <c r="K96" s="3" t="s">
        <v>50</v>
      </c>
      <c r="M96" s="3">
        <v>3</v>
      </c>
      <c r="N96" s="3">
        <v>2</v>
      </c>
      <c r="O96" s="3">
        <v>5</v>
      </c>
      <c r="P96" s="3">
        <v>5</v>
      </c>
      <c r="Q96" s="3">
        <v>15</v>
      </c>
      <c r="R96" s="3" t="s">
        <v>101</v>
      </c>
      <c r="S96" s="3" t="s">
        <v>993</v>
      </c>
      <c r="T96" s="3">
        <v>5</v>
      </c>
      <c r="U96" s="3" t="s">
        <v>994</v>
      </c>
      <c r="V96" s="3">
        <v>5</v>
      </c>
      <c r="W96" s="3" t="s">
        <v>994</v>
      </c>
      <c r="X96" s="3">
        <v>37</v>
      </c>
      <c r="Y96" s="3" t="s">
        <v>74</v>
      </c>
      <c r="Z96" s="3" t="s">
        <v>235</v>
      </c>
      <c r="AA96" s="3">
        <v>14</v>
      </c>
      <c r="AB96" s="4" t="s">
        <v>77</v>
      </c>
      <c r="AC96" s="3" t="s">
        <v>43</v>
      </c>
      <c r="AD96" s="3" t="s">
        <v>104</v>
      </c>
      <c r="AE96" s="3" t="s">
        <v>56</v>
      </c>
      <c r="AF96" s="16" t="s">
        <v>50</v>
      </c>
      <c r="AG96" s="3" t="s">
        <v>1223</v>
      </c>
    </row>
    <row r="97" spans="1:33" ht="12.5" x14ac:dyDescent="0.25">
      <c r="A97" s="2">
        <v>44614.928702824072</v>
      </c>
      <c r="B97" s="3" t="s">
        <v>31</v>
      </c>
      <c r="C97" s="3" t="s">
        <v>31</v>
      </c>
      <c r="D97" s="3">
        <v>100</v>
      </c>
      <c r="E97" s="3">
        <v>35</v>
      </c>
      <c r="F97" s="3" t="s">
        <v>70</v>
      </c>
      <c r="G97" s="3" t="s">
        <v>62</v>
      </c>
      <c r="H97" s="3" t="s">
        <v>34</v>
      </c>
      <c r="I97" s="3" t="s">
        <v>34</v>
      </c>
      <c r="J97" s="3" t="s">
        <v>49</v>
      </c>
      <c r="K97" s="3" t="s">
        <v>50</v>
      </c>
      <c r="M97" s="3">
        <v>4</v>
      </c>
      <c r="N97" s="3">
        <v>3</v>
      </c>
      <c r="O97" s="3">
        <v>3</v>
      </c>
      <c r="P97" s="3">
        <v>5</v>
      </c>
      <c r="Q97" s="3">
        <v>5</v>
      </c>
      <c r="R97" s="3" t="s">
        <v>101</v>
      </c>
      <c r="S97" s="3" t="s">
        <v>995</v>
      </c>
      <c r="T97" s="3">
        <v>1</v>
      </c>
      <c r="U97" s="3" t="s">
        <v>996</v>
      </c>
      <c r="V97" s="3">
        <v>1</v>
      </c>
      <c r="W97" s="3" t="s">
        <v>996</v>
      </c>
      <c r="X97" s="3">
        <v>37</v>
      </c>
      <c r="Y97" s="3" t="s">
        <v>41</v>
      </c>
      <c r="Z97" s="3" t="s">
        <v>42</v>
      </c>
      <c r="AA97" s="3">
        <v>10</v>
      </c>
      <c r="AB97" s="3">
        <v>100</v>
      </c>
      <c r="AC97" s="3" t="s">
        <v>43</v>
      </c>
      <c r="AD97" s="3" t="s">
        <v>392</v>
      </c>
      <c r="AE97" s="3" t="s">
        <v>56</v>
      </c>
      <c r="AF97" s="16" t="s">
        <v>50</v>
      </c>
      <c r="AG97" s="3" t="s">
        <v>1223</v>
      </c>
    </row>
    <row r="98" spans="1:33" ht="12.5" x14ac:dyDescent="0.25">
      <c r="A98" s="2">
        <v>44615.006675810189</v>
      </c>
      <c r="B98" s="3" t="s">
        <v>47</v>
      </c>
      <c r="C98" s="3" t="s">
        <v>47</v>
      </c>
      <c r="D98" s="3">
        <v>10</v>
      </c>
      <c r="E98" s="3">
        <v>15</v>
      </c>
      <c r="F98" s="3" t="s">
        <v>32</v>
      </c>
      <c r="G98" s="3" t="s">
        <v>33</v>
      </c>
      <c r="H98" s="3" t="s">
        <v>48</v>
      </c>
      <c r="I98" s="3" t="s">
        <v>34</v>
      </c>
      <c r="J98" s="3" t="s">
        <v>49</v>
      </c>
      <c r="K98" s="3" t="s">
        <v>50</v>
      </c>
      <c r="M98" s="3">
        <v>5</v>
      </c>
      <c r="N98" s="3">
        <v>3</v>
      </c>
      <c r="O98" s="3">
        <v>3</v>
      </c>
      <c r="P98" s="3">
        <v>5</v>
      </c>
      <c r="Q98" s="3">
        <v>10</v>
      </c>
      <c r="R98" s="3" t="s">
        <v>101</v>
      </c>
      <c r="S98" s="3" t="s">
        <v>1009</v>
      </c>
      <c r="T98" s="3">
        <v>5</v>
      </c>
      <c r="U98" s="3" t="s">
        <v>1010</v>
      </c>
      <c r="V98" s="3">
        <v>5</v>
      </c>
      <c r="W98" s="3" t="s">
        <v>1011</v>
      </c>
      <c r="X98" s="3">
        <v>37</v>
      </c>
      <c r="Y98" s="3" t="s">
        <v>41</v>
      </c>
      <c r="Z98" s="3" t="s">
        <v>75</v>
      </c>
      <c r="AA98" s="3">
        <v>7</v>
      </c>
      <c r="AB98" s="3">
        <v>1200</v>
      </c>
      <c r="AC98" s="3" t="s">
        <v>124</v>
      </c>
      <c r="AD98" s="3" t="s">
        <v>114</v>
      </c>
      <c r="AE98" s="3" t="s">
        <v>115</v>
      </c>
      <c r="AF98" s="3" t="s">
        <v>46</v>
      </c>
      <c r="AG98" s="3" t="s">
        <v>1223</v>
      </c>
    </row>
    <row r="99" spans="1:33" ht="12.5" x14ac:dyDescent="0.25">
      <c r="A99" s="2">
        <v>44601.530778738423</v>
      </c>
      <c r="B99" s="3" t="s">
        <v>47</v>
      </c>
      <c r="C99" s="3" t="s">
        <v>47</v>
      </c>
      <c r="D99" s="3">
        <v>10</v>
      </c>
      <c r="E99" s="3">
        <v>8</v>
      </c>
      <c r="F99" s="3" t="s">
        <v>32</v>
      </c>
      <c r="G99" s="3" t="s">
        <v>62</v>
      </c>
      <c r="H99" s="3" t="s">
        <v>48</v>
      </c>
      <c r="I99" s="3" t="s">
        <v>48</v>
      </c>
      <c r="J99" s="3" t="s">
        <v>49</v>
      </c>
      <c r="K99" s="3" t="s">
        <v>50</v>
      </c>
      <c r="M99" s="3">
        <v>5</v>
      </c>
      <c r="N99" s="3">
        <v>5</v>
      </c>
      <c r="O99" s="3">
        <v>5</v>
      </c>
      <c r="P99" s="3">
        <v>5</v>
      </c>
      <c r="Q99" s="3">
        <v>20</v>
      </c>
      <c r="R99" s="3" t="s">
        <v>38</v>
      </c>
      <c r="S99" s="3" t="s">
        <v>170</v>
      </c>
      <c r="T99" s="3">
        <v>4</v>
      </c>
      <c r="U99" s="3" t="s">
        <v>195</v>
      </c>
      <c r="V99" s="3">
        <v>5</v>
      </c>
      <c r="W99" s="3" t="s">
        <v>196</v>
      </c>
      <c r="X99" s="3">
        <v>38</v>
      </c>
      <c r="Y99" s="3" t="s">
        <v>41</v>
      </c>
      <c r="Z99" s="3" t="s">
        <v>67</v>
      </c>
      <c r="AA99" s="3">
        <v>4</v>
      </c>
      <c r="AB99" s="3">
        <v>250</v>
      </c>
      <c r="AC99" s="3" t="s">
        <v>43</v>
      </c>
      <c r="AD99" s="3" t="s">
        <v>104</v>
      </c>
      <c r="AE99" s="3" t="s">
        <v>45</v>
      </c>
      <c r="AF99" s="3" t="s">
        <v>36</v>
      </c>
      <c r="AG99" s="3" t="s">
        <v>1223</v>
      </c>
    </row>
    <row r="100" spans="1:33" ht="12.5" x14ac:dyDescent="0.25">
      <c r="A100" s="2">
        <v>44601.577058634255</v>
      </c>
      <c r="B100" s="3" t="s">
        <v>47</v>
      </c>
      <c r="C100" s="3" t="s">
        <v>47</v>
      </c>
      <c r="D100" s="3">
        <v>30</v>
      </c>
      <c r="E100" s="3">
        <v>30</v>
      </c>
      <c r="F100" s="3" t="s">
        <v>70</v>
      </c>
      <c r="G100" s="3" t="s">
        <v>33</v>
      </c>
      <c r="H100" s="3" t="s">
        <v>48</v>
      </c>
      <c r="I100" s="3" t="s">
        <v>48</v>
      </c>
      <c r="J100" s="3" t="s">
        <v>35</v>
      </c>
      <c r="K100" s="3" t="s">
        <v>50</v>
      </c>
      <c r="M100" s="3">
        <v>3</v>
      </c>
      <c r="N100" s="3">
        <v>2</v>
      </c>
      <c r="O100" s="3">
        <v>1</v>
      </c>
      <c r="P100" s="3">
        <v>4</v>
      </c>
      <c r="Q100" s="3">
        <v>10</v>
      </c>
      <c r="R100" s="3" t="s">
        <v>38</v>
      </c>
      <c r="S100" s="3" t="s">
        <v>323</v>
      </c>
      <c r="T100" s="3">
        <v>5</v>
      </c>
      <c r="U100" s="3" t="s">
        <v>324</v>
      </c>
      <c r="V100" s="3">
        <v>5</v>
      </c>
      <c r="W100" s="3" t="s">
        <v>325</v>
      </c>
      <c r="X100" s="3">
        <v>38</v>
      </c>
      <c r="Y100" s="3" t="s">
        <v>41</v>
      </c>
      <c r="Z100" s="3" t="s">
        <v>75</v>
      </c>
      <c r="AA100" s="3">
        <v>10</v>
      </c>
      <c r="AB100" s="3">
        <v>400</v>
      </c>
      <c r="AC100" s="3" t="s">
        <v>43</v>
      </c>
      <c r="AD100" s="3" t="s">
        <v>114</v>
      </c>
      <c r="AE100" s="3" t="s">
        <v>56</v>
      </c>
      <c r="AF100" s="3" t="s">
        <v>46</v>
      </c>
      <c r="AG100" s="3" t="s">
        <v>1223</v>
      </c>
    </row>
    <row r="101" spans="1:33" ht="12.5" x14ac:dyDescent="0.25">
      <c r="A101" s="2">
        <v>44601.649267754634</v>
      </c>
      <c r="B101" s="3" t="s">
        <v>47</v>
      </c>
      <c r="C101" s="3" t="s">
        <v>47</v>
      </c>
      <c r="D101" s="3">
        <v>25</v>
      </c>
      <c r="E101" s="3">
        <v>25</v>
      </c>
      <c r="F101" s="3" t="s">
        <v>70</v>
      </c>
      <c r="G101" s="3" t="s">
        <v>33</v>
      </c>
      <c r="H101" s="3" t="s">
        <v>48</v>
      </c>
      <c r="I101" s="3" t="s">
        <v>48</v>
      </c>
      <c r="J101" s="3" t="s">
        <v>49</v>
      </c>
      <c r="K101" s="3" t="s">
        <v>50</v>
      </c>
      <c r="M101" s="3">
        <v>2</v>
      </c>
      <c r="N101" s="3">
        <v>2</v>
      </c>
      <c r="O101" s="3">
        <v>2</v>
      </c>
      <c r="P101" s="3">
        <v>3</v>
      </c>
      <c r="Q101" s="3">
        <v>5</v>
      </c>
      <c r="R101" s="3" t="s">
        <v>38</v>
      </c>
      <c r="S101" s="3" t="s">
        <v>415</v>
      </c>
      <c r="T101" s="3">
        <v>3</v>
      </c>
      <c r="U101" s="3" t="s">
        <v>300</v>
      </c>
      <c r="V101" s="3">
        <v>3</v>
      </c>
      <c r="W101" s="3" t="s">
        <v>300</v>
      </c>
      <c r="X101" s="3">
        <v>38</v>
      </c>
      <c r="Y101" s="3" t="s">
        <v>41</v>
      </c>
      <c r="Z101" s="3" t="s">
        <v>75</v>
      </c>
      <c r="AA101" s="3">
        <v>10</v>
      </c>
      <c r="AB101" s="3">
        <v>2650</v>
      </c>
      <c r="AC101" s="3" t="s">
        <v>43</v>
      </c>
      <c r="AD101" s="3" t="s">
        <v>134</v>
      </c>
      <c r="AE101" s="3" t="s">
        <v>56</v>
      </c>
      <c r="AF101" s="3" t="s">
        <v>46</v>
      </c>
      <c r="AG101" s="3" t="s">
        <v>1223</v>
      </c>
    </row>
    <row r="102" spans="1:33" ht="12.5" x14ac:dyDescent="0.25">
      <c r="A102" s="2">
        <v>44601.656854756948</v>
      </c>
      <c r="B102" s="3" t="s">
        <v>47</v>
      </c>
      <c r="C102" s="3" t="s">
        <v>47</v>
      </c>
      <c r="D102" s="3">
        <v>50</v>
      </c>
      <c r="E102" s="3">
        <v>10</v>
      </c>
      <c r="F102" s="3" t="s">
        <v>70</v>
      </c>
      <c r="G102" s="3" t="s">
        <v>33</v>
      </c>
      <c r="H102" s="3" t="s">
        <v>34</v>
      </c>
      <c r="I102" s="3" t="s">
        <v>34</v>
      </c>
      <c r="J102" s="3" t="s">
        <v>49</v>
      </c>
      <c r="K102" s="3" t="s">
        <v>50</v>
      </c>
      <c r="M102" s="3">
        <v>4</v>
      </c>
      <c r="N102" s="3">
        <v>3</v>
      </c>
      <c r="O102" s="3">
        <v>5</v>
      </c>
      <c r="P102" s="3">
        <v>5</v>
      </c>
      <c r="Q102" s="3">
        <v>5</v>
      </c>
      <c r="R102" s="3" t="s">
        <v>38</v>
      </c>
      <c r="S102" s="3" t="s">
        <v>420</v>
      </c>
      <c r="T102" s="3">
        <v>3</v>
      </c>
      <c r="U102" s="3" t="s">
        <v>421</v>
      </c>
      <c r="V102" s="3">
        <v>5</v>
      </c>
      <c r="W102" s="3" t="s">
        <v>422</v>
      </c>
      <c r="X102" s="3">
        <v>38</v>
      </c>
      <c r="Y102" s="3" t="s">
        <v>41</v>
      </c>
      <c r="Z102" s="3" t="s">
        <v>371</v>
      </c>
      <c r="AA102" s="3">
        <v>14</v>
      </c>
      <c r="AB102" s="3">
        <v>1000</v>
      </c>
      <c r="AC102" s="3" t="s">
        <v>43</v>
      </c>
      <c r="AD102" s="3" t="s">
        <v>114</v>
      </c>
      <c r="AE102" s="3" t="s">
        <v>56</v>
      </c>
      <c r="AF102" s="3" t="s">
        <v>36</v>
      </c>
      <c r="AG102" s="3" t="s">
        <v>1223</v>
      </c>
    </row>
    <row r="103" spans="1:33" ht="12.5" x14ac:dyDescent="0.25">
      <c r="A103" s="2">
        <v>44601.663081030092</v>
      </c>
      <c r="B103" s="3" t="s">
        <v>47</v>
      </c>
      <c r="C103" s="3" t="s">
        <v>47</v>
      </c>
      <c r="D103" s="3">
        <v>75</v>
      </c>
      <c r="E103" s="3">
        <v>5</v>
      </c>
      <c r="F103" s="3" t="s">
        <v>70</v>
      </c>
      <c r="G103" s="3" t="s">
        <v>33</v>
      </c>
      <c r="H103" s="3" t="s">
        <v>34</v>
      </c>
      <c r="I103" s="3" t="s">
        <v>34</v>
      </c>
      <c r="J103" s="3" t="s">
        <v>49</v>
      </c>
      <c r="K103" s="3" t="s">
        <v>50</v>
      </c>
      <c r="M103" s="3">
        <v>4</v>
      </c>
      <c r="N103" s="3">
        <v>3</v>
      </c>
      <c r="O103" s="3">
        <v>3</v>
      </c>
      <c r="P103" s="3">
        <v>2</v>
      </c>
      <c r="Q103" s="3">
        <v>5</v>
      </c>
      <c r="R103" s="3" t="s">
        <v>71</v>
      </c>
      <c r="S103" s="3" t="s">
        <v>264</v>
      </c>
      <c r="T103" s="3">
        <v>5</v>
      </c>
      <c r="U103" s="3" t="s">
        <v>339</v>
      </c>
      <c r="V103" s="3">
        <v>5</v>
      </c>
      <c r="W103" s="3" t="s">
        <v>339</v>
      </c>
      <c r="X103" s="3">
        <v>38</v>
      </c>
      <c r="Y103" s="3" t="s">
        <v>41</v>
      </c>
      <c r="Z103" s="3" t="s">
        <v>302</v>
      </c>
      <c r="AA103" s="3">
        <v>12</v>
      </c>
      <c r="AB103" s="3">
        <v>1000</v>
      </c>
      <c r="AC103" s="3" t="s">
        <v>43</v>
      </c>
      <c r="AD103" s="3" t="s">
        <v>429</v>
      </c>
      <c r="AE103" s="3" t="s">
        <v>45</v>
      </c>
      <c r="AF103" s="3" t="s">
        <v>36</v>
      </c>
      <c r="AG103" s="3" t="s">
        <v>1223</v>
      </c>
    </row>
    <row r="104" spans="1:33" ht="12.5" x14ac:dyDescent="0.25">
      <c r="A104" s="2">
        <v>44601.736967314813</v>
      </c>
      <c r="B104" s="3" t="s">
        <v>47</v>
      </c>
      <c r="C104" s="3" t="s">
        <v>47</v>
      </c>
      <c r="D104" s="3">
        <v>10</v>
      </c>
      <c r="E104" s="3">
        <v>5</v>
      </c>
      <c r="F104" s="3" t="s">
        <v>32</v>
      </c>
      <c r="G104" s="3" t="s">
        <v>33</v>
      </c>
      <c r="H104" s="3" t="s">
        <v>34</v>
      </c>
      <c r="I104" s="3" t="s">
        <v>48</v>
      </c>
      <c r="J104" s="3" t="s">
        <v>49</v>
      </c>
      <c r="K104" s="3" t="s">
        <v>50</v>
      </c>
      <c r="M104" s="3">
        <v>4</v>
      </c>
      <c r="N104" s="3">
        <v>5</v>
      </c>
      <c r="O104" s="3">
        <v>2</v>
      </c>
      <c r="P104" s="3">
        <v>5</v>
      </c>
      <c r="Q104" s="3">
        <v>10</v>
      </c>
      <c r="R104" s="3" t="s">
        <v>63</v>
      </c>
      <c r="S104" s="3" t="s">
        <v>487</v>
      </c>
      <c r="T104" s="3">
        <v>5</v>
      </c>
      <c r="U104" s="3" t="s">
        <v>488</v>
      </c>
      <c r="V104" s="3">
        <v>4</v>
      </c>
      <c r="W104" s="3" t="s">
        <v>50</v>
      </c>
      <c r="X104" s="3">
        <v>38</v>
      </c>
      <c r="Y104" s="3" t="s">
        <v>41</v>
      </c>
      <c r="Z104" s="3" t="s">
        <v>489</v>
      </c>
      <c r="AA104" s="3">
        <v>8</v>
      </c>
      <c r="AB104" s="3">
        <v>640</v>
      </c>
      <c r="AC104" s="3" t="s">
        <v>43</v>
      </c>
      <c r="AD104" s="3" t="s">
        <v>92</v>
      </c>
      <c r="AE104" s="3" t="s">
        <v>115</v>
      </c>
      <c r="AF104" s="3" t="s">
        <v>46</v>
      </c>
      <c r="AG104" s="3" t="s">
        <v>1223</v>
      </c>
    </row>
    <row r="105" spans="1:33" ht="12.5" x14ac:dyDescent="0.25">
      <c r="A105" s="2">
        <v>44601.821923055555</v>
      </c>
      <c r="B105" s="3" t="s">
        <v>47</v>
      </c>
      <c r="C105" s="3" t="s">
        <v>47</v>
      </c>
      <c r="D105" s="3">
        <v>15</v>
      </c>
      <c r="E105" s="3">
        <v>10</v>
      </c>
      <c r="F105" s="3" t="s">
        <v>70</v>
      </c>
      <c r="G105" s="3" t="s">
        <v>33</v>
      </c>
      <c r="H105" s="3" t="s">
        <v>48</v>
      </c>
      <c r="I105" s="3" t="s">
        <v>48</v>
      </c>
      <c r="J105" s="3" t="s">
        <v>49</v>
      </c>
      <c r="K105" s="3" t="s">
        <v>50</v>
      </c>
      <c r="M105" s="3">
        <v>5</v>
      </c>
      <c r="N105" s="3">
        <v>5</v>
      </c>
      <c r="O105" s="3">
        <v>2</v>
      </c>
      <c r="P105" s="3">
        <v>5</v>
      </c>
      <c r="Q105" s="3">
        <v>2</v>
      </c>
      <c r="R105" s="3" t="s">
        <v>101</v>
      </c>
      <c r="S105" s="3" t="s">
        <v>533</v>
      </c>
      <c r="T105" s="3">
        <v>5</v>
      </c>
      <c r="U105" s="3" t="s">
        <v>534</v>
      </c>
      <c r="V105" s="3">
        <v>5</v>
      </c>
      <c r="W105" s="3" t="s">
        <v>535</v>
      </c>
      <c r="X105" s="3">
        <v>38</v>
      </c>
      <c r="Y105" s="3" t="s">
        <v>41</v>
      </c>
      <c r="Z105" s="3" t="s">
        <v>235</v>
      </c>
      <c r="AA105" s="3">
        <v>11</v>
      </c>
      <c r="AB105" s="3">
        <v>1000</v>
      </c>
      <c r="AC105" s="3" t="s">
        <v>189</v>
      </c>
      <c r="AD105" s="3" t="s">
        <v>114</v>
      </c>
      <c r="AE105" s="3" t="s">
        <v>56</v>
      </c>
      <c r="AF105" s="3" t="s">
        <v>36</v>
      </c>
      <c r="AG105" s="3" t="s">
        <v>1223</v>
      </c>
    </row>
    <row r="106" spans="1:33" ht="12.5" x14ac:dyDescent="0.25">
      <c r="A106" s="2">
        <v>44602.049886435183</v>
      </c>
      <c r="B106" s="3" t="s">
        <v>31</v>
      </c>
      <c r="C106" s="3" t="s">
        <v>31</v>
      </c>
      <c r="D106" s="3" t="s">
        <v>77</v>
      </c>
      <c r="E106" s="3">
        <v>20</v>
      </c>
      <c r="F106" s="3" t="s">
        <v>32</v>
      </c>
      <c r="G106" s="3" t="s">
        <v>33</v>
      </c>
      <c r="H106" s="3" t="s">
        <v>34</v>
      </c>
      <c r="I106" s="3" t="s">
        <v>34</v>
      </c>
      <c r="J106" s="3" t="s">
        <v>35</v>
      </c>
      <c r="K106" s="3" t="s">
        <v>50</v>
      </c>
      <c r="M106" s="3">
        <v>3</v>
      </c>
      <c r="N106" s="3">
        <v>3</v>
      </c>
      <c r="O106" s="3">
        <v>5</v>
      </c>
      <c r="P106" s="3">
        <v>5</v>
      </c>
      <c r="Q106" s="3">
        <v>5</v>
      </c>
      <c r="R106" s="3" t="s">
        <v>38</v>
      </c>
      <c r="S106" s="3" t="s">
        <v>264</v>
      </c>
      <c r="T106" s="3">
        <v>3</v>
      </c>
      <c r="U106" s="3" t="s">
        <v>476</v>
      </c>
      <c r="V106" s="3">
        <v>3</v>
      </c>
      <c r="W106" s="3" t="s">
        <v>476</v>
      </c>
      <c r="X106" s="3">
        <v>38</v>
      </c>
      <c r="Y106" s="3" t="s">
        <v>41</v>
      </c>
      <c r="Z106" s="3" t="s">
        <v>315</v>
      </c>
      <c r="AA106" s="3">
        <v>14</v>
      </c>
      <c r="AB106" s="3">
        <v>0</v>
      </c>
      <c r="AC106" s="3" t="s">
        <v>43</v>
      </c>
      <c r="AD106" s="3" t="s">
        <v>591</v>
      </c>
      <c r="AE106" s="3" t="s">
        <v>56</v>
      </c>
      <c r="AF106" s="3" t="s">
        <v>36</v>
      </c>
      <c r="AG106" s="3" t="s">
        <v>1223</v>
      </c>
    </row>
    <row r="107" spans="1:33" ht="12.5" x14ac:dyDescent="0.25">
      <c r="A107" s="2">
        <v>44602.79461971065</v>
      </c>
      <c r="B107" s="3" t="s">
        <v>47</v>
      </c>
      <c r="C107" s="3" t="s">
        <v>47</v>
      </c>
      <c r="D107" s="3">
        <v>30</v>
      </c>
      <c r="E107" s="3">
        <v>60</v>
      </c>
      <c r="F107" s="3" t="s">
        <v>70</v>
      </c>
      <c r="G107" s="3" t="s">
        <v>33</v>
      </c>
      <c r="H107" s="3" t="s">
        <v>34</v>
      </c>
      <c r="I107" s="3" t="s">
        <v>48</v>
      </c>
      <c r="J107" s="3" t="s">
        <v>49</v>
      </c>
      <c r="K107" s="3" t="s">
        <v>50</v>
      </c>
      <c r="M107" s="3">
        <v>4</v>
      </c>
      <c r="N107" s="3">
        <v>5</v>
      </c>
      <c r="O107" s="3">
        <v>5</v>
      </c>
      <c r="P107" s="3">
        <v>5</v>
      </c>
      <c r="Q107" s="3">
        <v>10</v>
      </c>
      <c r="R107" s="3" t="s">
        <v>63</v>
      </c>
      <c r="S107" s="3" t="s">
        <v>430</v>
      </c>
      <c r="T107" s="3">
        <v>5</v>
      </c>
      <c r="U107" s="3" t="s">
        <v>649</v>
      </c>
      <c r="V107" s="3">
        <v>5</v>
      </c>
      <c r="W107" s="3" t="s">
        <v>649</v>
      </c>
      <c r="X107" s="3">
        <v>38</v>
      </c>
      <c r="Y107" s="3" t="s">
        <v>41</v>
      </c>
      <c r="Z107" s="3" t="s">
        <v>601</v>
      </c>
      <c r="AA107" s="3">
        <v>12</v>
      </c>
      <c r="AB107" s="3">
        <v>2000</v>
      </c>
      <c r="AC107" s="3" t="s">
        <v>43</v>
      </c>
      <c r="AD107" s="3" t="s">
        <v>104</v>
      </c>
      <c r="AE107" s="3" t="s">
        <v>56</v>
      </c>
      <c r="AF107" s="3" t="s">
        <v>36</v>
      </c>
      <c r="AG107" s="3" t="s">
        <v>1223</v>
      </c>
    </row>
    <row r="108" spans="1:33" ht="12.5" x14ac:dyDescent="0.25">
      <c r="A108" s="2">
        <v>44603.715259328703</v>
      </c>
      <c r="B108" s="3" t="s">
        <v>47</v>
      </c>
      <c r="C108" s="3" t="s">
        <v>47</v>
      </c>
      <c r="D108" s="3">
        <v>20</v>
      </c>
      <c r="E108" s="3">
        <v>10</v>
      </c>
      <c r="F108" s="3" t="s">
        <v>32</v>
      </c>
      <c r="G108" s="3" t="s">
        <v>33</v>
      </c>
      <c r="H108" s="3" t="s">
        <v>48</v>
      </c>
      <c r="I108" s="3" t="s">
        <v>48</v>
      </c>
      <c r="J108" s="3" t="s">
        <v>35</v>
      </c>
      <c r="K108" s="3" t="s">
        <v>50</v>
      </c>
      <c r="M108" s="3">
        <v>4</v>
      </c>
      <c r="N108" s="3">
        <v>4</v>
      </c>
      <c r="O108" s="3">
        <v>2</v>
      </c>
      <c r="P108" s="3">
        <v>4</v>
      </c>
      <c r="Q108" s="3">
        <v>10</v>
      </c>
      <c r="R108" s="3" t="s">
        <v>38</v>
      </c>
      <c r="S108" s="3" t="s">
        <v>354</v>
      </c>
      <c r="T108" s="3">
        <v>4</v>
      </c>
      <c r="U108" s="3" t="s">
        <v>682</v>
      </c>
      <c r="V108" s="3">
        <v>4</v>
      </c>
      <c r="W108" s="3" t="s">
        <v>683</v>
      </c>
      <c r="X108" s="3">
        <v>38</v>
      </c>
      <c r="Y108" s="3" t="s">
        <v>41</v>
      </c>
      <c r="Z108" s="3" t="s">
        <v>75</v>
      </c>
      <c r="AA108" s="3">
        <v>15</v>
      </c>
      <c r="AB108" s="3">
        <v>1800</v>
      </c>
      <c r="AC108" s="3" t="s">
        <v>124</v>
      </c>
      <c r="AD108" s="3" t="s">
        <v>171</v>
      </c>
      <c r="AE108" s="3" t="s">
        <v>56</v>
      </c>
      <c r="AF108" s="3" t="s">
        <v>36</v>
      </c>
      <c r="AG108" s="3" t="s">
        <v>1223</v>
      </c>
    </row>
    <row r="109" spans="1:33" ht="12.5" x14ac:dyDescent="0.25">
      <c r="A109" s="2">
        <v>44604.448199247687</v>
      </c>
      <c r="B109" s="3" t="s">
        <v>47</v>
      </c>
      <c r="C109" s="3" t="s">
        <v>47</v>
      </c>
      <c r="D109" s="3">
        <v>20</v>
      </c>
      <c r="E109" s="3">
        <v>20</v>
      </c>
      <c r="F109" s="3" t="s">
        <v>70</v>
      </c>
      <c r="G109" s="3" t="s">
        <v>33</v>
      </c>
      <c r="H109" s="3" t="s">
        <v>34</v>
      </c>
      <c r="I109" s="3" t="s">
        <v>34</v>
      </c>
      <c r="J109" s="3" t="s">
        <v>49</v>
      </c>
      <c r="K109" s="3" t="s">
        <v>50</v>
      </c>
      <c r="M109" s="3">
        <v>5</v>
      </c>
      <c r="N109" s="3">
        <v>5</v>
      </c>
      <c r="O109" s="3">
        <v>1</v>
      </c>
      <c r="P109" s="3">
        <v>5</v>
      </c>
      <c r="Q109" s="3">
        <v>10</v>
      </c>
      <c r="R109" s="3" t="s">
        <v>101</v>
      </c>
      <c r="S109" s="3" t="s">
        <v>689</v>
      </c>
      <c r="T109" s="3">
        <v>3</v>
      </c>
      <c r="U109" s="3" t="s">
        <v>690</v>
      </c>
      <c r="V109" s="3">
        <v>3</v>
      </c>
      <c r="W109" s="3" t="s">
        <v>691</v>
      </c>
      <c r="X109" s="3">
        <v>38</v>
      </c>
      <c r="Y109" s="3" t="s">
        <v>41</v>
      </c>
      <c r="Z109" s="3" t="s">
        <v>148</v>
      </c>
      <c r="AA109" s="3">
        <v>8</v>
      </c>
      <c r="AB109" s="3">
        <v>7000</v>
      </c>
      <c r="AC109" s="3" t="s">
        <v>43</v>
      </c>
      <c r="AD109" s="3" t="s">
        <v>692</v>
      </c>
      <c r="AE109" s="3" t="s">
        <v>45</v>
      </c>
      <c r="AF109" s="16" t="s">
        <v>50</v>
      </c>
      <c r="AG109" s="3" t="s">
        <v>1223</v>
      </c>
    </row>
    <row r="110" spans="1:33" ht="12.5" x14ac:dyDescent="0.25">
      <c r="A110" s="2">
        <v>44604.752474756941</v>
      </c>
      <c r="B110" s="3" t="s">
        <v>47</v>
      </c>
      <c r="C110" s="3" t="s">
        <v>47</v>
      </c>
      <c r="D110" s="3">
        <v>20</v>
      </c>
      <c r="E110" s="3">
        <v>20</v>
      </c>
      <c r="F110" s="3" t="s">
        <v>32</v>
      </c>
      <c r="G110" s="3" t="s">
        <v>33</v>
      </c>
      <c r="H110" s="3" t="s">
        <v>34</v>
      </c>
      <c r="I110" s="3" t="s">
        <v>34</v>
      </c>
      <c r="J110" s="3" t="s">
        <v>35</v>
      </c>
      <c r="K110" s="3" t="s">
        <v>50</v>
      </c>
      <c r="M110" s="3">
        <v>3</v>
      </c>
      <c r="N110" s="3">
        <v>3</v>
      </c>
      <c r="O110" s="3">
        <v>3</v>
      </c>
      <c r="P110" s="3">
        <v>5</v>
      </c>
      <c r="Q110" s="3">
        <v>5</v>
      </c>
      <c r="R110" s="3" t="s">
        <v>38</v>
      </c>
      <c r="S110" s="3" t="s">
        <v>696</v>
      </c>
      <c r="T110" s="3">
        <v>4</v>
      </c>
      <c r="U110" s="3" t="s">
        <v>697</v>
      </c>
      <c r="V110" s="3">
        <v>4</v>
      </c>
      <c r="W110" s="3" t="s">
        <v>697</v>
      </c>
      <c r="X110" s="3">
        <v>38</v>
      </c>
      <c r="Y110" s="3" t="s">
        <v>41</v>
      </c>
      <c r="Z110" s="3" t="s">
        <v>698</v>
      </c>
      <c r="AA110" s="3">
        <v>14</v>
      </c>
      <c r="AB110" s="3">
        <v>1000</v>
      </c>
      <c r="AC110" s="3" t="s">
        <v>43</v>
      </c>
      <c r="AD110" s="3" t="s">
        <v>699</v>
      </c>
      <c r="AE110" s="3" t="s">
        <v>56</v>
      </c>
      <c r="AF110" s="3" t="s">
        <v>36</v>
      </c>
      <c r="AG110" s="3" t="s">
        <v>1223</v>
      </c>
    </row>
    <row r="111" spans="1:33" ht="12.5" x14ac:dyDescent="0.25">
      <c r="A111" s="2">
        <v>44604.929604988429</v>
      </c>
      <c r="B111" s="3" t="s">
        <v>47</v>
      </c>
      <c r="C111" s="3" t="s">
        <v>47</v>
      </c>
      <c r="D111" s="3">
        <v>50</v>
      </c>
      <c r="E111" s="3">
        <v>20</v>
      </c>
      <c r="F111" s="3" t="s">
        <v>70</v>
      </c>
      <c r="G111" s="3" t="s">
        <v>33</v>
      </c>
      <c r="H111" s="3" t="s">
        <v>48</v>
      </c>
      <c r="I111" s="3" t="s">
        <v>48</v>
      </c>
      <c r="J111" s="3" t="s">
        <v>49</v>
      </c>
      <c r="K111" s="3" t="s">
        <v>50</v>
      </c>
      <c r="M111" s="3">
        <v>5</v>
      </c>
      <c r="N111" s="3">
        <v>1</v>
      </c>
      <c r="O111" s="3">
        <v>1</v>
      </c>
      <c r="P111" s="3">
        <v>5</v>
      </c>
      <c r="Q111" s="3">
        <v>5</v>
      </c>
      <c r="R111" s="3" t="s">
        <v>101</v>
      </c>
      <c r="S111" s="3" t="s">
        <v>705</v>
      </c>
      <c r="T111" s="3">
        <v>5</v>
      </c>
      <c r="U111" s="3" t="s">
        <v>706</v>
      </c>
      <c r="V111" s="3">
        <v>5</v>
      </c>
      <c r="W111" s="3" t="s">
        <v>707</v>
      </c>
      <c r="X111" s="3">
        <v>38</v>
      </c>
      <c r="Y111" s="3" t="s">
        <v>41</v>
      </c>
      <c r="Z111" s="3" t="s">
        <v>708</v>
      </c>
      <c r="AA111" s="3">
        <v>3</v>
      </c>
      <c r="AB111" s="3">
        <v>500</v>
      </c>
      <c r="AC111" s="3" t="s">
        <v>43</v>
      </c>
      <c r="AD111" s="3" t="s">
        <v>159</v>
      </c>
      <c r="AE111" s="3" t="s">
        <v>56</v>
      </c>
      <c r="AF111" s="3" t="s">
        <v>36</v>
      </c>
      <c r="AG111" s="3" t="s">
        <v>1223</v>
      </c>
    </row>
    <row r="112" spans="1:33" ht="12.5" x14ac:dyDescent="0.25">
      <c r="A112" s="2">
        <v>44606.722822187498</v>
      </c>
      <c r="B112" s="3" t="s">
        <v>47</v>
      </c>
      <c r="C112" s="3" t="s">
        <v>47</v>
      </c>
      <c r="D112" s="3">
        <v>10</v>
      </c>
      <c r="E112" s="3">
        <v>10</v>
      </c>
      <c r="F112" s="3" t="s">
        <v>70</v>
      </c>
      <c r="G112" s="3" t="s">
        <v>33</v>
      </c>
      <c r="H112" s="3" t="s">
        <v>34</v>
      </c>
      <c r="I112" s="3" t="s">
        <v>34</v>
      </c>
      <c r="J112" s="3" t="s">
        <v>49</v>
      </c>
      <c r="K112" s="3" t="s">
        <v>36</v>
      </c>
      <c r="L112" s="3" t="s">
        <v>726</v>
      </c>
      <c r="M112" s="3">
        <v>4</v>
      </c>
      <c r="N112" s="3">
        <v>2</v>
      </c>
      <c r="O112" s="3">
        <v>4</v>
      </c>
      <c r="P112" s="3">
        <v>5</v>
      </c>
      <c r="Q112" s="3">
        <v>7</v>
      </c>
      <c r="R112" s="3" t="s">
        <v>101</v>
      </c>
      <c r="S112" s="3" t="s">
        <v>727</v>
      </c>
      <c r="T112" s="3">
        <v>3</v>
      </c>
      <c r="U112" s="3" t="s">
        <v>728</v>
      </c>
      <c r="V112" s="3">
        <v>3</v>
      </c>
      <c r="W112" s="3" t="s">
        <v>729</v>
      </c>
      <c r="X112" s="3">
        <v>38</v>
      </c>
      <c r="Y112" s="3" t="s">
        <v>41</v>
      </c>
      <c r="Z112" s="3" t="s">
        <v>730</v>
      </c>
      <c r="AA112" s="3">
        <v>13</v>
      </c>
      <c r="AB112" s="3">
        <v>100</v>
      </c>
      <c r="AC112" s="3" t="s">
        <v>43</v>
      </c>
      <c r="AD112" s="3" t="s">
        <v>731</v>
      </c>
      <c r="AE112" s="3" t="s">
        <v>56</v>
      </c>
      <c r="AF112" s="3" t="s">
        <v>36</v>
      </c>
      <c r="AG112" s="3" t="s">
        <v>1223</v>
      </c>
    </row>
    <row r="113" spans="1:33" ht="12.5" x14ac:dyDescent="0.25">
      <c r="A113" s="2">
        <v>44613.593857719912</v>
      </c>
      <c r="B113" s="3" t="s">
        <v>31</v>
      </c>
      <c r="C113" s="3" t="s">
        <v>47</v>
      </c>
      <c r="D113" s="3">
        <v>10</v>
      </c>
      <c r="E113" s="3">
        <v>10</v>
      </c>
      <c r="F113" s="3" t="s">
        <v>32</v>
      </c>
      <c r="G113" s="3" t="s">
        <v>62</v>
      </c>
      <c r="H113" s="3" t="s">
        <v>34</v>
      </c>
      <c r="I113" s="3" t="s">
        <v>48</v>
      </c>
      <c r="J113" s="3" t="s">
        <v>35</v>
      </c>
      <c r="K113" s="3" t="s">
        <v>50</v>
      </c>
      <c r="M113" s="3">
        <v>3</v>
      </c>
      <c r="N113" s="3">
        <v>3</v>
      </c>
      <c r="O113" s="3">
        <v>5</v>
      </c>
      <c r="P113" s="3">
        <v>3</v>
      </c>
      <c r="Q113" s="3">
        <v>15</v>
      </c>
      <c r="R113" s="3" t="s">
        <v>71</v>
      </c>
      <c r="S113" s="3" t="s">
        <v>809</v>
      </c>
      <c r="T113" s="3">
        <v>3</v>
      </c>
      <c r="U113" s="3" t="s">
        <v>810</v>
      </c>
      <c r="V113" s="3">
        <v>3</v>
      </c>
      <c r="W113" s="3" t="s">
        <v>811</v>
      </c>
      <c r="X113" s="3">
        <v>38</v>
      </c>
      <c r="Y113" s="3" t="s">
        <v>41</v>
      </c>
      <c r="Z113" s="3" t="s">
        <v>451</v>
      </c>
      <c r="AA113" s="3">
        <v>10</v>
      </c>
      <c r="AB113" s="3">
        <v>20</v>
      </c>
      <c r="AC113" s="3" t="s">
        <v>43</v>
      </c>
      <c r="AD113" s="3" t="s">
        <v>812</v>
      </c>
      <c r="AE113" s="3" t="s">
        <v>56</v>
      </c>
      <c r="AF113" s="16" t="s">
        <v>50</v>
      </c>
      <c r="AG113" s="3" t="s">
        <v>1223</v>
      </c>
    </row>
    <row r="114" spans="1:33" ht="12.5" x14ac:dyDescent="0.25">
      <c r="A114" s="2">
        <v>44614.773324502312</v>
      </c>
      <c r="B114" s="3" t="s">
        <v>47</v>
      </c>
      <c r="C114" s="3" t="s">
        <v>47</v>
      </c>
      <c r="D114" s="3">
        <v>15</v>
      </c>
      <c r="E114" s="3">
        <v>10</v>
      </c>
      <c r="F114" s="3" t="s">
        <v>32</v>
      </c>
      <c r="G114" s="3" t="s">
        <v>62</v>
      </c>
      <c r="H114" s="3" t="s">
        <v>34</v>
      </c>
      <c r="I114" s="3" t="s">
        <v>48</v>
      </c>
      <c r="J114" s="3" t="s">
        <v>35</v>
      </c>
      <c r="K114" s="3" t="s">
        <v>50</v>
      </c>
      <c r="M114" s="3">
        <v>3</v>
      </c>
      <c r="N114" s="3">
        <v>3</v>
      </c>
      <c r="O114" s="3">
        <v>4</v>
      </c>
      <c r="P114" s="3">
        <v>4</v>
      </c>
      <c r="Q114" s="3">
        <v>5</v>
      </c>
      <c r="R114" s="3" t="s">
        <v>101</v>
      </c>
      <c r="S114" s="3" t="s">
        <v>829</v>
      </c>
      <c r="T114" s="3">
        <v>5</v>
      </c>
      <c r="U114" s="3" t="s">
        <v>830</v>
      </c>
      <c r="V114" s="3">
        <v>5</v>
      </c>
      <c r="W114" s="3" t="s">
        <v>831</v>
      </c>
      <c r="X114" s="3">
        <v>38</v>
      </c>
      <c r="Y114" s="3" t="s">
        <v>74</v>
      </c>
      <c r="Z114" s="3" t="s">
        <v>235</v>
      </c>
      <c r="AA114" s="3">
        <v>13</v>
      </c>
      <c r="AB114" s="3">
        <v>500</v>
      </c>
      <c r="AC114" s="3" t="s">
        <v>124</v>
      </c>
      <c r="AD114" s="3" t="s">
        <v>104</v>
      </c>
      <c r="AE114" s="3" t="s">
        <v>56</v>
      </c>
      <c r="AF114" s="3" t="s">
        <v>36</v>
      </c>
      <c r="AG114" s="3" t="s">
        <v>1223</v>
      </c>
    </row>
    <row r="115" spans="1:33" ht="12.5" x14ac:dyDescent="0.25">
      <c r="A115" s="2">
        <v>44614.779017858797</v>
      </c>
      <c r="B115" s="3" t="s">
        <v>47</v>
      </c>
      <c r="C115" s="3" t="s">
        <v>47</v>
      </c>
      <c r="D115" s="3">
        <v>50</v>
      </c>
      <c r="E115" s="3" t="s">
        <v>77</v>
      </c>
      <c r="F115" s="3" t="s">
        <v>70</v>
      </c>
      <c r="G115" s="3" t="s">
        <v>33</v>
      </c>
      <c r="H115" s="3" t="s">
        <v>34</v>
      </c>
      <c r="I115" s="3" t="s">
        <v>34</v>
      </c>
      <c r="J115" s="3" t="s">
        <v>35</v>
      </c>
      <c r="K115" s="3" t="s">
        <v>50</v>
      </c>
      <c r="M115" s="3">
        <v>5</v>
      </c>
      <c r="N115" s="3">
        <v>5</v>
      </c>
      <c r="O115" s="3">
        <v>3</v>
      </c>
      <c r="P115" s="3">
        <v>5</v>
      </c>
      <c r="Q115" s="3">
        <v>10</v>
      </c>
      <c r="R115" s="3" t="s">
        <v>38</v>
      </c>
      <c r="S115" s="3" t="s">
        <v>410</v>
      </c>
      <c r="T115" s="3">
        <v>5</v>
      </c>
      <c r="U115" s="3" t="s">
        <v>838</v>
      </c>
      <c r="V115" s="3">
        <v>5</v>
      </c>
      <c r="W115" s="3" t="s">
        <v>838</v>
      </c>
      <c r="X115" s="3">
        <v>38</v>
      </c>
      <c r="Y115" s="3" t="s">
        <v>41</v>
      </c>
      <c r="Z115" s="3" t="s">
        <v>235</v>
      </c>
      <c r="AA115" s="3">
        <v>13</v>
      </c>
      <c r="AB115" s="3">
        <v>1000</v>
      </c>
      <c r="AC115" s="3" t="s">
        <v>189</v>
      </c>
      <c r="AD115" s="3" t="s">
        <v>140</v>
      </c>
      <c r="AE115" s="3" t="s">
        <v>115</v>
      </c>
      <c r="AF115" s="3" t="s">
        <v>36</v>
      </c>
      <c r="AG115" s="3" t="s">
        <v>1223</v>
      </c>
    </row>
    <row r="116" spans="1:33" ht="12.5" x14ac:dyDescent="0.25">
      <c r="A116" s="2">
        <v>44614.797858240738</v>
      </c>
      <c r="B116" s="3" t="s">
        <v>31</v>
      </c>
      <c r="C116" s="3" t="s">
        <v>68</v>
      </c>
      <c r="D116" s="3">
        <v>25</v>
      </c>
      <c r="E116" s="3">
        <v>25</v>
      </c>
      <c r="F116" s="3" t="s">
        <v>32</v>
      </c>
      <c r="G116" s="3" t="s">
        <v>62</v>
      </c>
      <c r="H116" s="3" t="s">
        <v>34</v>
      </c>
      <c r="I116" s="3" t="s">
        <v>48</v>
      </c>
      <c r="J116" s="3" t="s">
        <v>49</v>
      </c>
      <c r="K116" s="3" t="s">
        <v>50</v>
      </c>
      <c r="M116" s="3">
        <v>3</v>
      </c>
      <c r="N116" s="3">
        <v>5</v>
      </c>
      <c r="O116" s="3">
        <v>5</v>
      </c>
      <c r="P116" s="3">
        <v>5</v>
      </c>
      <c r="Q116" s="3">
        <v>5</v>
      </c>
      <c r="R116" s="3" t="s">
        <v>101</v>
      </c>
      <c r="S116" s="3" t="s">
        <v>838</v>
      </c>
      <c r="T116" s="3">
        <v>5</v>
      </c>
      <c r="U116" s="3" t="s">
        <v>881</v>
      </c>
      <c r="V116" s="3">
        <v>5</v>
      </c>
      <c r="W116" s="3" t="s">
        <v>882</v>
      </c>
      <c r="X116" s="3">
        <v>38</v>
      </c>
      <c r="Y116" s="3" t="s">
        <v>41</v>
      </c>
      <c r="Z116" s="3" t="s">
        <v>288</v>
      </c>
      <c r="AA116" s="3">
        <v>12</v>
      </c>
      <c r="AB116" s="3">
        <v>500</v>
      </c>
      <c r="AC116" s="3" t="s">
        <v>43</v>
      </c>
      <c r="AD116" s="3" t="s">
        <v>883</v>
      </c>
      <c r="AE116" s="3" t="s">
        <v>56</v>
      </c>
      <c r="AF116" s="3" t="s">
        <v>36</v>
      </c>
      <c r="AG116" s="3" t="s">
        <v>1223</v>
      </c>
    </row>
    <row r="117" spans="1:33" ht="12.5" x14ac:dyDescent="0.25">
      <c r="A117" s="2">
        <v>44614.799228310185</v>
      </c>
      <c r="B117" s="3" t="s">
        <v>68</v>
      </c>
      <c r="C117" s="3" t="s">
        <v>68</v>
      </c>
      <c r="D117" s="3">
        <v>10</v>
      </c>
      <c r="E117" s="3">
        <v>0</v>
      </c>
      <c r="F117" s="3" t="s">
        <v>32</v>
      </c>
      <c r="G117" s="3" t="s">
        <v>33</v>
      </c>
      <c r="H117" s="3" t="s">
        <v>34</v>
      </c>
      <c r="I117" s="3" t="s">
        <v>34</v>
      </c>
      <c r="J117" s="3" t="s">
        <v>35</v>
      </c>
      <c r="K117" s="3" t="s">
        <v>50</v>
      </c>
      <c r="M117" s="3">
        <v>3</v>
      </c>
      <c r="N117" s="3">
        <v>3</v>
      </c>
      <c r="O117" s="3">
        <v>1</v>
      </c>
      <c r="P117" s="3">
        <v>5</v>
      </c>
      <c r="Q117" s="3">
        <v>15</v>
      </c>
      <c r="R117" s="3" t="s">
        <v>63</v>
      </c>
      <c r="S117" s="3" t="s">
        <v>884</v>
      </c>
      <c r="T117" s="3">
        <v>1</v>
      </c>
      <c r="U117" s="3" t="s">
        <v>885</v>
      </c>
      <c r="V117" s="3">
        <v>1</v>
      </c>
      <c r="W117" s="3" t="s">
        <v>885</v>
      </c>
      <c r="X117" s="3">
        <v>38</v>
      </c>
      <c r="Y117" s="3" t="s">
        <v>41</v>
      </c>
      <c r="Z117" s="3" t="s">
        <v>886</v>
      </c>
      <c r="AA117" s="3">
        <v>10</v>
      </c>
      <c r="AB117" s="3">
        <v>50</v>
      </c>
      <c r="AC117" s="3" t="s">
        <v>43</v>
      </c>
      <c r="AD117" s="3" t="s">
        <v>887</v>
      </c>
      <c r="AE117" s="3" t="s">
        <v>56</v>
      </c>
      <c r="AF117" s="16" t="s">
        <v>50</v>
      </c>
      <c r="AG117" s="3" t="s">
        <v>1223</v>
      </c>
    </row>
    <row r="118" spans="1:33" ht="12.5" x14ac:dyDescent="0.25">
      <c r="A118" s="2">
        <v>44614.853138599537</v>
      </c>
      <c r="B118" s="3" t="s">
        <v>47</v>
      </c>
      <c r="C118" s="3" t="s">
        <v>47</v>
      </c>
      <c r="D118" s="3">
        <v>10</v>
      </c>
      <c r="E118" s="3">
        <v>20</v>
      </c>
      <c r="F118" s="3" t="s">
        <v>70</v>
      </c>
      <c r="G118" s="3" t="s">
        <v>33</v>
      </c>
      <c r="H118" s="3" t="s">
        <v>34</v>
      </c>
      <c r="I118" s="3" t="s">
        <v>34</v>
      </c>
      <c r="J118" s="3" t="s">
        <v>49</v>
      </c>
      <c r="K118" s="3" t="s">
        <v>50</v>
      </c>
      <c r="M118" s="3">
        <v>4</v>
      </c>
      <c r="N118" s="3">
        <v>5</v>
      </c>
      <c r="O118" s="3">
        <v>2</v>
      </c>
      <c r="P118" s="3">
        <v>4</v>
      </c>
      <c r="Q118" s="3">
        <v>10</v>
      </c>
      <c r="R118" s="3" t="s">
        <v>38</v>
      </c>
      <c r="S118" s="3" t="s">
        <v>943</v>
      </c>
      <c r="T118" s="3">
        <v>3</v>
      </c>
      <c r="U118" s="3" t="s">
        <v>944</v>
      </c>
      <c r="V118" s="3">
        <v>4</v>
      </c>
      <c r="W118" s="3" t="s">
        <v>945</v>
      </c>
      <c r="X118" s="3">
        <v>38</v>
      </c>
      <c r="Y118" s="3" t="s">
        <v>41</v>
      </c>
      <c r="Z118" s="3" t="s">
        <v>946</v>
      </c>
      <c r="AA118" s="3">
        <v>12</v>
      </c>
      <c r="AB118" s="3">
        <v>1000</v>
      </c>
      <c r="AC118" s="3" t="s">
        <v>82</v>
      </c>
      <c r="AD118" s="3" t="s">
        <v>947</v>
      </c>
      <c r="AE118" s="3" t="s">
        <v>56</v>
      </c>
      <c r="AF118" s="3" t="s">
        <v>36</v>
      </c>
      <c r="AG118" s="3" t="s">
        <v>1223</v>
      </c>
    </row>
    <row r="119" spans="1:33" ht="12.5" x14ac:dyDescent="0.25">
      <c r="A119" s="2">
        <v>44600.230758437501</v>
      </c>
      <c r="B119" s="3" t="s">
        <v>68</v>
      </c>
      <c r="C119" s="3" t="s">
        <v>68</v>
      </c>
      <c r="D119" s="3">
        <v>10</v>
      </c>
      <c r="E119" s="3">
        <v>10</v>
      </c>
      <c r="F119" s="3" t="s">
        <v>70</v>
      </c>
      <c r="G119" s="3" t="s">
        <v>33</v>
      </c>
      <c r="H119" s="3" t="s">
        <v>48</v>
      </c>
      <c r="I119" s="3" t="s">
        <v>48</v>
      </c>
      <c r="J119" s="3" t="s">
        <v>35</v>
      </c>
      <c r="K119" s="3" t="s">
        <v>50</v>
      </c>
      <c r="M119" s="3">
        <v>3</v>
      </c>
      <c r="N119" s="3">
        <v>3</v>
      </c>
      <c r="O119" s="3">
        <v>2</v>
      </c>
      <c r="P119" s="3">
        <v>5</v>
      </c>
      <c r="Q119" s="3">
        <v>10</v>
      </c>
      <c r="R119" s="3" t="s">
        <v>63</v>
      </c>
      <c r="S119" s="3" t="s">
        <v>105</v>
      </c>
      <c r="T119" s="3">
        <v>4</v>
      </c>
      <c r="U119" s="3" t="s">
        <v>106</v>
      </c>
      <c r="V119" s="3">
        <v>5</v>
      </c>
      <c r="W119" s="3" t="s">
        <v>107</v>
      </c>
      <c r="X119" s="3">
        <v>39</v>
      </c>
      <c r="Y119" s="3" t="s">
        <v>41</v>
      </c>
      <c r="Z119" s="3" t="s">
        <v>108</v>
      </c>
      <c r="AA119" s="3">
        <v>11</v>
      </c>
      <c r="AB119" s="3">
        <v>100</v>
      </c>
      <c r="AC119" s="3" t="s">
        <v>82</v>
      </c>
      <c r="AD119" s="3" t="s">
        <v>109</v>
      </c>
      <c r="AE119" s="3" t="s">
        <v>56</v>
      </c>
      <c r="AF119" s="3" t="s">
        <v>36</v>
      </c>
      <c r="AG119" s="3" t="s">
        <v>1223</v>
      </c>
    </row>
    <row r="120" spans="1:33" ht="12.5" x14ac:dyDescent="0.25">
      <c r="A120" s="2">
        <v>44601.520714571758</v>
      </c>
      <c r="B120" s="3" t="s">
        <v>47</v>
      </c>
      <c r="C120" s="3" t="s">
        <v>47</v>
      </c>
      <c r="D120" s="3">
        <v>5</v>
      </c>
      <c r="E120" s="3">
        <v>7</v>
      </c>
      <c r="F120" s="3" t="s">
        <v>32</v>
      </c>
      <c r="G120" s="3" t="s">
        <v>33</v>
      </c>
      <c r="H120" s="3" t="s">
        <v>48</v>
      </c>
      <c r="I120" s="3" t="s">
        <v>48</v>
      </c>
      <c r="J120" s="3" t="s">
        <v>49</v>
      </c>
      <c r="K120" s="3" t="s">
        <v>50</v>
      </c>
      <c r="L120" s="3" t="s">
        <v>154</v>
      </c>
      <c r="M120" s="3">
        <v>3</v>
      </c>
      <c r="N120" s="3">
        <v>3</v>
      </c>
      <c r="O120" s="3">
        <v>1</v>
      </c>
      <c r="P120" s="3">
        <v>5</v>
      </c>
      <c r="Q120" s="3">
        <v>10</v>
      </c>
      <c r="R120" s="3" t="s">
        <v>63</v>
      </c>
      <c r="S120" s="3" t="s">
        <v>155</v>
      </c>
      <c r="T120" s="3">
        <v>5</v>
      </c>
      <c r="U120" s="3" t="s">
        <v>156</v>
      </c>
      <c r="V120" s="3">
        <v>5</v>
      </c>
      <c r="W120" s="3" t="s">
        <v>157</v>
      </c>
      <c r="X120" s="3">
        <v>39</v>
      </c>
      <c r="Y120" s="3" t="s">
        <v>41</v>
      </c>
      <c r="Z120" s="3" t="s">
        <v>158</v>
      </c>
      <c r="AA120" s="3">
        <v>15</v>
      </c>
      <c r="AB120" s="3">
        <v>500</v>
      </c>
      <c r="AC120" s="3" t="s">
        <v>43</v>
      </c>
      <c r="AD120" s="3" t="s">
        <v>159</v>
      </c>
      <c r="AE120" s="3" t="s">
        <v>56</v>
      </c>
      <c r="AF120" s="3" t="s">
        <v>36</v>
      </c>
      <c r="AG120" s="3" t="s">
        <v>1223</v>
      </c>
    </row>
    <row r="121" spans="1:33" ht="12.5" x14ac:dyDescent="0.25">
      <c r="A121" s="2">
        <v>44601.557345833338</v>
      </c>
      <c r="B121" s="3" t="s">
        <v>47</v>
      </c>
      <c r="C121" s="3" t="s">
        <v>47</v>
      </c>
      <c r="D121" s="3">
        <v>3</v>
      </c>
      <c r="E121" s="3">
        <v>3</v>
      </c>
      <c r="F121" s="3" t="s">
        <v>32</v>
      </c>
      <c r="G121" s="3" t="s">
        <v>62</v>
      </c>
      <c r="H121" s="3" t="s">
        <v>34</v>
      </c>
      <c r="I121" s="3" t="s">
        <v>34</v>
      </c>
      <c r="J121" s="3" t="s">
        <v>49</v>
      </c>
      <c r="K121" s="3" t="s">
        <v>50</v>
      </c>
      <c r="M121" s="3">
        <v>4</v>
      </c>
      <c r="N121" s="3">
        <v>2</v>
      </c>
      <c r="O121" s="3">
        <v>3</v>
      </c>
      <c r="P121" s="3">
        <v>4</v>
      </c>
      <c r="Q121" s="3">
        <v>8</v>
      </c>
      <c r="R121" s="3" t="s">
        <v>38</v>
      </c>
      <c r="S121" s="3" t="s">
        <v>272</v>
      </c>
      <c r="T121" s="3">
        <v>3</v>
      </c>
      <c r="U121" s="3" t="s">
        <v>273</v>
      </c>
      <c r="V121" s="3">
        <v>5</v>
      </c>
      <c r="W121" s="3" t="s">
        <v>274</v>
      </c>
      <c r="X121" s="3">
        <v>39</v>
      </c>
      <c r="Y121" s="3" t="s">
        <v>74</v>
      </c>
      <c r="Z121" s="3" t="s">
        <v>75</v>
      </c>
      <c r="AA121" s="3">
        <v>8</v>
      </c>
      <c r="AB121" s="3">
        <v>300</v>
      </c>
      <c r="AC121" s="3" t="s">
        <v>43</v>
      </c>
      <c r="AD121" s="3" t="s">
        <v>275</v>
      </c>
      <c r="AE121" s="3" t="s">
        <v>56</v>
      </c>
      <c r="AF121" s="3" t="s">
        <v>36</v>
      </c>
      <c r="AG121" s="3" t="s">
        <v>1223</v>
      </c>
    </row>
    <row r="122" spans="1:33" ht="12.5" x14ac:dyDescent="0.25">
      <c r="A122" s="2">
        <v>44601.610912546297</v>
      </c>
      <c r="B122" s="3" t="s">
        <v>47</v>
      </c>
      <c r="C122" s="3" t="s">
        <v>47</v>
      </c>
      <c r="D122" s="3">
        <v>10</v>
      </c>
      <c r="E122" s="3">
        <v>10</v>
      </c>
      <c r="F122" s="3" t="s">
        <v>32</v>
      </c>
      <c r="G122" s="3" t="s">
        <v>62</v>
      </c>
      <c r="H122" s="3" t="s">
        <v>48</v>
      </c>
      <c r="I122" s="3" t="s">
        <v>48</v>
      </c>
      <c r="J122" s="3" t="s">
        <v>49</v>
      </c>
      <c r="K122" s="3" t="s">
        <v>50</v>
      </c>
      <c r="M122" s="3">
        <v>5</v>
      </c>
      <c r="N122" s="3">
        <v>4</v>
      </c>
      <c r="O122" s="3">
        <v>2</v>
      </c>
      <c r="P122" s="3">
        <v>5</v>
      </c>
      <c r="Q122" s="3">
        <v>5</v>
      </c>
      <c r="R122" s="3" t="s">
        <v>38</v>
      </c>
      <c r="S122" s="3" t="s">
        <v>57</v>
      </c>
      <c r="T122" s="3">
        <v>5</v>
      </c>
      <c r="U122" s="3" t="s">
        <v>366</v>
      </c>
      <c r="V122" s="3">
        <v>5</v>
      </c>
      <c r="W122" s="3" t="s">
        <v>366</v>
      </c>
      <c r="X122" s="3">
        <v>39</v>
      </c>
      <c r="Y122" s="3" t="s">
        <v>41</v>
      </c>
      <c r="Z122" s="3" t="s">
        <v>75</v>
      </c>
      <c r="AA122" s="3">
        <v>9</v>
      </c>
      <c r="AB122" s="3">
        <v>150</v>
      </c>
      <c r="AC122" s="3" t="s">
        <v>124</v>
      </c>
      <c r="AD122" s="3" t="s">
        <v>367</v>
      </c>
      <c r="AE122" s="3" t="s">
        <v>56</v>
      </c>
      <c r="AF122" s="3" t="s">
        <v>36</v>
      </c>
      <c r="AG122" s="3" t="s">
        <v>1223</v>
      </c>
    </row>
    <row r="123" spans="1:33" ht="12.5" x14ac:dyDescent="0.25">
      <c r="A123" s="2">
        <v>44601.641560011572</v>
      </c>
      <c r="B123" s="3" t="s">
        <v>47</v>
      </c>
      <c r="C123" s="3" t="s">
        <v>47</v>
      </c>
      <c r="D123" s="3">
        <v>20</v>
      </c>
      <c r="E123" s="3">
        <v>20</v>
      </c>
      <c r="F123" s="3" t="s">
        <v>32</v>
      </c>
      <c r="G123" s="3" t="s">
        <v>33</v>
      </c>
      <c r="H123" s="3" t="s">
        <v>34</v>
      </c>
      <c r="I123" s="3" t="s">
        <v>48</v>
      </c>
      <c r="J123" s="3" t="s">
        <v>49</v>
      </c>
      <c r="K123" s="3" t="s">
        <v>50</v>
      </c>
      <c r="M123" s="3">
        <v>4</v>
      </c>
      <c r="N123" s="3">
        <v>3</v>
      </c>
      <c r="O123" s="3">
        <v>4</v>
      </c>
      <c r="P123" s="3">
        <v>5</v>
      </c>
      <c r="Q123" s="3">
        <v>12</v>
      </c>
      <c r="R123" s="3" t="s">
        <v>38</v>
      </c>
      <c r="S123" s="3" t="s">
        <v>410</v>
      </c>
      <c r="T123" s="3">
        <v>5</v>
      </c>
      <c r="U123" s="3" t="s">
        <v>411</v>
      </c>
      <c r="V123" s="3">
        <v>5</v>
      </c>
      <c r="W123" s="3" t="s">
        <v>411</v>
      </c>
      <c r="X123" s="3">
        <v>39</v>
      </c>
      <c r="Y123" s="3" t="s">
        <v>41</v>
      </c>
      <c r="Z123" s="3" t="s">
        <v>75</v>
      </c>
      <c r="AA123" s="3">
        <v>5</v>
      </c>
      <c r="AB123" s="3">
        <v>300</v>
      </c>
      <c r="AC123" s="3" t="s">
        <v>43</v>
      </c>
      <c r="AD123" s="3" t="s">
        <v>412</v>
      </c>
      <c r="AE123" s="3" t="s">
        <v>56</v>
      </c>
      <c r="AF123" s="3" t="s">
        <v>36</v>
      </c>
      <c r="AG123" s="3" t="s">
        <v>1223</v>
      </c>
    </row>
    <row r="124" spans="1:33" ht="12.5" x14ac:dyDescent="0.25">
      <c r="A124" s="2">
        <v>44601.764177546298</v>
      </c>
      <c r="B124" s="3" t="s">
        <v>47</v>
      </c>
      <c r="C124" s="3" t="s">
        <v>47</v>
      </c>
      <c r="D124" s="3">
        <v>20</v>
      </c>
      <c r="E124" s="3">
        <v>10</v>
      </c>
      <c r="F124" s="3" t="s">
        <v>70</v>
      </c>
      <c r="G124" s="3" t="s">
        <v>33</v>
      </c>
      <c r="H124" s="3" t="s">
        <v>48</v>
      </c>
      <c r="I124" s="3" t="s">
        <v>48</v>
      </c>
      <c r="J124" s="3" t="s">
        <v>49</v>
      </c>
      <c r="K124" s="3" t="s">
        <v>50</v>
      </c>
      <c r="M124" s="3">
        <v>5</v>
      </c>
      <c r="N124" s="3">
        <v>3</v>
      </c>
      <c r="O124" s="3">
        <v>2</v>
      </c>
      <c r="P124" s="3">
        <v>4</v>
      </c>
      <c r="Q124" s="3">
        <v>5</v>
      </c>
      <c r="R124" s="3" t="s">
        <v>38</v>
      </c>
      <c r="S124" s="3" t="s">
        <v>505</v>
      </c>
      <c r="T124" s="3">
        <v>5</v>
      </c>
      <c r="U124" s="3" t="s">
        <v>506</v>
      </c>
      <c r="V124" s="3">
        <v>5</v>
      </c>
      <c r="W124" s="3" t="s">
        <v>507</v>
      </c>
      <c r="X124" s="3">
        <v>39</v>
      </c>
      <c r="Y124" s="3" t="s">
        <v>74</v>
      </c>
      <c r="Z124" s="3" t="s">
        <v>75</v>
      </c>
      <c r="AA124" s="3">
        <v>9</v>
      </c>
      <c r="AB124" s="3">
        <v>500</v>
      </c>
      <c r="AC124" s="3" t="s">
        <v>43</v>
      </c>
      <c r="AD124" s="3" t="s">
        <v>508</v>
      </c>
      <c r="AE124" s="3" t="s">
        <v>56</v>
      </c>
      <c r="AF124" s="3" t="s">
        <v>36</v>
      </c>
      <c r="AG124" s="3" t="s">
        <v>1223</v>
      </c>
    </row>
    <row r="125" spans="1:33" ht="12.5" x14ac:dyDescent="0.25">
      <c r="A125" s="2">
        <v>44602.406807430554</v>
      </c>
      <c r="B125" s="3" t="s">
        <v>68</v>
      </c>
      <c r="C125" s="3" t="s">
        <v>68</v>
      </c>
      <c r="D125" s="3">
        <v>50</v>
      </c>
      <c r="E125" s="3">
        <v>20</v>
      </c>
      <c r="F125" s="3" t="s">
        <v>70</v>
      </c>
      <c r="G125" s="3" t="s">
        <v>62</v>
      </c>
      <c r="H125" s="3" t="s">
        <v>34</v>
      </c>
      <c r="I125" s="3" t="s">
        <v>48</v>
      </c>
      <c r="J125" s="3" t="s">
        <v>49</v>
      </c>
      <c r="K125" s="3" t="s">
        <v>50</v>
      </c>
      <c r="M125" s="3">
        <v>3</v>
      </c>
      <c r="N125" s="3">
        <v>2</v>
      </c>
      <c r="O125" s="3">
        <v>3</v>
      </c>
      <c r="P125" s="3">
        <v>5</v>
      </c>
      <c r="Q125" s="3">
        <v>15</v>
      </c>
      <c r="R125" s="3" t="s">
        <v>38</v>
      </c>
      <c r="S125" s="3" t="s">
        <v>625</v>
      </c>
      <c r="T125" s="3">
        <v>5</v>
      </c>
      <c r="U125" s="3" t="s">
        <v>626</v>
      </c>
      <c r="V125" s="3">
        <v>5</v>
      </c>
      <c r="W125" s="3" t="s">
        <v>626</v>
      </c>
      <c r="X125" s="3">
        <v>39</v>
      </c>
      <c r="Y125" s="3" t="s">
        <v>41</v>
      </c>
      <c r="Z125" s="3" t="s">
        <v>60</v>
      </c>
      <c r="AA125" s="3">
        <v>15</v>
      </c>
      <c r="AB125" s="3">
        <v>5000</v>
      </c>
      <c r="AC125" s="3" t="s">
        <v>82</v>
      </c>
      <c r="AD125" s="3" t="s">
        <v>627</v>
      </c>
      <c r="AE125" s="3" t="s">
        <v>56</v>
      </c>
      <c r="AF125" s="3" t="s">
        <v>36</v>
      </c>
      <c r="AG125" s="3" t="s">
        <v>1223</v>
      </c>
    </row>
    <row r="126" spans="1:33" ht="12.5" x14ac:dyDescent="0.25">
      <c r="A126" s="2">
        <v>44614.767388773151</v>
      </c>
      <c r="B126" s="3" t="s">
        <v>68</v>
      </c>
      <c r="C126" s="3" t="s">
        <v>68</v>
      </c>
      <c r="D126" s="3" t="s">
        <v>77</v>
      </c>
      <c r="E126" s="3">
        <v>0</v>
      </c>
      <c r="F126" s="3" t="s">
        <v>32</v>
      </c>
      <c r="G126" s="3" t="s">
        <v>33</v>
      </c>
      <c r="H126" s="3" t="s">
        <v>48</v>
      </c>
      <c r="I126" s="3" t="s">
        <v>48</v>
      </c>
      <c r="J126" s="3" t="s">
        <v>49</v>
      </c>
      <c r="K126" s="3" t="s">
        <v>50</v>
      </c>
      <c r="M126" s="3">
        <v>3</v>
      </c>
      <c r="N126" s="3">
        <v>3</v>
      </c>
      <c r="O126" s="3">
        <v>4</v>
      </c>
      <c r="P126" s="3">
        <v>5</v>
      </c>
      <c r="Q126" s="3">
        <v>5</v>
      </c>
      <c r="R126" s="3" t="s">
        <v>101</v>
      </c>
      <c r="S126" s="3" t="s">
        <v>820</v>
      </c>
      <c r="T126" s="3">
        <v>1</v>
      </c>
      <c r="U126" s="3" t="s">
        <v>821</v>
      </c>
      <c r="V126" s="3">
        <v>1</v>
      </c>
      <c r="W126" s="3" t="s">
        <v>822</v>
      </c>
      <c r="X126" s="3">
        <v>39</v>
      </c>
      <c r="Y126" s="3" t="s">
        <v>41</v>
      </c>
      <c r="Z126" s="3" t="s">
        <v>67</v>
      </c>
      <c r="AA126" s="3">
        <v>8</v>
      </c>
      <c r="AB126" s="3">
        <v>0</v>
      </c>
      <c r="AC126" s="3" t="s">
        <v>124</v>
      </c>
      <c r="AD126" s="3" t="s">
        <v>823</v>
      </c>
      <c r="AE126" s="3" t="s">
        <v>56</v>
      </c>
      <c r="AF126" s="3" t="s">
        <v>46</v>
      </c>
      <c r="AG126" s="3" t="s">
        <v>1223</v>
      </c>
    </row>
    <row r="127" spans="1:33" ht="12.5" x14ac:dyDescent="0.25">
      <c r="A127" s="2">
        <v>44614.779090937503</v>
      </c>
      <c r="B127" s="3" t="s">
        <v>31</v>
      </c>
      <c r="C127" s="3" t="s">
        <v>31</v>
      </c>
      <c r="D127" s="3">
        <v>20</v>
      </c>
      <c r="E127" s="3">
        <v>30</v>
      </c>
      <c r="F127" s="3" t="s">
        <v>32</v>
      </c>
      <c r="G127" s="3" t="s">
        <v>62</v>
      </c>
      <c r="H127" s="3" t="s">
        <v>48</v>
      </c>
      <c r="I127" s="3" t="s">
        <v>48</v>
      </c>
      <c r="J127" s="3" t="s">
        <v>49</v>
      </c>
      <c r="K127" s="3" t="s">
        <v>50</v>
      </c>
      <c r="M127" s="3">
        <v>4</v>
      </c>
      <c r="N127" s="3">
        <v>3</v>
      </c>
      <c r="O127" s="3">
        <v>4</v>
      </c>
      <c r="P127" s="3">
        <v>4</v>
      </c>
      <c r="Q127" s="3">
        <v>6</v>
      </c>
      <c r="R127" s="3" t="s">
        <v>38</v>
      </c>
      <c r="S127" s="3" t="s">
        <v>845</v>
      </c>
      <c r="T127" s="3">
        <v>4</v>
      </c>
      <c r="U127" s="3" t="s">
        <v>846</v>
      </c>
      <c r="V127" s="3">
        <v>4</v>
      </c>
      <c r="W127" s="3" t="s">
        <v>846</v>
      </c>
      <c r="X127" s="3">
        <v>39</v>
      </c>
      <c r="Y127" s="3" t="s">
        <v>41</v>
      </c>
      <c r="Z127" s="3" t="s">
        <v>847</v>
      </c>
      <c r="AA127" s="3">
        <v>12</v>
      </c>
      <c r="AB127" s="3">
        <v>400</v>
      </c>
      <c r="AC127" s="3" t="s">
        <v>43</v>
      </c>
      <c r="AD127" s="3" t="s">
        <v>848</v>
      </c>
      <c r="AE127" s="3" t="s">
        <v>56</v>
      </c>
      <c r="AF127" s="3" t="s">
        <v>46</v>
      </c>
      <c r="AG127" s="3" t="s">
        <v>1223</v>
      </c>
    </row>
    <row r="128" spans="1:33" ht="12.5" x14ac:dyDescent="0.25">
      <c r="A128" s="2">
        <v>44614.799870740739</v>
      </c>
      <c r="B128" s="3" t="s">
        <v>47</v>
      </c>
      <c r="C128" s="3" t="s">
        <v>47</v>
      </c>
      <c r="D128" s="3">
        <v>5</v>
      </c>
      <c r="E128" s="3">
        <v>1</v>
      </c>
      <c r="F128" s="3" t="s">
        <v>32</v>
      </c>
      <c r="G128" s="3" t="s">
        <v>84</v>
      </c>
      <c r="H128" s="3" t="s">
        <v>34</v>
      </c>
      <c r="I128" s="3" t="s">
        <v>34</v>
      </c>
      <c r="J128" s="3" t="s">
        <v>49</v>
      </c>
      <c r="K128" s="3" t="s">
        <v>50</v>
      </c>
      <c r="M128" s="3">
        <v>4</v>
      </c>
      <c r="N128" s="3">
        <v>5</v>
      </c>
      <c r="O128" s="3">
        <v>4</v>
      </c>
      <c r="P128" s="3">
        <v>5</v>
      </c>
      <c r="Q128" s="3">
        <v>5</v>
      </c>
      <c r="R128" s="3" t="s">
        <v>63</v>
      </c>
      <c r="S128" s="3" t="s">
        <v>888</v>
      </c>
      <c r="T128" s="3">
        <v>5</v>
      </c>
      <c r="U128" s="3" t="s">
        <v>889</v>
      </c>
      <c r="V128" s="3">
        <v>5</v>
      </c>
      <c r="W128" s="3" t="s">
        <v>890</v>
      </c>
      <c r="X128" s="3">
        <v>39</v>
      </c>
      <c r="Y128" s="3" t="s">
        <v>41</v>
      </c>
      <c r="Z128" s="3" t="s">
        <v>719</v>
      </c>
      <c r="AA128" s="3">
        <v>7</v>
      </c>
      <c r="AB128" s="3">
        <v>1000</v>
      </c>
      <c r="AC128" s="3" t="s">
        <v>124</v>
      </c>
      <c r="AD128" s="3" t="s">
        <v>236</v>
      </c>
      <c r="AE128" s="3" t="s">
        <v>56</v>
      </c>
      <c r="AF128" s="3" t="s">
        <v>36</v>
      </c>
      <c r="AG128" s="3" t="s">
        <v>1223</v>
      </c>
    </row>
    <row r="129" spans="1:33" ht="12.5" x14ac:dyDescent="0.25">
      <c r="A129" s="2">
        <v>44601.554314710651</v>
      </c>
      <c r="B129" s="3" t="s">
        <v>47</v>
      </c>
      <c r="C129" s="3" t="s">
        <v>47</v>
      </c>
      <c r="D129" s="3">
        <v>10</v>
      </c>
      <c r="E129" s="3">
        <v>20</v>
      </c>
      <c r="F129" s="3" t="s">
        <v>32</v>
      </c>
      <c r="G129" s="3" t="s">
        <v>62</v>
      </c>
      <c r="H129" s="3" t="s">
        <v>34</v>
      </c>
      <c r="I129" s="3" t="s">
        <v>34</v>
      </c>
      <c r="J129" s="3" t="s">
        <v>49</v>
      </c>
      <c r="K129" s="3" t="s">
        <v>50</v>
      </c>
      <c r="M129" s="3">
        <v>4</v>
      </c>
      <c r="N129" s="3">
        <v>4</v>
      </c>
      <c r="O129" s="3">
        <v>5</v>
      </c>
      <c r="P129" s="3">
        <v>5</v>
      </c>
      <c r="Q129" s="3">
        <v>10</v>
      </c>
      <c r="R129" s="3" t="s">
        <v>38</v>
      </c>
      <c r="S129" s="3" t="s">
        <v>264</v>
      </c>
      <c r="T129" s="3">
        <v>5</v>
      </c>
      <c r="U129" s="3" t="s">
        <v>265</v>
      </c>
      <c r="V129" s="3">
        <v>5</v>
      </c>
      <c r="W129" s="3" t="s">
        <v>266</v>
      </c>
      <c r="X129" s="3">
        <v>40</v>
      </c>
      <c r="Y129" s="3" t="s">
        <v>41</v>
      </c>
      <c r="Z129" s="3" t="s">
        <v>267</v>
      </c>
      <c r="AA129" s="3">
        <v>10</v>
      </c>
      <c r="AB129" s="3">
        <v>500</v>
      </c>
      <c r="AC129" s="3" t="s">
        <v>82</v>
      </c>
      <c r="AD129" s="3" t="s">
        <v>92</v>
      </c>
      <c r="AE129" s="3" t="s">
        <v>56</v>
      </c>
      <c r="AF129" s="3" t="s">
        <v>36</v>
      </c>
      <c r="AG129" s="3" t="s">
        <v>1223</v>
      </c>
    </row>
    <row r="130" spans="1:33" ht="12.5" x14ac:dyDescent="0.25">
      <c r="A130" s="2">
        <v>44601.579213657409</v>
      </c>
      <c r="B130" s="3" t="s">
        <v>47</v>
      </c>
      <c r="C130" s="3" t="s">
        <v>47</v>
      </c>
      <c r="D130" s="3">
        <v>50</v>
      </c>
      <c r="E130" s="3">
        <v>50</v>
      </c>
      <c r="F130" s="3" t="s">
        <v>32</v>
      </c>
      <c r="G130" s="3" t="s">
        <v>33</v>
      </c>
      <c r="H130" s="3" t="s">
        <v>34</v>
      </c>
      <c r="I130" s="3" t="s">
        <v>34</v>
      </c>
      <c r="J130" s="3" t="s">
        <v>49</v>
      </c>
      <c r="K130" s="3" t="s">
        <v>50</v>
      </c>
      <c r="M130" s="3">
        <v>3</v>
      </c>
      <c r="N130" s="3">
        <v>4</v>
      </c>
      <c r="O130" s="3">
        <v>2</v>
      </c>
      <c r="P130" s="3">
        <v>1</v>
      </c>
      <c r="Q130" s="3">
        <v>8</v>
      </c>
      <c r="R130" s="3" t="s">
        <v>38</v>
      </c>
      <c r="S130" s="3" t="s">
        <v>334</v>
      </c>
      <c r="T130" s="3">
        <v>5</v>
      </c>
      <c r="U130" s="3" t="s">
        <v>335</v>
      </c>
      <c r="V130" s="3">
        <v>5</v>
      </c>
      <c r="W130" s="3" t="s">
        <v>336</v>
      </c>
      <c r="X130" s="3">
        <v>40</v>
      </c>
      <c r="Y130" s="3" t="s">
        <v>41</v>
      </c>
      <c r="Z130" s="3" t="s">
        <v>75</v>
      </c>
      <c r="AA130" s="3">
        <v>10</v>
      </c>
      <c r="AB130" s="3">
        <v>800</v>
      </c>
      <c r="AC130" s="3" t="s">
        <v>124</v>
      </c>
      <c r="AD130" s="3" t="s">
        <v>337</v>
      </c>
      <c r="AE130" s="3" t="s">
        <v>56</v>
      </c>
      <c r="AF130" s="3" t="s">
        <v>36</v>
      </c>
      <c r="AG130" s="3" t="s">
        <v>1223</v>
      </c>
    </row>
    <row r="131" spans="1:33" ht="12.5" x14ac:dyDescent="0.25">
      <c r="A131" s="2">
        <v>44601.608854398146</v>
      </c>
      <c r="B131" s="3" t="s">
        <v>47</v>
      </c>
      <c r="C131" s="3" t="s">
        <v>47</v>
      </c>
      <c r="D131" s="3">
        <v>20</v>
      </c>
      <c r="E131" s="3">
        <v>5</v>
      </c>
      <c r="F131" s="3" t="s">
        <v>32</v>
      </c>
      <c r="G131" s="3" t="s">
        <v>33</v>
      </c>
      <c r="H131" s="3" t="s">
        <v>34</v>
      </c>
      <c r="I131" s="3" t="s">
        <v>34</v>
      </c>
      <c r="J131" s="3" t="s">
        <v>49</v>
      </c>
      <c r="K131" s="3" t="s">
        <v>50</v>
      </c>
      <c r="M131" s="3">
        <v>5</v>
      </c>
      <c r="N131" s="3">
        <v>5</v>
      </c>
      <c r="O131" s="3">
        <v>1</v>
      </c>
      <c r="P131" s="3">
        <v>5</v>
      </c>
      <c r="Q131" s="3">
        <v>5</v>
      </c>
      <c r="R131" s="3" t="s">
        <v>38</v>
      </c>
      <c r="S131" s="3" t="s">
        <v>363</v>
      </c>
      <c r="T131" s="3">
        <v>5</v>
      </c>
      <c r="U131" s="3" t="s">
        <v>363</v>
      </c>
      <c r="V131" s="3">
        <v>5</v>
      </c>
      <c r="W131" s="3" t="s">
        <v>363</v>
      </c>
      <c r="X131" s="3">
        <v>40</v>
      </c>
      <c r="Y131" s="3" t="s">
        <v>74</v>
      </c>
      <c r="Z131" s="3" t="s">
        <v>364</v>
      </c>
      <c r="AA131" s="3">
        <v>15</v>
      </c>
      <c r="AB131" s="3">
        <v>1000</v>
      </c>
      <c r="AC131" s="3" t="s">
        <v>43</v>
      </c>
      <c r="AD131" s="3" t="s">
        <v>365</v>
      </c>
      <c r="AE131" s="3" t="s">
        <v>56</v>
      </c>
      <c r="AF131" s="3" t="s">
        <v>36</v>
      </c>
      <c r="AG131" s="3" t="s">
        <v>1223</v>
      </c>
    </row>
    <row r="132" spans="1:33" ht="12.5" x14ac:dyDescent="0.25">
      <c r="A132" s="2">
        <v>44601.728574340275</v>
      </c>
      <c r="B132" s="3" t="s">
        <v>31</v>
      </c>
      <c r="C132" s="3" t="s">
        <v>47</v>
      </c>
      <c r="D132" s="3">
        <v>10</v>
      </c>
      <c r="E132" s="3">
        <v>10</v>
      </c>
      <c r="F132" s="3" t="s">
        <v>70</v>
      </c>
      <c r="G132" s="3" t="s">
        <v>84</v>
      </c>
      <c r="H132" s="3" t="s">
        <v>48</v>
      </c>
      <c r="I132" s="3" t="s">
        <v>48</v>
      </c>
      <c r="J132" s="3" t="s">
        <v>35</v>
      </c>
      <c r="K132" s="3" t="s">
        <v>50</v>
      </c>
      <c r="M132" s="3">
        <v>3</v>
      </c>
      <c r="N132" s="3">
        <v>3</v>
      </c>
      <c r="O132" s="3">
        <v>5</v>
      </c>
      <c r="P132" s="3">
        <v>3</v>
      </c>
      <c r="Q132" s="3">
        <v>5</v>
      </c>
      <c r="R132" s="3" t="s">
        <v>38</v>
      </c>
      <c r="S132" s="3" t="s">
        <v>472</v>
      </c>
      <c r="T132" s="3">
        <v>3</v>
      </c>
      <c r="U132" s="3" t="s">
        <v>473</v>
      </c>
      <c r="V132" s="3">
        <v>5</v>
      </c>
      <c r="W132" s="3" t="s">
        <v>474</v>
      </c>
      <c r="X132" s="3">
        <v>40</v>
      </c>
      <c r="Y132" s="3" t="s">
        <v>41</v>
      </c>
      <c r="Z132" s="3" t="s">
        <v>200</v>
      </c>
      <c r="AA132" s="3">
        <v>10</v>
      </c>
      <c r="AB132" s="3" t="s">
        <v>77</v>
      </c>
      <c r="AC132" s="3" t="s">
        <v>43</v>
      </c>
      <c r="AD132" s="3" t="s">
        <v>475</v>
      </c>
      <c r="AE132" s="3" t="s">
        <v>56</v>
      </c>
      <c r="AF132" s="3" t="s">
        <v>36</v>
      </c>
      <c r="AG132" s="3" t="s">
        <v>1223</v>
      </c>
    </row>
    <row r="133" spans="1:33" ht="12.5" x14ac:dyDescent="0.25">
      <c r="A133" s="2">
        <v>44602.033516828698</v>
      </c>
      <c r="B133" s="3" t="s">
        <v>31</v>
      </c>
      <c r="C133" s="3" t="s">
        <v>47</v>
      </c>
      <c r="D133" s="3">
        <v>20</v>
      </c>
      <c r="E133" s="3">
        <v>30</v>
      </c>
      <c r="F133" s="3" t="s">
        <v>32</v>
      </c>
      <c r="G133" s="3" t="s">
        <v>62</v>
      </c>
      <c r="H133" s="3" t="s">
        <v>34</v>
      </c>
      <c r="I133" s="3" t="s">
        <v>48</v>
      </c>
      <c r="J133" s="3" t="s">
        <v>49</v>
      </c>
      <c r="K133" s="3" t="s">
        <v>50</v>
      </c>
      <c r="M133" s="3">
        <v>3</v>
      </c>
      <c r="N133" s="3">
        <v>2</v>
      </c>
      <c r="O133" s="3">
        <v>4</v>
      </c>
      <c r="P133" s="3">
        <v>5</v>
      </c>
      <c r="Q133" s="3">
        <v>10</v>
      </c>
      <c r="R133" s="3" t="s">
        <v>63</v>
      </c>
      <c r="S133" s="3" t="s">
        <v>57</v>
      </c>
      <c r="T133" s="3">
        <v>4</v>
      </c>
      <c r="U133" s="3" t="s">
        <v>589</v>
      </c>
      <c r="V133" s="3">
        <v>4</v>
      </c>
      <c r="W133" s="3" t="s">
        <v>589</v>
      </c>
      <c r="X133" s="3">
        <v>40</v>
      </c>
      <c r="Y133" s="3" t="s">
        <v>41</v>
      </c>
      <c r="Z133" s="3" t="s">
        <v>590</v>
      </c>
      <c r="AA133" s="3">
        <v>11</v>
      </c>
      <c r="AB133" s="3">
        <v>100</v>
      </c>
      <c r="AC133" s="3" t="s">
        <v>189</v>
      </c>
      <c r="AD133" s="3" t="s">
        <v>171</v>
      </c>
      <c r="AE133" s="3" t="s">
        <v>56</v>
      </c>
      <c r="AF133" s="3" t="s">
        <v>36</v>
      </c>
      <c r="AG133" s="3" t="s">
        <v>1223</v>
      </c>
    </row>
    <row r="134" spans="1:33" ht="12.5" x14ac:dyDescent="0.25">
      <c r="A134" s="2">
        <v>44605.381798043978</v>
      </c>
      <c r="B134" s="3" t="s">
        <v>47</v>
      </c>
      <c r="C134" s="3" t="s">
        <v>47</v>
      </c>
      <c r="D134" s="3">
        <v>10</v>
      </c>
      <c r="E134" s="3">
        <v>10</v>
      </c>
      <c r="F134" s="3" t="s">
        <v>70</v>
      </c>
      <c r="G134" s="3" t="s">
        <v>84</v>
      </c>
      <c r="H134" s="3" t="s">
        <v>48</v>
      </c>
      <c r="I134" s="3" t="s">
        <v>48</v>
      </c>
      <c r="J134" s="3" t="s">
        <v>49</v>
      </c>
      <c r="K134" s="3" t="s">
        <v>50</v>
      </c>
      <c r="M134" s="3">
        <v>5</v>
      </c>
      <c r="N134" s="3">
        <v>5</v>
      </c>
      <c r="O134" s="3">
        <v>3</v>
      </c>
      <c r="P134" s="3">
        <v>1</v>
      </c>
      <c r="Q134" s="3">
        <v>10</v>
      </c>
      <c r="R134" s="3" t="s">
        <v>38</v>
      </c>
      <c r="S134" s="3" t="s">
        <v>476</v>
      </c>
      <c r="T134" s="3">
        <v>5</v>
      </c>
      <c r="U134" s="3" t="s">
        <v>712</v>
      </c>
      <c r="V134" s="3">
        <v>5</v>
      </c>
      <c r="W134" s="3" t="s">
        <v>712</v>
      </c>
      <c r="X134" s="3">
        <v>40</v>
      </c>
      <c r="Y134" s="3" t="s">
        <v>41</v>
      </c>
      <c r="Z134" s="3" t="s">
        <v>75</v>
      </c>
      <c r="AA134" s="3">
        <v>10</v>
      </c>
      <c r="AB134" s="3">
        <v>1000</v>
      </c>
      <c r="AC134" s="3" t="s">
        <v>43</v>
      </c>
      <c r="AD134" s="3" t="s">
        <v>713</v>
      </c>
      <c r="AE134" s="3" t="s">
        <v>56</v>
      </c>
      <c r="AF134" s="3" t="s">
        <v>36</v>
      </c>
      <c r="AG134" s="3" t="s">
        <v>1223</v>
      </c>
    </row>
    <row r="135" spans="1:33" ht="12.5" x14ac:dyDescent="0.25">
      <c r="A135" s="2">
        <v>44605.836825289356</v>
      </c>
      <c r="B135" s="3" t="s">
        <v>47</v>
      </c>
      <c r="C135" s="3" t="s">
        <v>47</v>
      </c>
      <c r="D135" s="3">
        <v>50</v>
      </c>
      <c r="E135" s="3">
        <v>30</v>
      </c>
      <c r="F135" s="3" t="s">
        <v>32</v>
      </c>
      <c r="G135" s="3" t="s">
        <v>62</v>
      </c>
      <c r="H135" s="3" t="s">
        <v>48</v>
      </c>
      <c r="I135" s="3" t="s">
        <v>48</v>
      </c>
      <c r="J135" s="3" t="s">
        <v>49</v>
      </c>
      <c r="K135" s="3" t="s">
        <v>50</v>
      </c>
      <c r="M135" s="3">
        <v>3</v>
      </c>
      <c r="N135" s="3">
        <v>1</v>
      </c>
      <c r="O135" s="3">
        <v>2</v>
      </c>
      <c r="P135" s="3">
        <v>5</v>
      </c>
      <c r="Q135" s="3">
        <v>10</v>
      </c>
      <c r="R135" s="3" t="s">
        <v>38</v>
      </c>
      <c r="S135" s="3" t="s">
        <v>721</v>
      </c>
      <c r="T135" s="3">
        <v>5</v>
      </c>
      <c r="U135" s="3" t="s">
        <v>722</v>
      </c>
      <c r="V135" s="3">
        <v>5</v>
      </c>
      <c r="W135" s="3" t="s">
        <v>722</v>
      </c>
      <c r="X135" s="3">
        <v>40</v>
      </c>
      <c r="Y135" s="3" t="s">
        <v>41</v>
      </c>
      <c r="Z135" s="3" t="s">
        <v>60</v>
      </c>
      <c r="AA135" s="3">
        <v>14</v>
      </c>
      <c r="AB135" s="3">
        <v>1000</v>
      </c>
      <c r="AC135" s="3" t="s">
        <v>43</v>
      </c>
      <c r="AD135" s="3" t="s">
        <v>92</v>
      </c>
      <c r="AE135" s="3" t="s">
        <v>56</v>
      </c>
      <c r="AF135" s="3" t="s">
        <v>36</v>
      </c>
      <c r="AG135" s="3" t="s">
        <v>1223</v>
      </c>
    </row>
    <row r="136" spans="1:33" ht="12.5" x14ac:dyDescent="0.25">
      <c r="A136" s="2">
        <v>44606.470804050929</v>
      </c>
      <c r="B136" s="3" t="s">
        <v>31</v>
      </c>
      <c r="C136" s="3" t="s">
        <v>47</v>
      </c>
      <c r="D136" s="3">
        <v>30</v>
      </c>
      <c r="E136" s="3">
        <v>10</v>
      </c>
      <c r="F136" s="3" t="s">
        <v>32</v>
      </c>
      <c r="G136" s="3" t="s">
        <v>33</v>
      </c>
      <c r="H136" s="3" t="s">
        <v>34</v>
      </c>
      <c r="I136" s="3" t="s">
        <v>48</v>
      </c>
      <c r="J136" s="3" t="s">
        <v>49</v>
      </c>
      <c r="K136" s="3" t="s">
        <v>50</v>
      </c>
      <c r="M136" s="3">
        <v>4</v>
      </c>
      <c r="N136" s="3">
        <v>4</v>
      </c>
      <c r="O136" s="3">
        <v>2</v>
      </c>
      <c r="P136" s="3">
        <v>5</v>
      </c>
      <c r="Q136" s="3">
        <v>15</v>
      </c>
      <c r="R136" s="3" t="s">
        <v>101</v>
      </c>
      <c r="S136" s="3" t="s">
        <v>723</v>
      </c>
      <c r="T136" s="3">
        <v>2</v>
      </c>
      <c r="U136" s="3" t="s">
        <v>724</v>
      </c>
      <c r="V136" s="3">
        <v>5</v>
      </c>
      <c r="W136" s="3" t="s">
        <v>725</v>
      </c>
      <c r="X136" s="3">
        <v>40</v>
      </c>
      <c r="Y136" s="3" t="s">
        <v>74</v>
      </c>
      <c r="Z136" s="3" t="s">
        <v>75</v>
      </c>
      <c r="AA136" s="3">
        <v>8</v>
      </c>
      <c r="AB136" s="3">
        <v>50</v>
      </c>
      <c r="AC136" s="3" t="s">
        <v>43</v>
      </c>
      <c r="AD136" s="3" t="s">
        <v>114</v>
      </c>
      <c r="AE136" s="3" t="s">
        <v>56</v>
      </c>
      <c r="AF136" s="3" t="s">
        <v>36</v>
      </c>
      <c r="AG136" s="3" t="s">
        <v>1223</v>
      </c>
    </row>
    <row r="137" spans="1:33" ht="12.5" x14ac:dyDescent="0.25">
      <c r="A137" s="2">
        <v>44614.778879293983</v>
      </c>
      <c r="B137" s="3" t="s">
        <v>31</v>
      </c>
      <c r="C137" s="3" t="s">
        <v>47</v>
      </c>
      <c r="D137" s="3">
        <v>10</v>
      </c>
      <c r="E137" s="3">
        <v>20</v>
      </c>
      <c r="F137" s="3" t="s">
        <v>32</v>
      </c>
      <c r="G137" s="3" t="s">
        <v>33</v>
      </c>
      <c r="H137" s="3" t="s">
        <v>34</v>
      </c>
      <c r="I137" s="3" t="s">
        <v>48</v>
      </c>
      <c r="J137" s="3" t="s">
        <v>49</v>
      </c>
      <c r="K137" s="3" t="s">
        <v>50</v>
      </c>
      <c r="M137" s="3">
        <v>4</v>
      </c>
      <c r="N137" s="3">
        <v>3</v>
      </c>
      <c r="O137" s="3">
        <v>4</v>
      </c>
      <c r="P137" s="3">
        <v>5</v>
      </c>
      <c r="Q137" s="3">
        <v>15</v>
      </c>
      <c r="R137" s="3" t="s">
        <v>63</v>
      </c>
      <c r="S137" s="3" t="s">
        <v>841</v>
      </c>
      <c r="T137" s="3">
        <v>4</v>
      </c>
      <c r="U137" s="3" t="s">
        <v>842</v>
      </c>
      <c r="V137" s="3">
        <v>4</v>
      </c>
      <c r="W137" s="3" t="s">
        <v>843</v>
      </c>
      <c r="X137" s="3">
        <v>40</v>
      </c>
      <c r="Y137" s="3" t="s">
        <v>41</v>
      </c>
      <c r="Z137" s="3" t="s">
        <v>844</v>
      </c>
      <c r="AA137" s="3">
        <v>11</v>
      </c>
      <c r="AB137" s="4">
        <v>1000</v>
      </c>
      <c r="AC137" s="3" t="s">
        <v>189</v>
      </c>
      <c r="AD137" s="3" t="s">
        <v>114</v>
      </c>
      <c r="AE137" s="3" t="s">
        <v>56</v>
      </c>
      <c r="AF137" s="3" t="s">
        <v>36</v>
      </c>
      <c r="AG137" s="3" t="s">
        <v>1223</v>
      </c>
    </row>
    <row r="138" spans="1:33" ht="12.5" x14ac:dyDescent="0.25">
      <c r="A138" s="2">
        <v>44614.878320266202</v>
      </c>
      <c r="B138" s="3" t="s">
        <v>31</v>
      </c>
      <c r="C138" s="3" t="s">
        <v>31</v>
      </c>
      <c r="D138" s="3" t="s">
        <v>77</v>
      </c>
      <c r="E138" s="3">
        <v>50</v>
      </c>
      <c r="F138" s="3" t="s">
        <v>32</v>
      </c>
      <c r="G138" s="3" t="s">
        <v>33</v>
      </c>
      <c r="H138" s="3" t="s">
        <v>34</v>
      </c>
      <c r="I138" s="3" t="s">
        <v>48</v>
      </c>
      <c r="J138" s="3" t="s">
        <v>49</v>
      </c>
      <c r="K138" s="3" t="s">
        <v>50</v>
      </c>
      <c r="M138" s="3">
        <v>5</v>
      </c>
      <c r="N138" s="3">
        <v>4</v>
      </c>
      <c r="O138" s="3">
        <v>4</v>
      </c>
      <c r="P138" s="3">
        <v>5</v>
      </c>
      <c r="Q138" s="3">
        <v>35</v>
      </c>
      <c r="R138" s="3" t="s">
        <v>38</v>
      </c>
      <c r="S138" s="3" t="s">
        <v>960</v>
      </c>
      <c r="T138" s="3">
        <v>5</v>
      </c>
      <c r="U138" s="3" t="s">
        <v>960</v>
      </c>
      <c r="V138" s="3">
        <v>5</v>
      </c>
      <c r="W138" s="3" t="s">
        <v>960</v>
      </c>
      <c r="X138" s="3">
        <v>40</v>
      </c>
      <c r="Y138" s="3" t="s">
        <v>41</v>
      </c>
      <c r="Z138" s="3" t="s">
        <v>961</v>
      </c>
      <c r="AA138" s="3">
        <v>15</v>
      </c>
      <c r="AB138" s="3">
        <v>10</v>
      </c>
      <c r="AC138" s="3" t="s">
        <v>189</v>
      </c>
      <c r="AD138" s="3" t="s">
        <v>962</v>
      </c>
      <c r="AE138" s="3" t="s">
        <v>56</v>
      </c>
      <c r="AF138" s="3" t="s">
        <v>36</v>
      </c>
      <c r="AG138" s="3" t="s">
        <v>1223</v>
      </c>
    </row>
    <row r="139" spans="1:33" ht="12.5" x14ac:dyDescent="0.25">
      <c r="A139" s="2">
        <v>44614.921024629628</v>
      </c>
      <c r="B139" s="3" t="s">
        <v>47</v>
      </c>
      <c r="C139" s="3" t="s">
        <v>47</v>
      </c>
      <c r="D139" s="3">
        <v>25</v>
      </c>
      <c r="E139" s="3">
        <v>10</v>
      </c>
      <c r="F139" s="3" t="s">
        <v>70</v>
      </c>
      <c r="G139" s="3" t="s">
        <v>62</v>
      </c>
      <c r="H139" s="3" t="s">
        <v>34</v>
      </c>
      <c r="I139" s="3" t="s">
        <v>48</v>
      </c>
      <c r="J139" s="3" t="s">
        <v>49</v>
      </c>
      <c r="K139" s="3" t="s">
        <v>36</v>
      </c>
      <c r="L139" s="3" t="s">
        <v>989</v>
      </c>
      <c r="M139" s="3">
        <v>3</v>
      </c>
      <c r="N139" s="3">
        <v>2</v>
      </c>
      <c r="O139" s="3">
        <v>4</v>
      </c>
      <c r="P139" s="3">
        <v>5</v>
      </c>
      <c r="Q139" s="3">
        <v>3</v>
      </c>
      <c r="R139" s="3" t="s">
        <v>63</v>
      </c>
      <c r="S139" s="3" t="s">
        <v>990</v>
      </c>
      <c r="T139" s="3">
        <v>4</v>
      </c>
      <c r="U139" s="3" t="s">
        <v>991</v>
      </c>
      <c r="V139" s="3">
        <v>4</v>
      </c>
      <c r="W139" s="3" t="s">
        <v>991</v>
      </c>
      <c r="X139" s="3">
        <v>40</v>
      </c>
      <c r="Y139" s="3" t="s">
        <v>41</v>
      </c>
      <c r="Z139" s="3" t="s">
        <v>992</v>
      </c>
      <c r="AA139" s="3">
        <v>5</v>
      </c>
      <c r="AB139" s="3">
        <v>500</v>
      </c>
      <c r="AC139" s="3" t="s">
        <v>68</v>
      </c>
      <c r="AD139" s="3" t="s">
        <v>104</v>
      </c>
      <c r="AE139" s="3" t="s">
        <v>56</v>
      </c>
      <c r="AF139" s="3" t="s">
        <v>46</v>
      </c>
      <c r="AG139" s="3" t="s">
        <v>1223</v>
      </c>
    </row>
    <row r="140" spans="1:33" ht="12.5" x14ac:dyDescent="0.25">
      <c r="A140" s="2">
        <v>44616.895022233795</v>
      </c>
      <c r="B140" s="3" t="s">
        <v>31</v>
      </c>
      <c r="C140" s="3" t="s">
        <v>31</v>
      </c>
      <c r="D140" s="3">
        <v>10</v>
      </c>
      <c r="E140" s="3">
        <v>5</v>
      </c>
      <c r="F140" s="3" t="s">
        <v>32</v>
      </c>
      <c r="G140" s="3" t="s">
        <v>33</v>
      </c>
      <c r="H140" s="3" t="s">
        <v>48</v>
      </c>
      <c r="I140" s="3" t="s">
        <v>48</v>
      </c>
      <c r="J140" s="3" t="s">
        <v>49</v>
      </c>
      <c r="K140" s="3" t="s">
        <v>50</v>
      </c>
      <c r="M140" s="3">
        <v>5</v>
      </c>
      <c r="N140" s="3">
        <v>4</v>
      </c>
      <c r="O140" s="3">
        <v>2</v>
      </c>
      <c r="P140" s="3">
        <v>4</v>
      </c>
      <c r="Q140" s="3">
        <v>6</v>
      </c>
      <c r="R140" s="3" t="s">
        <v>101</v>
      </c>
      <c r="S140" s="3" t="s">
        <v>1124</v>
      </c>
      <c r="T140" s="3">
        <v>4</v>
      </c>
      <c r="U140" s="3" t="s">
        <v>564</v>
      </c>
      <c r="V140" s="3">
        <v>4</v>
      </c>
      <c r="W140" s="3" t="s">
        <v>462</v>
      </c>
      <c r="X140" s="3">
        <v>40</v>
      </c>
      <c r="Y140" s="3" t="s">
        <v>41</v>
      </c>
      <c r="Z140" s="3" t="s">
        <v>67</v>
      </c>
      <c r="AA140" s="3">
        <v>15</v>
      </c>
      <c r="AB140" s="3">
        <v>100</v>
      </c>
      <c r="AC140" s="3" t="s">
        <v>43</v>
      </c>
      <c r="AD140" s="3" t="s">
        <v>1125</v>
      </c>
      <c r="AE140" s="3" t="s">
        <v>56</v>
      </c>
      <c r="AF140" s="3" t="s">
        <v>46</v>
      </c>
      <c r="AG140" s="3" t="s">
        <v>1223</v>
      </c>
    </row>
    <row r="141" spans="1:33" ht="12.5" x14ac:dyDescent="0.25">
      <c r="A141" s="2">
        <v>44618.397326712962</v>
      </c>
      <c r="B141" s="3" t="s">
        <v>47</v>
      </c>
      <c r="C141" s="3" t="s">
        <v>47</v>
      </c>
      <c r="D141" s="3">
        <v>5</v>
      </c>
      <c r="E141" s="3">
        <v>1</v>
      </c>
      <c r="F141" s="3" t="s">
        <v>70</v>
      </c>
      <c r="G141" s="3" t="s">
        <v>33</v>
      </c>
      <c r="H141" s="3" t="s">
        <v>34</v>
      </c>
      <c r="I141" s="3" t="s">
        <v>34</v>
      </c>
      <c r="J141" s="3" t="s">
        <v>35</v>
      </c>
      <c r="K141" s="3" t="s">
        <v>50</v>
      </c>
      <c r="M141" s="3">
        <v>4</v>
      </c>
      <c r="N141" s="3">
        <v>3</v>
      </c>
      <c r="O141" s="3">
        <v>3</v>
      </c>
      <c r="P141" s="3">
        <v>5</v>
      </c>
      <c r="Q141" s="3">
        <v>3</v>
      </c>
      <c r="R141" s="3" t="s">
        <v>63</v>
      </c>
      <c r="S141" s="3" t="s">
        <v>1138</v>
      </c>
      <c r="T141" s="3">
        <v>5</v>
      </c>
      <c r="U141" s="3" t="s">
        <v>1139</v>
      </c>
      <c r="V141" s="3">
        <v>5</v>
      </c>
      <c r="W141" s="3" t="s">
        <v>1139</v>
      </c>
      <c r="X141" s="3">
        <v>40</v>
      </c>
      <c r="Y141" s="3" t="s">
        <v>41</v>
      </c>
      <c r="Z141" s="3" t="s">
        <v>1140</v>
      </c>
      <c r="AA141" s="3">
        <v>15</v>
      </c>
      <c r="AB141" s="4">
        <v>1500</v>
      </c>
      <c r="AC141" s="3" t="s">
        <v>43</v>
      </c>
      <c r="AD141" s="3" t="s">
        <v>114</v>
      </c>
      <c r="AE141" s="3" t="s">
        <v>56</v>
      </c>
      <c r="AF141" s="3" t="s">
        <v>36</v>
      </c>
      <c r="AG141" s="3" t="s">
        <v>1223</v>
      </c>
    </row>
    <row r="142" spans="1:33" ht="12.5" x14ac:dyDescent="0.25">
      <c r="A142" s="2">
        <v>44618.544834675922</v>
      </c>
      <c r="B142" s="3" t="s">
        <v>31</v>
      </c>
      <c r="C142" s="3" t="s">
        <v>47</v>
      </c>
      <c r="D142" s="3">
        <v>20</v>
      </c>
      <c r="E142" s="3">
        <v>10</v>
      </c>
      <c r="F142" s="3" t="s">
        <v>32</v>
      </c>
      <c r="G142" s="3" t="s">
        <v>62</v>
      </c>
      <c r="H142" s="3" t="s">
        <v>34</v>
      </c>
      <c r="I142" s="3" t="s">
        <v>48</v>
      </c>
      <c r="J142" s="3" t="s">
        <v>49</v>
      </c>
      <c r="K142" s="3" t="s">
        <v>50</v>
      </c>
      <c r="M142" s="3">
        <v>3</v>
      </c>
      <c r="N142" s="3">
        <v>3</v>
      </c>
      <c r="O142" s="3">
        <v>2</v>
      </c>
      <c r="P142" s="3">
        <v>4</v>
      </c>
      <c r="Q142" s="3">
        <v>10</v>
      </c>
      <c r="R142" s="3" t="s">
        <v>38</v>
      </c>
      <c r="S142" s="3" t="s">
        <v>1145</v>
      </c>
      <c r="T142" s="3">
        <v>5</v>
      </c>
      <c r="U142" s="3" t="s">
        <v>1146</v>
      </c>
      <c r="V142" s="3">
        <v>5</v>
      </c>
      <c r="W142" s="3" t="s">
        <v>1146</v>
      </c>
      <c r="X142" s="3">
        <v>40</v>
      </c>
      <c r="Y142" s="3" t="s">
        <v>74</v>
      </c>
      <c r="Z142" s="3" t="s">
        <v>75</v>
      </c>
      <c r="AA142" s="3">
        <v>12</v>
      </c>
      <c r="AB142" s="3">
        <v>20</v>
      </c>
      <c r="AC142" s="3" t="s">
        <v>68</v>
      </c>
      <c r="AD142" s="3" t="s">
        <v>163</v>
      </c>
      <c r="AE142" s="3" t="s">
        <v>56</v>
      </c>
      <c r="AF142" s="3" t="s">
        <v>36</v>
      </c>
      <c r="AG142" s="3" t="s">
        <v>1223</v>
      </c>
    </row>
    <row r="143" spans="1:33" ht="12.5" x14ac:dyDescent="0.25">
      <c r="A143" s="2">
        <v>44601.516762592597</v>
      </c>
      <c r="B143" s="3" t="s">
        <v>31</v>
      </c>
      <c r="C143" s="3" t="s">
        <v>68</v>
      </c>
      <c r="D143" s="3" t="s">
        <v>77</v>
      </c>
      <c r="E143" s="3">
        <v>5</v>
      </c>
      <c r="F143" s="3" t="s">
        <v>70</v>
      </c>
      <c r="G143" s="3" t="s">
        <v>33</v>
      </c>
      <c r="H143" s="3" t="s">
        <v>34</v>
      </c>
      <c r="I143" s="3" t="s">
        <v>48</v>
      </c>
      <c r="J143" s="3" t="s">
        <v>49</v>
      </c>
      <c r="K143" s="3" t="s">
        <v>50</v>
      </c>
      <c r="M143" s="3">
        <v>4</v>
      </c>
      <c r="N143" s="3">
        <v>4</v>
      </c>
      <c r="O143" s="3">
        <v>4</v>
      </c>
      <c r="P143" s="3">
        <v>4</v>
      </c>
      <c r="Q143" s="3">
        <v>5</v>
      </c>
      <c r="R143" s="3" t="s">
        <v>71</v>
      </c>
      <c r="S143" s="3" t="s">
        <v>141</v>
      </c>
      <c r="T143" s="3">
        <v>3</v>
      </c>
      <c r="U143" s="3" t="s">
        <v>142</v>
      </c>
      <c r="V143" s="3">
        <v>3</v>
      </c>
      <c r="W143" s="3" t="s">
        <v>143</v>
      </c>
      <c r="X143" s="3">
        <v>41</v>
      </c>
      <c r="Y143" s="3" t="s">
        <v>41</v>
      </c>
      <c r="Z143" s="3" t="s">
        <v>95</v>
      </c>
      <c r="AA143" s="3">
        <v>14</v>
      </c>
      <c r="AB143" s="3">
        <v>2</v>
      </c>
      <c r="AC143" s="3" t="s">
        <v>43</v>
      </c>
      <c r="AD143" s="3" t="s">
        <v>92</v>
      </c>
      <c r="AE143" s="3" t="s">
        <v>56</v>
      </c>
      <c r="AF143" s="3" t="s">
        <v>36</v>
      </c>
      <c r="AG143" s="3" t="s">
        <v>1223</v>
      </c>
    </row>
    <row r="144" spans="1:33" ht="12.5" x14ac:dyDescent="0.25">
      <c r="A144" s="2">
        <v>44601.519108460649</v>
      </c>
      <c r="B144" s="3" t="s">
        <v>47</v>
      </c>
      <c r="C144" s="3" t="s">
        <v>47</v>
      </c>
      <c r="D144" s="3">
        <v>20</v>
      </c>
      <c r="E144" s="3">
        <v>5</v>
      </c>
      <c r="F144" s="3" t="s">
        <v>70</v>
      </c>
      <c r="G144" s="3" t="s">
        <v>33</v>
      </c>
      <c r="H144" s="3" t="s">
        <v>48</v>
      </c>
      <c r="I144" s="3" t="s">
        <v>48</v>
      </c>
      <c r="J144" s="3" t="s">
        <v>49</v>
      </c>
      <c r="K144" s="3" t="s">
        <v>36</v>
      </c>
      <c r="L144" s="3" t="s">
        <v>144</v>
      </c>
      <c r="M144" s="3">
        <v>1</v>
      </c>
      <c r="N144" s="3">
        <v>1</v>
      </c>
      <c r="O144" s="3">
        <v>2</v>
      </c>
      <c r="P144" s="3">
        <v>4</v>
      </c>
      <c r="Q144" s="3">
        <v>5</v>
      </c>
      <c r="R144" s="3" t="s">
        <v>101</v>
      </c>
      <c r="S144" s="3" t="s">
        <v>145</v>
      </c>
      <c r="T144" s="3">
        <v>5</v>
      </c>
      <c r="U144" s="3" t="s">
        <v>146</v>
      </c>
      <c r="V144" s="3">
        <v>5</v>
      </c>
      <c r="W144" s="3" t="s">
        <v>147</v>
      </c>
      <c r="X144" s="3">
        <v>41</v>
      </c>
      <c r="Y144" s="3" t="s">
        <v>41</v>
      </c>
      <c r="Z144" s="3" t="s">
        <v>148</v>
      </c>
      <c r="AA144" s="3">
        <v>12</v>
      </c>
      <c r="AB144" s="3">
        <v>500</v>
      </c>
      <c r="AC144" s="3" t="s">
        <v>43</v>
      </c>
      <c r="AD144" s="3" t="s">
        <v>149</v>
      </c>
      <c r="AE144" s="3" t="s">
        <v>56</v>
      </c>
      <c r="AF144" s="3" t="s">
        <v>36</v>
      </c>
      <c r="AG144" s="3" t="s">
        <v>1223</v>
      </c>
    </row>
    <row r="145" spans="1:33" ht="12.5" x14ac:dyDescent="0.25">
      <c r="A145" s="2">
        <v>44602.237561493057</v>
      </c>
      <c r="B145" s="3" t="s">
        <v>47</v>
      </c>
      <c r="C145" s="3" t="s">
        <v>47</v>
      </c>
      <c r="D145" s="3">
        <v>10</v>
      </c>
      <c r="E145" s="3">
        <v>10</v>
      </c>
      <c r="F145" s="3" t="s">
        <v>32</v>
      </c>
      <c r="G145" s="3" t="s">
        <v>33</v>
      </c>
      <c r="H145" s="3" t="s">
        <v>48</v>
      </c>
      <c r="I145" s="3" t="s">
        <v>48</v>
      </c>
      <c r="J145" s="3" t="s">
        <v>49</v>
      </c>
      <c r="K145" s="3" t="s">
        <v>50</v>
      </c>
      <c r="M145" s="3">
        <v>4</v>
      </c>
      <c r="N145" s="3">
        <v>3</v>
      </c>
      <c r="O145" s="3">
        <v>2</v>
      </c>
      <c r="P145" s="3">
        <v>3</v>
      </c>
      <c r="Q145" s="3">
        <v>9</v>
      </c>
      <c r="R145" s="3" t="s">
        <v>101</v>
      </c>
      <c r="S145" s="3" t="s">
        <v>603</v>
      </c>
      <c r="T145" s="3">
        <v>5</v>
      </c>
      <c r="U145" s="3" t="s">
        <v>604</v>
      </c>
      <c r="V145" s="3">
        <v>5</v>
      </c>
      <c r="W145" s="3" t="s">
        <v>604</v>
      </c>
      <c r="X145" s="3">
        <v>41</v>
      </c>
      <c r="Y145" s="3" t="s">
        <v>41</v>
      </c>
      <c r="Z145" s="3" t="s">
        <v>605</v>
      </c>
      <c r="AA145" s="3">
        <v>18</v>
      </c>
      <c r="AB145" s="3">
        <v>200</v>
      </c>
      <c r="AC145" s="3" t="s">
        <v>43</v>
      </c>
      <c r="AD145" s="3" t="s">
        <v>159</v>
      </c>
      <c r="AE145" s="3" t="s">
        <v>56</v>
      </c>
      <c r="AF145" s="3" t="s">
        <v>36</v>
      </c>
      <c r="AG145" s="3" t="s">
        <v>1223</v>
      </c>
    </row>
    <row r="146" spans="1:33" ht="12.5" x14ac:dyDescent="0.25">
      <c r="A146" s="2">
        <v>44614.817460405087</v>
      </c>
      <c r="B146" s="3" t="s">
        <v>31</v>
      </c>
      <c r="C146" s="3" t="s">
        <v>47</v>
      </c>
      <c r="D146" s="3">
        <v>20</v>
      </c>
      <c r="E146" s="3">
        <v>10</v>
      </c>
      <c r="F146" s="3" t="s">
        <v>70</v>
      </c>
      <c r="G146" s="3" t="s">
        <v>33</v>
      </c>
      <c r="H146" s="3" t="s">
        <v>34</v>
      </c>
      <c r="I146" s="3" t="s">
        <v>48</v>
      </c>
      <c r="J146" s="3" t="s">
        <v>49</v>
      </c>
      <c r="K146" s="3" t="s">
        <v>50</v>
      </c>
      <c r="M146" s="3">
        <v>4</v>
      </c>
      <c r="N146" s="3">
        <v>4</v>
      </c>
      <c r="O146" s="3">
        <v>2</v>
      </c>
      <c r="P146" s="3">
        <v>3</v>
      </c>
      <c r="Q146" s="3">
        <v>7</v>
      </c>
      <c r="R146" s="3" t="s">
        <v>38</v>
      </c>
      <c r="S146" s="3" t="s">
        <v>903</v>
      </c>
      <c r="T146" s="3">
        <v>3</v>
      </c>
      <c r="U146" s="3" t="s">
        <v>904</v>
      </c>
      <c r="V146" s="3">
        <v>5</v>
      </c>
      <c r="W146" s="3" t="s">
        <v>905</v>
      </c>
      <c r="X146" s="3">
        <v>41</v>
      </c>
      <c r="Y146" s="3" t="s">
        <v>41</v>
      </c>
      <c r="Z146" s="3" t="s">
        <v>95</v>
      </c>
      <c r="AA146" s="3">
        <v>10</v>
      </c>
      <c r="AB146" s="4">
        <v>400</v>
      </c>
      <c r="AC146" s="3" t="s">
        <v>43</v>
      </c>
      <c r="AD146" s="3" t="s">
        <v>906</v>
      </c>
      <c r="AE146" s="3" t="s">
        <v>56</v>
      </c>
      <c r="AF146" s="3" t="s">
        <v>36</v>
      </c>
      <c r="AG146" s="3" t="s">
        <v>1223</v>
      </c>
    </row>
    <row r="147" spans="1:33" ht="12.5" x14ac:dyDescent="0.25">
      <c r="A147" s="2">
        <v>44614.90941414352</v>
      </c>
      <c r="B147" s="3" t="s">
        <v>47</v>
      </c>
      <c r="C147" s="3" t="s">
        <v>47</v>
      </c>
      <c r="D147" s="3">
        <v>10</v>
      </c>
      <c r="E147" s="3">
        <v>10</v>
      </c>
      <c r="F147" s="3" t="s">
        <v>70</v>
      </c>
      <c r="G147" s="3" t="s">
        <v>62</v>
      </c>
      <c r="H147" s="3" t="s">
        <v>48</v>
      </c>
      <c r="I147" s="3" t="s">
        <v>48</v>
      </c>
      <c r="J147" s="3" t="s">
        <v>35</v>
      </c>
      <c r="K147" s="3" t="s">
        <v>50</v>
      </c>
      <c r="M147" s="3">
        <v>4</v>
      </c>
      <c r="N147" s="3">
        <v>3</v>
      </c>
      <c r="O147" s="3">
        <v>3</v>
      </c>
      <c r="P147" s="3">
        <v>4</v>
      </c>
      <c r="Q147" s="3">
        <v>15</v>
      </c>
      <c r="R147" s="3" t="s">
        <v>101</v>
      </c>
      <c r="S147" s="3" t="s">
        <v>987</v>
      </c>
      <c r="T147" s="3">
        <v>4</v>
      </c>
      <c r="U147" s="3" t="s">
        <v>57</v>
      </c>
      <c r="V147" s="3">
        <v>4</v>
      </c>
      <c r="W147" s="3" t="s">
        <v>411</v>
      </c>
      <c r="X147" s="3">
        <v>41</v>
      </c>
      <c r="Y147" s="3" t="s">
        <v>41</v>
      </c>
      <c r="Z147" s="3" t="s">
        <v>988</v>
      </c>
      <c r="AA147" s="3">
        <v>10</v>
      </c>
      <c r="AB147" s="3">
        <v>200</v>
      </c>
      <c r="AC147" s="3" t="s">
        <v>43</v>
      </c>
      <c r="AD147" s="3" t="s">
        <v>442</v>
      </c>
      <c r="AE147" s="3" t="s">
        <v>56</v>
      </c>
      <c r="AF147" s="3" t="s">
        <v>46</v>
      </c>
      <c r="AG147" s="3" t="s">
        <v>1223</v>
      </c>
    </row>
    <row r="148" spans="1:33" ht="12.5" x14ac:dyDescent="0.25">
      <c r="A148" s="2">
        <v>44615.666794293982</v>
      </c>
      <c r="B148" s="3" t="s">
        <v>68</v>
      </c>
      <c r="C148" s="3" t="s">
        <v>68</v>
      </c>
      <c r="D148" s="3">
        <v>5</v>
      </c>
      <c r="E148" s="3">
        <v>6</v>
      </c>
      <c r="F148" s="3" t="s">
        <v>32</v>
      </c>
      <c r="G148" s="3" t="s">
        <v>33</v>
      </c>
      <c r="H148" s="3" t="s">
        <v>34</v>
      </c>
      <c r="I148" s="3" t="s">
        <v>48</v>
      </c>
      <c r="J148" s="3" t="s">
        <v>35</v>
      </c>
      <c r="K148" s="3" t="s">
        <v>50</v>
      </c>
      <c r="M148" s="3">
        <v>4</v>
      </c>
      <c r="N148" s="3">
        <v>3</v>
      </c>
      <c r="O148" s="3">
        <v>5</v>
      </c>
      <c r="P148" s="3">
        <v>5</v>
      </c>
      <c r="Q148" s="3">
        <v>10</v>
      </c>
      <c r="R148" s="3" t="s">
        <v>101</v>
      </c>
      <c r="S148" s="3" t="s">
        <v>1079</v>
      </c>
      <c r="T148" s="3">
        <v>4</v>
      </c>
      <c r="U148" s="3" t="s">
        <v>391</v>
      </c>
      <c r="V148" s="3">
        <v>4</v>
      </c>
      <c r="W148" s="3" t="s">
        <v>1080</v>
      </c>
      <c r="X148" s="3">
        <v>41</v>
      </c>
      <c r="Y148" s="3" t="s">
        <v>74</v>
      </c>
      <c r="Z148" s="3" t="s">
        <v>1081</v>
      </c>
      <c r="AA148" s="3">
        <v>15</v>
      </c>
      <c r="AB148" s="3">
        <v>30</v>
      </c>
      <c r="AC148" s="3" t="s">
        <v>43</v>
      </c>
      <c r="AD148" s="3" t="s">
        <v>1082</v>
      </c>
      <c r="AE148" s="3" t="s">
        <v>56</v>
      </c>
      <c r="AF148" s="3" t="s">
        <v>46</v>
      </c>
      <c r="AG148" s="3" t="s">
        <v>1223</v>
      </c>
    </row>
    <row r="149" spans="1:33" ht="12.5" x14ac:dyDescent="0.25">
      <c r="A149" s="2">
        <v>44598.883518287039</v>
      </c>
      <c r="B149" s="3" t="s">
        <v>47</v>
      </c>
      <c r="C149" s="3" t="s">
        <v>47</v>
      </c>
      <c r="D149" s="3">
        <v>25</v>
      </c>
      <c r="E149" s="3">
        <v>25</v>
      </c>
      <c r="F149" s="3" t="s">
        <v>32</v>
      </c>
      <c r="G149" s="3" t="s">
        <v>33</v>
      </c>
      <c r="H149" s="3" t="s">
        <v>34</v>
      </c>
      <c r="I149" s="3" t="s">
        <v>48</v>
      </c>
      <c r="J149" s="3" t="s">
        <v>49</v>
      </c>
      <c r="K149" s="3" t="s">
        <v>50</v>
      </c>
      <c r="M149" s="3">
        <v>5</v>
      </c>
      <c r="N149" s="3">
        <v>5</v>
      </c>
      <c r="O149" s="3">
        <v>4</v>
      </c>
      <c r="P149" s="3">
        <v>4</v>
      </c>
      <c r="Q149" s="3">
        <v>10</v>
      </c>
      <c r="R149" s="3" t="s">
        <v>38</v>
      </c>
      <c r="S149" s="3" t="s">
        <v>51</v>
      </c>
      <c r="T149" s="3">
        <v>5</v>
      </c>
      <c r="U149" s="3" t="s">
        <v>52</v>
      </c>
      <c r="V149" s="3">
        <v>5</v>
      </c>
      <c r="W149" s="3" t="s">
        <v>53</v>
      </c>
      <c r="X149" s="3">
        <v>42</v>
      </c>
      <c r="Y149" s="3" t="s">
        <v>41</v>
      </c>
      <c r="Z149" s="3" t="s">
        <v>54</v>
      </c>
      <c r="AA149" s="3">
        <v>8</v>
      </c>
      <c r="AB149" s="3">
        <v>1000</v>
      </c>
      <c r="AC149" s="3" t="s">
        <v>43</v>
      </c>
      <c r="AD149" s="3" t="s">
        <v>55</v>
      </c>
      <c r="AE149" s="3" t="s">
        <v>56</v>
      </c>
      <c r="AF149" s="3" t="s">
        <v>36</v>
      </c>
      <c r="AG149" s="3" t="s">
        <v>1223</v>
      </c>
    </row>
    <row r="150" spans="1:33" ht="12.5" x14ac:dyDescent="0.25">
      <c r="A150" s="2">
        <v>44599.312040520832</v>
      </c>
      <c r="B150" s="3" t="s">
        <v>47</v>
      </c>
      <c r="C150" s="3" t="s">
        <v>47</v>
      </c>
      <c r="D150" s="3">
        <v>5</v>
      </c>
      <c r="E150" s="3" t="s">
        <v>77</v>
      </c>
      <c r="F150" s="3" t="s">
        <v>70</v>
      </c>
      <c r="G150" s="3" t="s">
        <v>33</v>
      </c>
      <c r="H150" s="3" t="s">
        <v>48</v>
      </c>
      <c r="I150" s="3" t="s">
        <v>48</v>
      </c>
      <c r="J150" s="3" t="s">
        <v>49</v>
      </c>
      <c r="K150" s="3" t="s">
        <v>50</v>
      </c>
      <c r="M150" s="3">
        <v>5</v>
      </c>
      <c r="N150" s="3">
        <v>5</v>
      </c>
      <c r="O150" s="3">
        <v>2</v>
      </c>
      <c r="P150" s="3">
        <v>5</v>
      </c>
      <c r="Q150" s="3">
        <v>5</v>
      </c>
      <c r="R150" s="3" t="s">
        <v>63</v>
      </c>
      <c r="S150" s="3" t="s">
        <v>89</v>
      </c>
      <c r="T150" s="3">
        <v>5</v>
      </c>
      <c r="U150" s="3" t="s">
        <v>90</v>
      </c>
      <c r="V150" s="3">
        <v>5</v>
      </c>
      <c r="W150" s="3" t="s">
        <v>91</v>
      </c>
      <c r="X150" s="3">
        <v>42</v>
      </c>
      <c r="Y150" s="3" t="s">
        <v>74</v>
      </c>
      <c r="Z150" s="3" t="s">
        <v>67</v>
      </c>
      <c r="AA150" s="3">
        <v>13</v>
      </c>
      <c r="AB150" s="3">
        <v>2000</v>
      </c>
      <c r="AC150" s="3" t="s">
        <v>43</v>
      </c>
      <c r="AD150" s="3" t="s">
        <v>92</v>
      </c>
      <c r="AE150" s="3" t="s">
        <v>56</v>
      </c>
      <c r="AF150" s="3" t="s">
        <v>36</v>
      </c>
      <c r="AG150" s="3" t="s">
        <v>1223</v>
      </c>
    </row>
    <row r="151" spans="1:33" ht="12.5" x14ac:dyDescent="0.25">
      <c r="A151" s="2">
        <v>44601.570115208335</v>
      </c>
      <c r="B151" s="3" t="s">
        <v>31</v>
      </c>
      <c r="C151" s="3" t="s">
        <v>47</v>
      </c>
      <c r="D151" s="3">
        <v>10</v>
      </c>
      <c r="E151" s="3">
        <v>3</v>
      </c>
      <c r="F151" s="3" t="s">
        <v>70</v>
      </c>
      <c r="G151" s="3" t="s">
        <v>33</v>
      </c>
      <c r="H151" s="3" t="s">
        <v>34</v>
      </c>
      <c r="I151" s="3" t="s">
        <v>48</v>
      </c>
      <c r="J151" s="3" t="s">
        <v>49</v>
      </c>
      <c r="K151" s="3" t="s">
        <v>50</v>
      </c>
      <c r="M151" s="3">
        <v>4</v>
      </c>
      <c r="N151" s="3">
        <v>4</v>
      </c>
      <c r="O151" s="3">
        <v>3</v>
      </c>
      <c r="P151" s="3">
        <v>5</v>
      </c>
      <c r="Q151" s="3">
        <v>5</v>
      </c>
      <c r="R151" s="3" t="s">
        <v>38</v>
      </c>
      <c r="S151" s="3" t="s">
        <v>57</v>
      </c>
      <c r="T151" s="3">
        <v>4</v>
      </c>
      <c r="U151" s="3" t="s">
        <v>57</v>
      </c>
      <c r="V151" s="3">
        <v>5</v>
      </c>
      <c r="W151" s="3" t="s">
        <v>311</v>
      </c>
      <c r="X151" s="3">
        <v>42</v>
      </c>
      <c r="Y151" s="3" t="s">
        <v>74</v>
      </c>
      <c r="Z151" s="3" t="s">
        <v>227</v>
      </c>
      <c r="AA151" s="3">
        <v>13</v>
      </c>
      <c r="AB151" s="3">
        <v>200</v>
      </c>
      <c r="AC151" s="3" t="s">
        <v>189</v>
      </c>
      <c r="AD151" s="3" t="s">
        <v>312</v>
      </c>
      <c r="AE151" s="3" t="s">
        <v>45</v>
      </c>
      <c r="AF151" s="3" t="s">
        <v>36</v>
      </c>
      <c r="AG151" s="3" t="s">
        <v>1223</v>
      </c>
    </row>
    <row r="152" spans="1:33" ht="12.5" x14ac:dyDescent="0.25">
      <c r="A152" s="2">
        <v>44602.004766377315</v>
      </c>
      <c r="B152" s="3" t="s">
        <v>31</v>
      </c>
      <c r="C152" s="3" t="s">
        <v>31</v>
      </c>
      <c r="D152" s="3">
        <v>25</v>
      </c>
      <c r="E152" s="3">
        <v>10</v>
      </c>
      <c r="F152" s="3" t="s">
        <v>70</v>
      </c>
      <c r="G152" s="3" t="s">
        <v>62</v>
      </c>
      <c r="H152" s="3" t="s">
        <v>34</v>
      </c>
      <c r="I152" s="3" t="s">
        <v>34</v>
      </c>
      <c r="J152" s="3" t="s">
        <v>35</v>
      </c>
      <c r="K152" s="3" t="s">
        <v>50</v>
      </c>
      <c r="M152" s="3">
        <v>4</v>
      </c>
      <c r="N152" s="3">
        <v>4</v>
      </c>
      <c r="O152" s="3">
        <v>4</v>
      </c>
      <c r="P152" s="3">
        <v>4</v>
      </c>
      <c r="Q152" s="3">
        <v>20</v>
      </c>
      <c r="R152" s="3" t="s">
        <v>38</v>
      </c>
      <c r="S152" s="3" t="s">
        <v>264</v>
      </c>
      <c r="T152" s="3">
        <v>4</v>
      </c>
      <c r="U152" s="3" t="s">
        <v>584</v>
      </c>
      <c r="V152" s="3">
        <v>4</v>
      </c>
      <c r="W152" s="3" t="s">
        <v>584</v>
      </c>
      <c r="X152" s="3">
        <v>42</v>
      </c>
      <c r="Y152" s="3" t="s">
        <v>41</v>
      </c>
      <c r="Z152" s="3" t="s">
        <v>585</v>
      </c>
      <c r="AA152" s="3">
        <v>8</v>
      </c>
      <c r="AB152" s="3">
        <v>100</v>
      </c>
      <c r="AC152" s="3" t="s">
        <v>82</v>
      </c>
      <c r="AD152" s="3" t="s">
        <v>469</v>
      </c>
      <c r="AE152" s="3" t="s">
        <v>115</v>
      </c>
      <c r="AF152" s="3" t="s">
        <v>46</v>
      </c>
      <c r="AG152" s="3" t="s">
        <v>1223</v>
      </c>
    </row>
    <row r="153" spans="1:33" ht="12.5" x14ac:dyDescent="0.25">
      <c r="A153" s="2">
        <v>44602.073467268521</v>
      </c>
      <c r="B153" s="3" t="s">
        <v>47</v>
      </c>
      <c r="C153" s="3" t="s">
        <v>47</v>
      </c>
      <c r="D153" s="3">
        <v>20</v>
      </c>
      <c r="E153" s="3">
        <v>10</v>
      </c>
      <c r="F153" s="3" t="s">
        <v>70</v>
      </c>
      <c r="G153" s="3" t="s">
        <v>62</v>
      </c>
      <c r="H153" s="3" t="s">
        <v>48</v>
      </c>
      <c r="I153" s="3" t="s">
        <v>48</v>
      </c>
      <c r="J153" s="3" t="s">
        <v>49</v>
      </c>
      <c r="K153" s="3" t="s">
        <v>50</v>
      </c>
      <c r="M153" s="3">
        <v>5</v>
      </c>
      <c r="N153" s="3">
        <v>4</v>
      </c>
      <c r="O153" s="3">
        <v>1</v>
      </c>
      <c r="P153" s="3">
        <v>4</v>
      </c>
      <c r="Q153" s="3">
        <v>5</v>
      </c>
      <c r="R153" s="3" t="s">
        <v>63</v>
      </c>
      <c r="S153" s="3" t="s">
        <v>599</v>
      </c>
      <c r="T153" s="3">
        <v>5</v>
      </c>
      <c r="U153" s="3" t="s">
        <v>600</v>
      </c>
      <c r="V153" s="3">
        <v>5</v>
      </c>
      <c r="W153" s="3" t="s">
        <v>600</v>
      </c>
      <c r="X153" s="3">
        <v>42</v>
      </c>
      <c r="Y153" s="3" t="s">
        <v>41</v>
      </c>
      <c r="Z153" s="3" t="s">
        <v>601</v>
      </c>
      <c r="AA153" s="3">
        <v>10</v>
      </c>
      <c r="AB153" s="3">
        <v>2500</v>
      </c>
      <c r="AC153" s="3" t="s">
        <v>43</v>
      </c>
      <c r="AD153" s="3" t="s">
        <v>204</v>
      </c>
      <c r="AE153" s="3" t="s">
        <v>56</v>
      </c>
      <c r="AF153" s="3" t="s">
        <v>36</v>
      </c>
      <c r="AG153" s="3" t="s">
        <v>1223</v>
      </c>
    </row>
    <row r="154" spans="1:33" ht="12.5" x14ac:dyDescent="0.25">
      <c r="A154" s="2">
        <v>44602.300877314818</v>
      </c>
      <c r="B154" s="3" t="s">
        <v>47</v>
      </c>
      <c r="C154" s="3" t="s">
        <v>47</v>
      </c>
      <c r="D154" s="3">
        <v>5</v>
      </c>
      <c r="E154" s="3">
        <v>5</v>
      </c>
      <c r="F154" s="3" t="s">
        <v>70</v>
      </c>
      <c r="G154" s="3" t="s">
        <v>62</v>
      </c>
      <c r="H154" s="3" t="s">
        <v>48</v>
      </c>
      <c r="I154" s="3" t="s">
        <v>48</v>
      </c>
      <c r="J154" s="3" t="s">
        <v>49</v>
      </c>
      <c r="K154" s="3" t="s">
        <v>50</v>
      </c>
      <c r="M154" s="3">
        <v>3</v>
      </c>
      <c r="N154" s="3">
        <v>3</v>
      </c>
      <c r="O154" s="3">
        <v>4</v>
      </c>
      <c r="P154" s="3">
        <v>4</v>
      </c>
      <c r="Q154" s="3">
        <v>8</v>
      </c>
      <c r="R154" s="3" t="s">
        <v>38</v>
      </c>
      <c r="S154" s="3" t="s">
        <v>57</v>
      </c>
      <c r="T154" s="3">
        <v>4</v>
      </c>
      <c r="U154" s="3" t="s">
        <v>615</v>
      </c>
      <c r="V154" s="3">
        <v>4</v>
      </c>
      <c r="W154" s="3" t="s">
        <v>615</v>
      </c>
      <c r="X154" s="3">
        <v>42</v>
      </c>
      <c r="Y154" s="3" t="s">
        <v>41</v>
      </c>
      <c r="Z154" s="3" t="s">
        <v>42</v>
      </c>
      <c r="AA154" s="3">
        <v>8</v>
      </c>
      <c r="AB154" s="3">
        <v>150</v>
      </c>
      <c r="AC154" s="3" t="s">
        <v>82</v>
      </c>
      <c r="AD154" s="3" t="s">
        <v>96</v>
      </c>
      <c r="AE154" s="3" t="s">
        <v>56</v>
      </c>
      <c r="AF154" s="3" t="s">
        <v>46</v>
      </c>
      <c r="AG154" s="3" t="s">
        <v>1223</v>
      </c>
    </row>
    <row r="155" spans="1:33" ht="12.5" x14ac:dyDescent="0.25">
      <c r="A155" s="2">
        <v>44602.455967349539</v>
      </c>
      <c r="B155" s="3" t="s">
        <v>31</v>
      </c>
      <c r="C155" s="3" t="s">
        <v>68</v>
      </c>
      <c r="D155" s="3" t="s">
        <v>77</v>
      </c>
      <c r="E155" s="3">
        <v>10</v>
      </c>
      <c r="F155" s="3" t="s">
        <v>32</v>
      </c>
      <c r="G155" s="3" t="s">
        <v>33</v>
      </c>
      <c r="H155" s="3" t="s">
        <v>34</v>
      </c>
      <c r="I155" s="3" t="s">
        <v>48</v>
      </c>
      <c r="J155" s="3" t="s">
        <v>49</v>
      </c>
      <c r="K155" s="3" t="s">
        <v>50</v>
      </c>
      <c r="M155" s="3">
        <v>3</v>
      </c>
      <c r="N155" s="3">
        <v>4</v>
      </c>
      <c r="O155" s="3">
        <v>4</v>
      </c>
      <c r="P155" s="3">
        <v>4</v>
      </c>
      <c r="Q155" s="3" t="s">
        <v>77</v>
      </c>
      <c r="R155" s="3" t="s">
        <v>38</v>
      </c>
      <c r="S155" s="3" t="s">
        <v>212</v>
      </c>
      <c r="T155" s="3">
        <v>3</v>
      </c>
      <c r="U155" s="3" t="s">
        <v>633</v>
      </c>
      <c r="V155" s="3">
        <v>3</v>
      </c>
      <c r="W155" s="3" t="s">
        <v>633</v>
      </c>
      <c r="X155" s="3">
        <v>42</v>
      </c>
      <c r="Y155" s="3" t="s">
        <v>41</v>
      </c>
      <c r="Z155" s="3" t="s">
        <v>227</v>
      </c>
      <c r="AA155" s="3">
        <v>5</v>
      </c>
      <c r="AB155" s="3">
        <v>10</v>
      </c>
      <c r="AC155" s="3" t="s">
        <v>43</v>
      </c>
      <c r="AD155" s="3" t="s">
        <v>171</v>
      </c>
      <c r="AE155" s="3" t="s">
        <v>56</v>
      </c>
      <c r="AF155" s="3" t="s">
        <v>36</v>
      </c>
      <c r="AG155" s="3" t="s">
        <v>1223</v>
      </c>
    </row>
    <row r="156" spans="1:33" ht="12.5" x14ac:dyDescent="0.25">
      <c r="A156" s="2">
        <v>44602.63120945602</v>
      </c>
      <c r="B156" s="3" t="s">
        <v>31</v>
      </c>
      <c r="C156" s="3" t="s">
        <v>31</v>
      </c>
      <c r="D156" s="3" t="s">
        <v>77</v>
      </c>
      <c r="E156" s="3">
        <v>5</v>
      </c>
      <c r="F156" s="3" t="s">
        <v>70</v>
      </c>
      <c r="G156" s="3" t="s">
        <v>33</v>
      </c>
      <c r="H156" s="3" t="s">
        <v>34</v>
      </c>
      <c r="I156" s="3" t="s">
        <v>48</v>
      </c>
      <c r="J156" s="3" t="s">
        <v>49</v>
      </c>
      <c r="K156" s="3" t="s">
        <v>50</v>
      </c>
      <c r="M156" s="3">
        <v>5</v>
      </c>
      <c r="N156" s="3">
        <v>5</v>
      </c>
      <c r="O156" s="3">
        <v>5</v>
      </c>
      <c r="P156" s="3">
        <v>5</v>
      </c>
      <c r="Q156" s="3">
        <v>10</v>
      </c>
      <c r="R156" s="3" t="s">
        <v>38</v>
      </c>
      <c r="S156" s="3" t="s">
        <v>637</v>
      </c>
      <c r="T156" s="3">
        <v>1</v>
      </c>
      <c r="U156" s="3" t="s">
        <v>638</v>
      </c>
      <c r="V156" s="3">
        <v>5</v>
      </c>
      <c r="W156" s="3" t="s">
        <v>639</v>
      </c>
      <c r="X156" s="3">
        <v>42</v>
      </c>
      <c r="Y156" s="3" t="s">
        <v>41</v>
      </c>
      <c r="Z156" s="3" t="s">
        <v>120</v>
      </c>
      <c r="AA156" s="3">
        <v>12</v>
      </c>
      <c r="AB156" s="3">
        <v>10</v>
      </c>
      <c r="AC156" s="3" t="s">
        <v>43</v>
      </c>
      <c r="AD156" s="3" t="s">
        <v>640</v>
      </c>
      <c r="AE156" s="3" t="s">
        <v>56</v>
      </c>
      <c r="AF156" s="3" t="s">
        <v>36</v>
      </c>
      <c r="AG156" s="3" t="s">
        <v>1223</v>
      </c>
    </row>
    <row r="157" spans="1:33" ht="12.5" x14ac:dyDescent="0.25">
      <c r="A157" s="2">
        <v>44603.714978414355</v>
      </c>
      <c r="B157" s="3" t="s">
        <v>31</v>
      </c>
      <c r="C157" s="3" t="s">
        <v>47</v>
      </c>
      <c r="D157" s="3">
        <v>20</v>
      </c>
      <c r="E157" s="3">
        <v>10</v>
      </c>
      <c r="F157" s="3" t="s">
        <v>32</v>
      </c>
      <c r="G157" s="3" t="s">
        <v>62</v>
      </c>
      <c r="H157" s="3" t="s">
        <v>48</v>
      </c>
      <c r="I157" s="3" t="s">
        <v>48</v>
      </c>
      <c r="J157" s="3" t="s">
        <v>35</v>
      </c>
      <c r="K157" s="3" t="s">
        <v>50</v>
      </c>
      <c r="M157" s="3">
        <v>2</v>
      </c>
      <c r="N157" s="3">
        <v>1</v>
      </c>
      <c r="O157" s="3">
        <v>3</v>
      </c>
      <c r="P157" s="3">
        <v>4</v>
      </c>
      <c r="Q157" s="3">
        <v>5</v>
      </c>
      <c r="R157" s="3" t="s">
        <v>38</v>
      </c>
      <c r="S157" s="3" t="s">
        <v>679</v>
      </c>
      <c r="T157" s="3">
        <v>3</v>
      </c>
      <c r="U157" s="3" t="s">
        <v>680</v>
      </c>
      <c r="V157" s="3">
        <v>5</v>
      </c>
      <c r="W157" s="3" t="s">
        <v>681</v>
      </c>
      <c r="X157" s="3">
        <v>42</v>
      </c>
      <c r="Y157" s="3" t="s">
        <v>74</v>
      </c>
      <c r="Z157" s="3" t="s">
        <v>75</v>
      </c>
      <c r="AA157" s="3">
        <v>10</v>
      </c>
      <c r="AB157" s="3">
        <v>200</v>
      </c>
      <c r="AC157" s="3" t="s">
        <v>124</v>
      </c>
      <c r="AD157" s="3" t="s">
        <v>114</v>
      </c>
      <c r="AE157" s="3" t="s">
        <v>56</v>
      </c>
      <c r="AF157" s="16" t="s">
        <v>50</v>
      </c>
      <c r="AG157" s="3" t="s">
        <v>1223</v>
      </c>
    </row>
    <row r="158" spans="1:33" ht="12.5" x14ac:dyDescent="0.25">
      <c r="A158" s="2">
        <v>44614.832231678243</v>
      </c>
      <c r="B158" s="3" t="s">
        <v>47</v>
      </c>
      <c r="C158" s="3" t="s">
        <v>47</v>
      </c>
      <c r="D158" s="3">
        <v>20</v>
      </c>
      <c r="E158" s="3">
        <v>5</v>
      </c>
      <c r="F158" s="3" t="s">
        <v>70</v>
      </c>
      <c r="G158" s="3" t="s">
        <v>33</v>
      </c>
      <c r="H158" s="3" t="s">
        <v>34</v>
      </c>
      <c r="I158" s="3" t="s">
        <v>34</v>
      </c>
      <c r="J158" s="3" t="s">
        <v>49</v>
      </c>
      <c r="K158" s="3" t="s">
        <v>50</v>
      </c>
      <c r="M158" s="3">
        <v>4</v>
      </c>
      <c r="N158" s="3">
        <v>5</v>
      </c>
      <c r="O158" s="3">
        <v>4</v>
      </c>
      <c r="P158" s="3">
        <v>5</v>
      </c>
      <c r="Q158" s="3">
        <v>10</v>
      </c>
      <c r="R158" s="3" t="s">
        <v>101</v>
      </c>
      <c r="S158" s="3" t="s">
        <v>925</v>
      </c>
      <c r="T158" s="3">
        <v>5</v>
      </c>
      <c r="U158" s="3" t="s">
        <v>926</v>
      </c>
      <c r="V158" s="3">
        <v>5</v>
      </c>
      <c r="W158" s="3" t="s">
        <v>927</v>
      </c>
      <c r="X158" s="3">
        <v>42</v>
      </c>
      <c r="Y158" s="3" t="s">
        <v>74</v>
      </c>
      <c r="Z158" s="3" t="s">
        <v>698</v>
      </c>
      <c r="AA158" s="3">
        <v>9</v>
      </c>
      <c r="AB158" s="3">
        <v>200</v>
      </c>
      <c r="AC158" s="3" t="s">
        <v>43</v>
      </c>
      <c r="AD158" s="3" t="s">
        <v>928</v>
      </c>
      <c r="AE158" s="3" t="s">
        <v>56</v>
      </c>
      <c r="AF158" s="3" t="s">
        <v>46</v>
      </c>
      <c r="AG158" s="3" t="s">
        <v>1223</v>
      </c>
    </row>
    <row r="159" spans="1:33" ht="12.5" x14ac:dyDescent="0.25">
      <c r="A159" s="2">
        <v>44615.232392800928</v>
      </c>
      <c r="B159" s="3" t="s">
        <v>47</v>
      </c>
      <c r="C159" s="3" t="s">
        <v>47</v>
      </c>
      <c r="D159" s="3">
        <v>10</v>
      </c>
      <c r="E159" s="3">
        <v>10</v>
      </c>
      <c r="F159" s="3" t="s">
        <v>70</v>
      </c>
      <c r="G159" s="3" t="s">
        <v>33</v>
      </c>
      <c r="H159" s="3" t="s">
        <v>34</v>
      </c>
      <c r="I159" s="3" t="s">
        <v>34</v>
      </c>
      <c r="J159" s="3" t="s">
        <v>35</v>
      </c>
      <c r="K159" s="3" t="s">
        <v>50</v>
      </c>
      <c r="M159" s="3">
        <v>4</v>
      </c>
      <c r="N159" s="3">
        <v>3</v>
      </c>
      <c r="O159" s="3">
        <v>5</v>
      </c>
      <c r="P159" s="3">
        <v>4</v>
      </c>
      <c r="Q159" s="3">
        <v>5</v>
      </c>
      <c r="R159" s="3" t="s">
        <v>38</v>
      </c>
      <c r="S159" s="3" t="s">
        <v>1016</v>
      </c>
      <c r="T159" s="3">
        <v>5</v>
      </c>
      <c r="U159" s="3" t="s">
        <v>1017</v>
      </c>
      <c r="V159" s="3">
        <v>5</v>
      </c>
      <c r="W159" s="3" t="s">
        <v>462</v>
      </c>
      <c r="X159" s="3">
        <v>42</v>
      </c>
      <c r="Y159" s="3" t="s">
        <v>41</v>
      </c>
      <c r="Z159" s="3" t="s">
        <v>235</v>
      </c>
      <c r="AA159" s="3">
        <v>17</v>
      </c>
      <c r="AB159" s="3">
        <v>500</v>
      </c>
      <c r="AC159" s="3" t="s">
        <v>43</v>
      </c>
      <c r="AD159" s="3" t="s">
        <v>114</v>
      </c>
      <c r="AE159" s="3" t="s">
        <v>56</v>
      </c>
      <c r="AF159" s="3" t="s">
        <v>36</v>
      </c>
      <c r="AG159" s="3" t="s">
        <v>1223</v>
      </c>
    </row>
    <row r="160" spans="1:33" ht="12.5" x14ac:dyDescent="0.25">
      <c r="A160" s="2">
        <v>44615.40924168982</v>
      </c>
      <c r="B160" s="3" t="s">
        <v>31</v>
      </c>
      <c r="C160" s="3" t="s">
        <v>31</v>
      </c>
      <c r="D160" s="3">
        <v>10</v>
      </c>
      <c r="E160" s="3">
        <v>10</v>
      </c>
      <c r="F160" s="3" t="s">
        <v>32</v>
      </c>
      <c r="G160" s="3" t="s">
        <v>33</v>
      </c>
      <c r="H160" s="3" t="s">
        <v>34</v>
      </c>
      <c r="I160" s="3" t="s">
        <v>34</v>
      </c>
      <c r="J160" s="3" t="s">
        <v>49</v>
      </c>
      <c r="K160" s="3" t="s">
        <v>50</v>
      </c>
      <c r="M160" s="3">
        <v>3</v>
      </c>
      <c r="N160" s="3">
        <v>1</v>
      </c>
      <c r="O160" s="3">
        <v>3</v>
      </c>
      <c r="P160" s="3">
        <v>4</v>
      </c>
      <c r="Q160" s="3">
        <v>10</v>
      </c>
      <c r="R160" s="3" t="s">
        <v>38</v>
      </c>
      <c r="S160" s="3" t="s">
        <v>170</v>
      </c>
      <c r="T160" s="3">
        <v>3</v>
      </c>
      <c r="U160" s="3" t="s">
        <v>1046</v>
      </c>
      <c r="V160" s="3">
        <v>3</v>
      </c>
      <c r="W160" s="3" t="s">
        <v>1047</v>
      </c>
      <c r="X160" s="3">
        <v>42</v>
      </c>
      <c r="Y160" s="3" t="s">
        <v>41</v>
      </c>
      <c r="Z160" s="3" t="s">
        <v>653</v>
      </c>
      <c r="AA160" s="3">
        <v>10</v>
      </c>
      <c r="AB160" s="3">
        <v>45</v>
      </c>
      <c r="AC160" s="3" t="s">
        <v>43</v>
      </c>
      <c r="AD160" s="3" t="s">
        <v>171</v>
      </c>
      <c r="AE160" s="3" t="s">
        <v>56</v>
      </c>
      <c r="AF160" s="3" t="s">
        <v>36</v>
      </c>
      <c r="AG160" s="3" t="s">
        <v>1223</v>
      </c>
    </row>
    <row r="161" spans="1:33" ht="12.5" x14ac:dyDescent="0.25">
      <c r="A161" s="2">
        <v>44618.113551655093</v>
      </c>
      <c r="B161" s="3" t="s">
        <v>31</v>
      </c>
      <c r="C161" s="3" t="s">
        <v>31</v>
      </c>
      <c r="D161" s="3">
        <v>0</v>
      </c>
      <c r="E161" s="3">
        <v>3</v>
      </c>
      <c r="F161" s="3" t="s">
        <v>70</v>
      </c>
      <c r="G161" s="3" t="s">
        <v>62</v>
      </c>
      <c r="H161" s="3" t="s">
        <v>34</v>
      </c>
      <c r="I161" s="3" t="s">
        <v>34</v>
      </c>
      <c r="J161" s="3" t="s">
        <v>35</v>
      </c>
      <c r="K161" s="3" t="s">
        <v>50</v>
      </c>
      <c r="M161" s="3">
        <v>3</v>
      </c>
      <c r="N161" s="3">
        <v>1</v>
      </c>
      <c r="O161" s="3">
        <v>2</v>
      </c>
      <c r="P161" s="3">
        <v>5</v>
      </c>
      <c r="Q161" s="3">
        <v>5</v>
      </c>
      <c r="R161" s="3" t="s">
        <v>101</v>
      </c>
      <c r="S161" s="3" t="s">
        <v>1134</v>
      </c>
      <c r="T161" s="3">
        <v>5</v>
      </c>
      <c r="U161" s="3" t="s">
        <v>1135</v>
      </c>
      <c r="V161" s="3">
        <v>5</v>
      </c>
      <c r="W161" s="3" t="s">
        <v>1135</v>
      </c>
      <c r="X161" s="3">
        <v>42</v>
      </c>
      <c r="Y161" s="3" t="s">
        <v>74</v>
      </c>
      <c r="Z161" s="3" t="s">
        <v>1136</v>
      </c>
      <c r="AA161" s="3">
        <v>7</v>
      </c>
      <c r="AB161" s="3">
        <v>1</v>
      </c>
      <c r="AC161" s="3" t="s">
        <v>43</v>
      </c>
      <c r="AD161" s="3" t="s">
        <v>1137</v>
      </c>
      <c r="AE161" s="3" t="s">
        <v>56</v>
      </c>
      <c r="AF161" s="3" t="s">
        <v>36</v>
      </c>
      <c r="AG161" s="3" t="s">
        <v>1223</v>
      </c>
    </row>
    <row r="162" spans="1:33" ht="12.5" x14ac:dyDescent="0.25">
      <c r="A162" s="2">
        <v>44601.513860092593</v>
      </c>
      <c r="B162" s="3" t="s">
        <v>47</v>
      </c>
      <c r="C162" s="3" t="s">
        <v>47</v>
      </c>
      <c r="D162" s="4" t="s">
        <v>77</v>
      </c>
      <c r="E162" s="3">
        <v>50</v>
      </c>
      <c r="F162" s="3" t="s">
        <v>70</v>
      </c>
      <c r="G162" s="3" t="s">
        <v>33</v>
      </c>
      <c r="H162" s="3" t="s">
        <v>48</v>
      </c>
      <c r="I162" s="3" t="s">
        <v>48</v>
      </c>
      <c r="J162" s="3" t="s">
        <v>49</v>
      </c>
      <c r="K162" s="3" t="s">
        <v>50</v>
      </c>
      <c r="M162" s="3">
        <v>4</v>
      </c>
      <c r="N162" s="3">
        <v>4</v>
      </c>
      <c r="O162" s="3">
        <v>4</v>
      </c>
      <c r="P162" s="3">
        <v>4</v>
      </c>
      <c r="Q162" s="3">
        <v>5</v>
      </c>
      <c r="R162" s="3" t="s">
        <v>38</v>
      </c>
      <c r="S162" s="3" t="s">
        <v>128</v>
      </c>
      <c r="T162" s="3">
        <v>5</v>
      </c>
      <c r="U162" s="3" t="s">
        <v>129</v>
      </c>
      <c r="V162" s="3">
        <v>5</v>
      </c>
      <c r="W162" s="3" t="s">
        <v>129</v>
      </c>
      <c r="X162" s="3">
        <v>43</v>
      </c>
      <c r="Y162" s="3" t="s">
        <v>41</v>
      </c>
      <c r="Z162" s="3" t="s">
        <v>67</v>
      </c>
      <c r="AA162" s="3">
        <v>14</v>
      </c>
      <c r="AB162" s="3">
        <v>4000</v>
      </c>
      <c r="AC162" s="3" t="s">
        <v>43</v>
      </c>
      <c r="AD162" s="3" t="s">
        <v>92</v>
      </c>
      <c r="AE162" s="3" t="s">
        <v>56</v>
      </c>
      <c r="AF162" s="3" t="s">
        <v>36</v>
      </c>
      <c r="AG162" s="3" t="s">
        <v>1223</v>
      </c>
    </row>
    <row r="163" spans="1:33" ht="12.5" x14ac:dyDescent="0.25">
      <c r="A163" s="2">
        <v>44601.526648055558</v>
      </c>
      <c r="B163" s="3" t="s">
        <v>47</v>
      </c>
      <c r="C163" s="3" t="s">
        <v>47</v>
      </c>
      <c r="D163" s="3">
        <v>20</v>
      </c>
      <c r="E163" s="3" t="s">
        <v>77</v>
      </c>
      <c r="F163" s="3" t="s">
        <v>70</v>
      </c>
      <c r="G163" s="3" t="s">
        <v>33</v>
      </c>
      <c r="H163" s="3" t="s">
        <v>48</v>
      </c>
      <c r="I163" s="3" t="s">
        <v>48</v>
      </c>
      <c r="J163" s="3" t="s">
        <v>49</v>
      </c>
      <c r="K163" s="3" t="s">
        <v>50</v>
      </c>
      <c r="M163" s="3">
        <v>5</v>
      </c>
      <c r="N163" s="3">
        <v>3</v>
      </c>
      <c r="O163" s="3">
        <v>1</v>
      </c>
      <c r="P163" s="3">
        <v>4</v>
      </c>
      <c r="Q163" s="3">
        <v>7</v>
      </c>
      <c r="R163" s="3" t="s">
        <v>38</v>
      </c>
      <c r="S163" s="3" t="s">
        <v>172</v>
      </c>
      <c r="T163" s="3">
        <v>1</v>
      </c>
      <c r="U163" s="3" t="s">
        <v>173</v>
      </c>
      <c r="V163" s="3">
        <v>1</v>
      </c>
      <c r="W163" s="3" t="s">
        <v>174</v>
      </c>
      <c r="X163" s="3">
        <v>43</v>
      </c>
      <c r="Y163" s="3" t="s">
        <v>41</v>
      </c>
      <c r="Z163" s="3" t="s">
        <v>42</v>
      </c>
      <c r="AA163" s="3">
        <v>20</v>
      </c>
      <c r="AB163" s="3">
        <v>2000</v>
      </c>
      <c r="AC163" s="3" t="s">
        <v>43</v>
      </c>
      <c r="AD163" s="3" t="s">
        <v>175</v>
      </c>
      <c r="AE163" s="3" t="s">
        <v>56</v>
      </c>
      <c r="AF163" s="3" t="s">
        <v>36</v>
      </c>
      <c r="AG163" s="3" t="s">
        <v>1223</v>
      </c>
    </row>
    <row r="164" spans="1:33" ht="12.5" x14ac:dyDescent="0.25">
      <c r="A164" s="2">
        <v>44601.993418425925</v>
      </c>
      <c r="B164" s="3" t="s">
        <v>47</v>
      </c>
      <c r="C164" s="3" t="s">
        <v>47</v>
      </c>
      <c r="D164" s="3">
        <v>100</v>
      </c>
      <c r="E164" s="3">
        <v>20</v>
      </c>
      <c r="F164" s="3" t="s">
        <v>70</v>
      </c>
      <c r="G164" s="3" t="s">
        <v>33</v>
      </c>
      <c r="H164" s="3" t="s">
        <v>34</v>
      </c>
      <c r="I164" s="3" t="s">
        <v>34</v>
      </c>
      <c r="J164" s="3" t="s">
        <v>35</v>
      </c>
      <c r="K164" s="3" t="s">
        <v>50</v>
      </c>
      <c r="M164" s="3">
        <v>5</v>
      </c>
      <c r="N164" s="3">
        <v>2</v>
      </c>
      <c r="O164" s="3">
        <v>4</v>
      </c>
      <c r="P164" s="3">
        <v>5</v>
      </c>
      <c r="Q164" s="3">
        <v>5</v>
      </c>
      <c r="R164" s="3" t="s">
        <v>38</v>
      </c>
      <c r="S164" s="3" t="s">
        <v>581</v>
      </c>
      <c r="T164" s="3">
        <v>4</v>
      </c>
      <c r="U164" s="3" t="s">
        <v>582</v>
      </c>
      <c r="V164" s="3">
        <v>5</v>
      </c>
      <c r="W164" s="3" t="s">
        <v>583</v>
      </c>
      <c r="X164" s="3">
        <v>43</v>
      </c>
      <c r="Y164" s="3" t="s">
        <v>41</v>
      </c>
      <c r="Z164" s="3" t="s">
        <v>235</v>
      </c>
      <c r="AA164" s="3">
        <v>19</v>
      </c>
      <c r="AB164" s="3">
        <v>2250</v>
      </c>
      <c r="AC164" s="3" t="s">
        <v>43</v>
      </c>
      <c r="AD164" s="3" t="s">
        <v>163</v>
      </c>
      <c r="AE164" s="3" t="s">
        <v>56</v>
      </c>
      <c r="AF164" s="3" t="s">
        <v>36</v>
      </c>
      <c r="AG164" s="3" t="s">
        <v>1223</v>
      </c>
    </row>
    <row r="165" spans="1:33" ht="12.5" x14ac:dyDescent="0.25">
      <c r="A165" s="2">
        <v>44602.789769189811</v>
      </c>
      <c r="B165" s="3" t="s">
        <v>47</v>
      </c>
      <c r="C165" s="3" t="s">
        <v>47</v>
      </c>
      <c r="D165" s="3">
        <v>25</v>
      </c>
      <c r="E165" s="3">
        <v>25</v>
      </c>
      <c r="F165" s="3" t="s">
        <v>70</v>
      </c>
      <c r="G165" s="3" t="s">
        <v>33</v>
      </c>
      <c r="H165" s="3" t="s">
        <v>34</v>
      </c>
      <c r="I165" s="3" t="s">
        <v>48</v>
      </c>
      <c r="J165" s="3" t="s">
        <v>49</v>
      </c>
      <c r="K165" s="3" t="s">
        <v>50</v>
      </c>
      <c r="M165" s="3">
        <v>4</v>
      </c>
      <c r="N165" s="3">
        <v>2</v>
      </c>
      <c r="O165" s="3">
        <v>1</v>
      </c>
      <c r="P165" s="3">
        <v>4</v>
      </c>
      <c r="Q165" s="3">
        <v>5</v>
      </c>
      <c r="R165" s="3" t="s">
        <v>38</v>
      </c>
      <c r="S165" s="3" t="s">
        <v>647</v>
      </c>
      <c r="T165" s="3">
        <v>5</v>
      </c>
      <c r="U165" s="3" t="s">
        <v>648</v>
      </c>
      <c r="V165" s="3">
        <v>5</v>
      </c>
      <c r="W165" s="3" t="s">
        <v>648</v>
      </c>
      <c r="X165" s="3">
        <v>43</v>
      </c>
      <c r="Y165" s="3" t="s">
        <v>41</v>
      </c>
      <c r="Z165" s="3" t="s">
        <v>42</v>
      </c>
      <c r="AA165" s="3" t="s">
        <v>77</v>
      </c>
      <c r="AB165" s="3">
        <v>5000</v>
      </c>
      <c r="AC165" s="3" t="s">
        <v>43</v>
      </c>
      <c r="AD165" s="3" t="s">
        <v>96</v>
      </c>
      <c r="AE165" s="3" t="s">
        <v>56</v>
      </c>
      <c r="AF165" s="3" t="s">
        <v>36</v>
      </c>
      <c r="AG165" s="3" t="s">
        <v>1223</v>
      </c>
    </row>
    <row r="166" spans="1:33" ht="12.5" x14ac:dyDescent="0.25">
      <c r="A166" s="2">
        <v>44614.779613761573</v>
      </c>
      <c r="B166" s="3" t="s">
        <v>47</v>
      </c>
      <c r="C166" s="3" t="s">
        <v>47</v>
      </c>
      <c r="D166" s="3">
        <v>3000</v>
      </c>
      <c r="E166" s="3">
        <v>1000</v>
      </c>
      <c r="F166" s="3" t="s">
        <v>32</v>
      </c>
      <c r="G166" s="3" t="s">
        <v>33</v>
      </c>
      <c r="H166" s="3" t="s">
        <v>48</v>
      </c>
      <c r="I166" s="3" t="s">
        <v>48</v>
      </c>
      <c r="J166" s="3" t="s">
        <v>35</v>
      </c>
      <c r="K166" s="3" t="s">
        <v>50</v>
      </c>
      <c r="M166" s="3">
        <v>3</v>
      </c>
      <c r="N166" s="3">
        <v>5</v>
      </c>
      <c r="O166" s="3">
        <v>1</v>
      </c>
      <c r="P166" s="3">
        <v>5</v>
      </c>
      <c r="Q166" s="3">
        <v>8</v>
      </c>
      <c r="R166" s="3" t="s">
        <v>63</v>
      </c>
      <c r="S166" s="3" t="s">
        <v>849</v>
      </c>
      <c r="T166" s="3">
        <v>3</v>
      </c>
      <c r="U166" s="3" t="s">
        <v>850</v>
      </c>
      <c r="V166" s="3">
        <v>3</v>
      </c>
      <c r="W166" s="3" t="s">
        <v>851</v>
      </c>
      <c r="X166" s="3">
        <v>43</v>
      </c>
      <c r="Y166" s="3" t="s">
        <v>41</v>
      </c>
      <c r="Z166" s="3" t="s">
        <v>288</v>
      </c>
      <c r="AA166" s="3">
        <v>18</v>
      </c>
      <c r="AB166" s="3">
        <v>3000</v>
      </c>
      <c r="AC166" s="3" t="s">
        <v>43</v>
      </c>
      <c r="AD166" s="3" t="s">
        <v>852</v>
      </c>
      <c r="AE166" s="3" t="s">
        <v>56</v>
      </c>
      <c r="AF166" s="3" t="s">
        <v>36</v>
      </c>
      <c r="AG166" s="3" t="s">
        <v>1223</v>
      </c>
    </row>
    <row r="167" spans="1:33" ht="12.5" x14ac:dyDescent="0.25">
      <c r="A167" s="2">
        <v>44614.790170821754</v>
      </c>
      <c r="B167" s="3" t="s">
        <v>31</v>
      </c>
      <c r="C167" s="3" t="s">
        <v>47</v>
      </c>
      <c r="D167" s="3">
        <v>50</v>
      </c>
      <c r="E167" s="3">
        <v>50</v>
      </c>
      <c r="F167" s="3" t="s">
        <v>70</v>
      </c>
      <c r="G167" s="3" t="s">
        <v>33</v>
      </c>
      <c r="H167" s="3" t="s">
        <v>48</v>
      </c>
      <c r="I167" s="3" t="s">
        <v>34</v>
      </c>
      <c r="J167" s="3" t="s">
        <v>49</v>
      </c>
      <c r="K167" s="3" t="s">
        <v>36</v>
      </c>
      <c r="M167" s="3">
        <v>3</v>
      </c>
      <c r="N167" s="3">
        <v>3</v>
      </c>
      <c r="O167" s="3">
        <v>4</v>
      </c>
      <c r="P167" s="3">
        <v>3</v>
      </c>
      <c r="Q167" s="3">
        <v>2</v>
      </c>
      <c r="R167" s="3" t="s">
        <v>38</v>
      </c>
      <c r="S167" s="3" t="s">
        <v>354</v>
      </c>
      <c r="T167" s="3">
        <v>4</v>
      </c>
      <c r="U167" s="3" t="s">
        <v>879</v>
      </c>
      <c r="V167" s="3">
        <v>4</v>
      </c>
      <c r="W167" s="3" t="s">
        <v>382</v>
      </c>
      <c r="X167" s="3">
        <v>43</v>
      </c>
      <c r="Y167" s="3" t="s">
        <v>41</v>
      </c>
      <c r="Z167" s="3" t="s">
        <v>288</v>
      </c>
      <c r="AA167" s="3">
        <v>12</v>
      </c>
      <c r="AB167" s="3">
        <v>1000</v>
      </c>
      <c r="AC167" s="3" t="s">
        <v>82</v>
      </c>
      <c r="AD167" s="3" t="s">
        <v>236</v>
      </c>
      <c r="AE167" s="3" t="s">
        <v>115</v>
      </c>
      <c r="AF167" s="3" t="s">
        <v>46</v>
      </c>
      <c r="AG167" s="3" t="s">
        <v>1223</v>
      </c>
    </row>
    <row r="168" spans="1:33" ht="12.5" x14ac:dyDescent="0.25">
      <c r="A168" s="2">
        <v>44614.891280983793</v>
      </c>
      <c r="B168" s="3" t="s">
        <v>68</v>
      </c>
      <c r="C168" s="3" t="s">
        <v>68</v>
      </c>
      <c r="D168" s="3">
        <v>20</v>
      </c>
      <c r="E168" s="3">
        <v>10</v>
      </c>
      <c r="F168" s="3" t="s">
        <v>70</v>
      </c>
      <c r="G168" s="3" t="s">
        <v>33</v>
      </c>
      <c r="H168" s="3" t="s">
        <v>34</v>
      </c>
      <c r="I168" s="3" t="s">
        <v>34</v>
      </c>
      <c r="J168" s="3" t="s">
        <v>49</v>
      </c>
      <c r="K168" s="3" t="s">
        <v>50</v>
      </c>
      <c r="M168" s="3">
        <v>5</v>
      </c>
      <c r="N168" s="3">
        <v>5</v>
      </c>
      <c r="O168" s="3">
        <v>4</v>
      </c>
      <c r="P168" s="3">
        <v>5</v>
      </c>
      <c r="Q168" s="3">
        <v>3</v>
      </c>
      <c r="R168" s="3" t="s">
        <v>101</v>
      </c>
      <c r="S168" s="3" t="s">
        <v>170</v>
      </c>
      <c r="T168" s="3">
        <v>5</v>
      </c>
      <c r="U168" s="3" t="s">
        <v>967</v>
      </c>
      <c r="V168" s="3">
        <v>3</v>
      </c>
      <c r="W168" s="3" t="s">
        <v>968</v>
      </c>
      <c r="X168" s="3">
        <v>43</v>
      </c>
      <c r="Y168" s="3" t="s">
        <v>41</v>
      </c>
      <c r="Z168" s="3" t="s">
        <v>703</v>
      </c>
      <c r="AA168" s="3">
        <v>10</v>
      </c>
      <c r="AB168" s="3">
        <v>150</v>
      </c>
      <c r="AC168" s="3" t="s">
        <v>43</v>
      </c>
      <c r="AD168" s="3" t="s">
        <v>969</v>
      </c>
      <c r="AE168" s="3" t="s">
        <v>56</v>
      </c>
      <c r="AF168" s="3" t="s">
        <v>36</v>
      </c>
      <c r="AG168" s="3" t="s">
        <v>1223</v>
      </c>
    </row>
    <row r="169" spans="1:33" ht="12.5" x14ac:dyDescent="0.25">
      <c r="A169" s="2">
        <v>44601.684511064814</v>
      </c>
      <c r="B169" s="3" t="s">
        <v>47</v>
      </c>
      <c r="C169" s="3" t="s">
        <v>31</v>
      </c>
      <c r="D169" s="3">
        <v>10</v>
      </c>
      <c r="E169" s="3">
        <v>10</v>
      </c>
      <c r="F169" s="3" t="s">
        <v>70</v>
      </c>
      <c r="G169" s="3" t="s">
        <v>33</v>
      </c>
      <c r="H169" s="3" t="s">
        <v>34</v>
      </c>
      <c r="I169" s="3" t="s">
        <v>34</v>
      </c>
      <c r="J169" s="3" t="s">
        <v>35</v>
      </c>
      <c r="K169" s="3" t="s">
        <v>50</v>
      </c>
      <c r="M169" s="3">
        <v>5</v>
      </c>
      <c r="N169" s="3">
        <v>5</v>
      </c>
      <c r="O169" s="3">
        <v>5</v>
      </c>
      <c r="P169" s="3">
        <v>5</v>
      </c>
      <c r="Q169" s="3">
        <v>5</v>
      </c>
      <c r="R169" s="3" t="s">
        <v>38</v>
      </c>
      <c r="S169" s="3" t="s">
        <v>439</v>
      </c>
      <c r="T169" s="3">
        <v>5</v>
      </c>
      <c r="U169" s="3" t="s">
        <v>440</v>
      </c>
      <c r="V169" s="3">
        <v>3</v>
      </c>
      <c r="W169" s="3" t="s">
        <v>441</v>
      </c>
      <c r="X169" s="3">
        <v>44</v>
      </c>
      <c r="Y169" s="3" t="s">
        <v>41</v>
      </c>
      <c r="Z169" s="3" t="s">
        <v>95</v>
      </c>
      <c r="AA169" s="3">
        <v>17</v>
      </c>
      <c r="AB169" s="3">
        <v>400</v>
      </c>
      <c r="AC169" s="3" t="s">
        <v>43</v>
      </c>
      <c r="AD169" s="3" t="s">
        <v>442</v>
      </c>
      <c r="AE169" s="3" t="s">
        <v>56</v>
      </c>
      <c r="AF169" s="3" t="s">
        <v>36</v>
      </c>
      <c r="AG169" s="3" t="s">
        <v>1223</v>
      </c>
    </row>
    <row r="170" spans="1:33" ht="12.5" x14ac:dyDescent="0.25">
      <c r="A170" s="2">
        <v>44601.763330902773</v>
      </c>
      <c r="B170" s="3" t="s">
        <v>47</v>
      </c>
      <c r="C170" s="3" t="s">
        <v>47</v>
      </c>
      <c r="D170" s="3">
        <v>15</v>
      </c>
      <c r="E170" s="3">
        <v>4</v>
      </c>
      <c r="F170" s="3" t="s">
        <v>32</v>
      </c>
      <c r="G170" s="3" t="s">
        <v>33</v>
      </c>
      <c r="H170" s="3" t="s">
        <v>48</v>
      </c>
      <c r="I170" s="3" t="s">
        <v>48</v>
      </c>
      <c r="J170" s="3" t="s">
        <v>49</v>
      </c>
      <c r="K170" s="3" t="s">
        <v>36</v>
      </c>
      <c r="L170" s="3" t="s">
        <v>501</v>
      </c>
      <c r="M170" s="3">
        <v>4</v>
      </c>
      <c r="N170" s="3">
        <v>3</v>
      </c>
      <c r="O170" s="3">
        <v>4</v>
      </c>
      <c r="P170" s="3">
        <v>5</v>
      </c>
      <c r="Q170" s="3">
        <v>15</v>
      </c>
      <c r="R170" s="3" t="s">
        <v>38</v>
      </c>
      <c r="S170" s="3" t="s">
        <v>264</v>
      </c>
      <c r="T170" s="3">
        <v>3</v>
      </c>
      <c r="U170" s="3" t="s">
        <v>502</v>
      </c>
      <c r="V170" s="3">
        <v>5</v>
      </c>
      <c r="W170" s="3" t="s">
        <v>503</v>
      </c>
      <c r="X170" s="3">
        <v>44</v>
      </c>
      <c r="Y170" s="3" t="s">
        <v>41</v>
      </c>
      <c r="Z170" s="3" t="s">
        <v>60</v>
      </c>
      <c r="AA170" s="3">
        <v>19</v>
      </c>
      <c r="AB170" s="3">
        <v>5000</v>
      </c>
      <c r="AC170" s="3" t="s">
        <v>124</v>
      </c>
      <c r="AD170" s="3" t="s">
        <v>504</v>
      </c>
      <c r="AE170" s="3" t="s">
        <v>115</v>
      </c>
      <c r="AF170" s="3" t="s">
        <v>36</v>
      </c>
      <c r="AG170" s="3" t="s">
        <v>1223</v>
      </c>
    </row>
    <row r="171" spans="1:33" ht="12.5" x14ac:dyDescent="0.25">
      <c r="A171" s="2">
        <v>44601.786138541662</v>
      </c>
      <c r="B171" s="3" t="s">
        <v>68</v>
      </c>
      <c r="C171" s="3" t="s">
        <v>68</v>
      </c>
      <c r="D171" s="3">
        <v>10</v>
      </c>
      <c r="E171" s="3">
        <v>5</v>
      </c>
      <c r="F171" s="3" t="s">
        <v>70</v>
      </c>
      <c r="G171" s="3" t="s">
        <v>62</v>
      </c>
      <c r="H171" s="3" t="s">
        <v>48</v>
      </c>
      <c r="I171" s="3" t="s">
        <v>48</v>
      </c>
      <c r="J171" s="3" t="s">
        <v>49</v>
      </c>
      <c r="K171" s="3" t="s">
        <v>50</v>
      </c>
      <c r="M171" s="3">
        <v>5</v>
      </c>
      <c r="N171" s="3">
        <v>5</v>
      </c>
      <c r="O171" s="3">
        <v>3</v>
      </c>
      <c r="P171" s="3">
        <v>5</v>
      </c>
      <c r="Q171" s="3">
        <v>35</v>
      </c>
      <c r="R171" s="3" t="s">
        <v>38</v>
      </c>
      <c r="S171" s="3" t="s">
        <v>509</v>
      </c>
      <c r="T171" s="3">
        <v>5</v>
      </c>
      <c r="U171" s="3" t="s">
        <v>300</v>
      </c>
      <c r="V171" s="3">
        <v>5</v>
      </c>
      <c r="W171" s="3" t="s">
        <v>510</v>
      </c>
      <c r="X171" s="3">
        <v>44</v>
      </c>
      <c r="Y171" s="3" t="s">
        <v>74</v>
      </c>
      <c r="Z171" s="3" t="s">
        <v>95</v>
      </c>
      <c r="AA171" s="3">
        <v>10</v>
      </c>
      <c r="AB171" s="3">
        <v>50</v>
      </c>
      <c r="AC171" s="3" t="s">
        <v>43</v>
      </c>
      <c r="AD171" s="3" t="s">
        <v>92</v>
      </c>
      <c r="AE171" s="3" t="s">
        <v>56</v>
      </c>
      <c r="AF171" s="3" t="s">
        <v>36</v>
      </c>
      <c r="AG171" s="3" t="s">
        <v>1223</v>
      </c>
    </row>
    <row r="172" spans="1:33" ht="12.5" x14ac:dyDescent="0.25">
      <c r="A172" s="2">
        <v>44602.340181388892</v>
      </c>
      <c r="B172" s="3" t="s">
        <v>47</v>
      </c>
      <c r="C172" s="3" t="s">
        <v>47</v>
      </c>
      <c r="D172" s="3">
        <v>20</v>
      </c>
      <c r="E172" s="3">
        <v>10</v>
      </c>
      <c r="F172" s="3" t="s">
        <v>70</v>
      </c>
      <c r="G172" s="3" t="s">
        <v>33</v>
      </c>
      <c r="H172" s="3" t="s">
        <v>34</v>
      </c>
      <c r="I172" s="3" t="s">
        <v>34</v>
      </c>
      <c r="J172" s="3" t="s">
        <v>35</v>
      </c>
      <c r="K172" s="3" t="s">
        <v>50</v>
      </c>
      <c r="M172" s="3">
        <v>3</v>
      </c>
      <c r="N172" s="3">
        <v>2</v>
      </c>
      <c r="O172" s="3">
        <v>2</v>
      </c>
      <c r="P172" s="3">
        <v>4</v>
      </c>
      <c r="Q172" s="3">
        <v>10</v>
      </c>
      <c r="R172" s="3" t="s">
        <v>101</v>
      </c>
      <c r="S172" s="3" t="s">
        <v>617</v>
      </c>
      <c r="T172" s="3">
        <v>4</v>
      </c>
      <c r="U172" s="3" t="s">
        <v>300</v>
      </c>
      <c r="V172" s="3">
        <v>2</v>
      </c>
      <c r="W172" s="3" t="s">
        <v>618</v>
      </c>
      <c r="X172" s="3">
        <v>44</v>
      </c>
      <c r="Y172" s="3" t="s">
        <v>41</v>
      </c>
      <c r="Z172" s="3" t="s">
        <v>235</v>
      </c>
      <c r="AA172" s="3">
        <v>12</v>
      </c>
      <c r="AB172" s="3">
        <v>2000</v>
      </c>
      <c r="AC172" s="3" t="s">
        <v>189</v>
      </c>
      <c r="AD172" s="3" t="s">
        <v>163</v>
      </c>
      <c r="AE172" s="3" t="s">
        <v>56</v>
      </c>
      <c r="AF172" s="3" t="s">
        <v>36</v>
      </c>
      <c r="AG172" s="3" t="s">
        <v>1223</v>
      </c>
    </row>
    <row r="173" spans="1:33" ht="12.5" x14ac:dyDescent="0.25">
      <c r="A173" s="2">
        <v>44614.979366446758</v>
      </c>
      <c r="B173" s="3" t="s">
        <v>47</v>
      </c>
      <c r="C173" s="3" t="s">
        <v>47</v>
      </c>
      <c r="D173" s="3">
        <v>10</v>
      </c>
      <c r="E173" s="3">
        <v>5</v>
      </c>
      <c r="F173" s="3" t="s">
        <v>32</v>
      </c>
      <c r="G173" s="3" t="s">
        <v>33</v>
      </c>
      <c r="H173" s="3" t="s">
        <v>34</v>
      </c>
      <c r="I173" s="3" t="s">
        <v>34</v>
      </c>
      <c r="J173" s="3" t="s">
        <v>49</v>
      </c>
      <c r="K173" s="3" t="s">
        <v>50</v>
      </c>
      <c r="M173" s="3">
        <v>4</v>
      </c>
      <c r="N173" s="3">
        <v>4</v>
      </c>
      <c r="O173" s="3">
        <v>5</v>
      </c>
      <c r="P173" s="3">
        <v>5</v>
      </c>
      <c r="Q173" s="3">
        <v>20</v>
      </c>
      <c r="R173" s="3" t="s">
        <v>101</v>
      </c>
      <c r="S173" s="3" t="s">
        <v>1000</v>
      </c>
      <c r="T173" s="3">
        <v>4</v>
      </c>
      <c r="U173" s="3" t="s">
        <v>1001</v>
      </c>
      <c r="V173" s="3">
        <v>5</v>
      </c>
      <c r="W173" s="3" t="s">
        <v>1002</v>
      </c>
      <c r="X173" s="3">
        <v>44</v>
      </c>
      <c r="Y173" s="3" t="s">
        <v>41</v>
      </c>
      <c r="Z173" s="3" t="s">
        <v>60</v>
      </c>
      <c r="AA173" s="3">
        <v>12</v>
      </c>
      <c r="AB173" s="3">
        <v>220</v>
      </c>
      <c r="AC173" s="3" t="s">
        <v>82</v>
      </c>
      <c r="AD173" s="3" t="s">
        <v>1003</v>
      </c>
      <c r="AE173" s="3" t="s">
        <v>56</v>
      </c>
      <c r="AF173" s="3" t="s">
        <v>36</v>
      </c>
      <c r="AG173" s="3" t="s">
        <v>1223</v>
      </c>
    </row>
    <row r="174" spans="1:33" ht="12.5" x14ac:dyDescent="0.25">
      <c r="A174" s="2">
        <v>44615.536447303239</v>
      </c>
      <c r="B174" s="3" t="s">
        <v>47</v>
      </c>
      <c r="C174" s="3" t="s">
        <v>47</v>
      </c>
      <c r="D174" s="3">
        <v>8</v>
      </c>
      <c r="E174" s="3">
        <v>5</v>
      </c>
      <c r="F174" s="3" t="s">
        <v>32</v>
      </c>
      <c r="G174" s="3" t="s">
        <v>33</v>
      </c>
      <c r="H174" s="3" t="s">
        <v>48</v>
      </c>
      <c r="I174" s="3" t="s">
        <v>48</v>
      </c>
      <c r="J174" s="3" t="s">
        <v>49</v>
      </c>
      <c r="K174" s="3" t="s">
        <v>50</v>
      </c>
      <c r="M174" s="3">
        <v>1</v>
      </c>
      <c r="N174" s="3">
        <v>3</v>
      </c>
      <c r="O174" s="3">
        <v>1</v>
      </c>
      <c r="P174" s="3">
        <v>1</v>
      </c>
      <c r="Q174" s="3">
        <v>8</v>
      </c>
      <c r="R174" s="3" t="s">
        <v>101</v>
      </c>
      <c r="S174" s="3" t="s">
        <v>1071</v>
      </c>
      <c r="T174" s="3">
        <v>5</v>
      </c>
      <c r="U174" s="3" t="s">
        <v>835</v>
      </c>
      <c r="V174" s="3">
        <v>5</v>
      </c>
      <c r="W174" s="3" t="s">
        <v>835</v>
      </c>
      <c r="X174" s="3">
        <v>44</v>
      </c>
      <c r="Y174" s="3" t="s">
        <v>41</v>
      </c>
      <c r="Z174" s="3" t="s">
        <v>75</v>
      </c>
      <c r="AA174" s="3">
        <v>20</v>
      </c>
      <c r="AB174" s="4">
        <v>600</v>
      </c>
      <c r="AC174" s="3" t="s">
        <v>43</v>
      </c>
      <c r="AD174" s="3" t="s">
        <v>163</v>
      </c>
      <c r="AE174" s="3" t="s">
        <v>56</v>
      </c>
      <c r="AF174" s="3" t="s">
        <v>36</v>
      </c>
      <c r="AG174" s="3" t="s">
        <v>1223</v>
      </c>
    </row>
    <row r="175" spans="1:33" ht="12.5" x14ac:dyDescent="0.25">
      <c r="A175" s="2">
        <v>44615.588935428241</v>
      </c>
      <c r="B175" s="3" t="s">
        <v>31</v>
      </c>
      <c r="C175" s="3" t="s">
        <v>31</v>
      </c>
      <c r="D175" s="3">
        <v>10</v>
      </c>
      <c r="E175" s="3">
        <v>20</v>
      </c>
      <c r="F175" s="3" t="s">
        <v>32</v>
      </c>
      <c r="G175" s="3" t="s">
        <v>33</v>
      </c>
      <c r="H175" s="3" t="s">
        <v>48</v>
      </c>
      <c r="I175" s="3" t="s">
        <v>34</v>
      </c>
      <c r="J175" s="3" t="s">
        <v>49</v>
      </c>
      <c r="K175" s="3" t="s">
        <v>50</v>
      </c>
      <c r="M175" s="3">
        <v>4</v>
      </c>
      <c r="N175" s="3">
        <v>3</v>
      </c>
      <c r="O175" s="3">
        <v>4</v>
      </c>
      <c r="P175" s="3">
        <v>5</v>
      </c>
      <c r="Q175" s="3">
        <v>8</v>
      </c>
      <c r="R175" s="3" t="s">
        <v>38</v>
      </c>
      <c r="S175" s="3" t="s">
        <v>1073</v>
      </c>
      <c r="T175" s="3">
        <v>5</v>
      </c>
      <c r="U175" s="3" t="s">
        <v>1074</v>
      </c>
      <c r="V175" s="3">
        <v>5</v>
      </c>
      <c r="W175" s="3" t="s">
        <v>1075</v>
      </c>
      <c r="X175" s="3">
        <v>44</v>
      </c>
      <c r="Y175" s="3" t="s">
        <v>41</v>
      </c>
      <c r="Z175" s="3" t="s">
        <v>227</v>
      </c>
      <c r="AA175" s="3">
        <v>20</v>
      </c>
      <c r="AB175" s="3">
        <v>250</v>
      </c>
      <c r="AC175" s="3" t="s">
        <v>82</v>
      </c>
      <c r="AD175" s="3" t="s">
        <v>104</v>
      </c>
      <c r="AE175" s="3" t="s">
        <v>56</v>
      </c>
      <c r="AF175" s="3" t="s">
        <v>36</v>
      </c>
      <c r="AG175" s="3" t="s">
        <v>1223</v>
      </c>
    </row>
    <row r="176" spans="1:33" ht="12.5" x14ac:dyDescent="0.25">
      <c r="A176" s="2">
        <v>44616.468913657409</v>
      </c>
      <c r="B176" s="3" t="s">
        <v>47</v>
      </c>
      <c r="C176" s="3" t="s">
        <v>47</v>
      </c>
      <c r="D176" s="3">
        <v>50</v>
      </c>
      <c r="E176" s="3">
        <v>20</v>
      </c>
      <c r="F176" s="3" t="s">
        <v>70</v>
      </c>
      <c r="G176" s="3" t="s">
        <v>33</v>
      </c>
      <c r="H176" s="3" t="s">
        <v>48</v>
      </c>
      <c r="I176" s="3" t="s">
        <v>34</v>
      </c>
      <c r="J176" s="3" t="s">
        <v>49</v>
      </c>
      <c r="K176" s="3" t="s">
        <v>50</v>
      </c>
      <c r="M176" s="3">
        <v>4</v>
      </c>
      <c r="N176" s="3">
        <v>2</v>
      </c>
      <c r="O176" s="3">
        <v>1</v>
      </c>
      <c r="P176" s="3">
        <v>4</v>
      </c>
      <c r="Q176" s="3">
        <v>10</v>
      </c>
      <c r="R176" s="3" t="s">
        <v>101</v>
      </c>
      <c r="S176" s="3" t="s">
        <v>264</v>
      </c>
      <c r="T176" s="3">
        <v>4</v>
      </c>
      <c r="U176" s="3" t="s">
        <v>1115</v>
      </c>
      <c r="V176" s="3">
        <v>2</v>
      </c>
      <c r="W176" s="3" t="s">
        <v>1116</v>
      </c>
      <c r="X176" s="3">
        <v>44</v>
      </c>
      <c r="Y176" s="3" t="s">
        <v>41</v>
      </c>
      <c r="Z176" s="3" t="s">
        <v>42</v>
      </c>
      <c r="AA176" s="3">
        <v>15</v>
      </c>
      <c r="AB176" s="4">
        <v>6300</v>
      </c>
      <c r="AC176" s="3" t="s">
        <v>43</v>
      </c>
      <c r="AD176" s="3" t="s">
        <v>1117</v>
      </c>
      <c r="AE176" s="3" t="s">
        <v>56</v>
      </c>
      <c r="AF176" s="3" t="s">
        <v>36</v>
      </c>
      <c r="AG176" s="3" t="s">
        <v>1223</v>
      </c>
    </row>
    <row r="177" spans="1:33" ht="12.5" x14ac:dyDescent="0.25">
      <c r="A177" s="2">
        <v>44620.524569027781</v>
      </c>
      <c r="B177" s="3" t="s">
        <v>31</v>
      </c>
      <c r="C177" s="3" t="s">
        <v>31</v>
      </c>
      <c r="D177" s="3">
        <v>20</v>
      </c>
      <c r="E177" s="3">
        <v>20</v>
      </c>
      <c r="F177" s="3" t="s">
        <v>32</v>
      </c>
      <c r="G177" s="3" t="s">
        <v>33</v>
      </c>
      <c r="H177" s="3" t="s">
        <v>48</v>
      </c>
      <c r="I177" s="3" t="s">
        <v>48</v>
      </c>
      <c r="J177" s="3" t="s">
        <v>49</v>
      </c>
      <c r="K177" s="3" t="s">
        <v>50</v>
      </c>
      <c r="M177" s="3">
        <v>3</v>
      </c>
      <c r="N177" s="3">
        <v>1</v>
      </c>
      <c r="O177" s="3">
        <v>4</v>
      </c>
      <c r="P177" s="3">
        <v>4</v>
      </c>
      <c r="Q177" s="3">
        <v>10</v>
      </c>
      <c r="R177" s="3" t="s">
        <v>71</v>
      </c>
      <c r="S177" s="3" t="s">
        <v>1154</v>
      </c>
      <c r="T177" s="3">
        <v>4</v>
      </c>
      <c r="U177" s="3" t="s">
        <v>1155</v>
      </c>
      <c r="V177" s="3">
        <v>4</v>
      </c>
      <c r="W177" s="3" t="s">
        <v>878</v>
      </c>
      <c r="X177" s="3">
        <v>44</v>
      </c>
      <c r="Y177" s="3" t="s">
        <v>41</v>
      </c>
      <c r="Z177" s="3" t="s">
        <v>75</v>
      </c>
      <c r="AA177" s="3">
        <v>20</v>
      </c>
      <c r="AB177" s="4">
        <v>200</v>
      </c>
      <c r="AC177" s="3" t="s">
        <v>43</v>
      </c>
      <c r="AD177" s="3" t="s">
        <v>1156</v>
      </c>
      <c r="AE177" s="3" t="s">
        <v>56</v>
      </c>
      <c r="AF177" s="16" t="s">
        <v>50</v>
      </c>
      <c r="AG177" s="3" t="s">
        <v>1223</v>
      </c>
    </row>
    <row r="178" spans="1:33" ht="12.5" x14ac:dyDescent="0.25">
      <c r="A178" s="2">
        <v>44599.351175914351</v>
      </c>
      <c r="B178" s="3" t="s">
        <v>31</v>
      </c>
      <c r="C178" s="3" t="s">
        <v>47</v>
      </c>
      <c r="D178" s="3">
        <v>20</v>
      </c>
      <c r="E178" s="3">
        <v>20</v>
      </c>
      <c r="F178" s="3" t="s">
        <v>32</v>
      </c>
      <c r="G178" s="3" t="s">
        <v>33</v>
      </c>
      <c r="H178" s="3" t="s">
        <v>34</v>
      </c>
      <c r="I178" s="3" t="s">
        <v>48</v>
      </c>
      <c r="J178" s="3" t="s">
        <v>49</v>
      </c>
      <c r="K178" s="3" t="s">
        <v>50</v>
      </c>
      <c r="M178" s="3">
        <v>3</v>
      </c>
      <c r="N178" s="3">
        <v>4</v>
      </c>
      <c r="O178" s="3">
        <v>4</v>
      </c>
      <c r="P178" s="3">
        <v>3</v>
      </c>
      <c r="Q178" s="3">
        <v>5</v>
      </c>
      <c r="R178" s="3" t="s">
        <v>63</v>
      </c>
      <c r="S178" s="3" t="s">
        <v>93</v>
      </c>
      <c r="T178" s="3">
        <v>5</v>
      </c>
      <c r="U178" s="3" t="s">
        <v>94</v>
      </c>
      <c r="V178" s="3">
        <v>5</v>
      </c>
      <c r="W178" s="3" t="s">
        <v>94</v>
      </c>
      <c r="X178" s="3">
        <v>45</v>
      </c>
      <c r="Y178" s="3" t="s">
        <v>41</v>
      </c>
      <c r="Z178" s="3" t="s">
        <v>95</v>
      </c>
      <c r="AA178" s="3">
        <v>20</v>
      </c>
      <c r="AB178" s="3">
        <v>100</v>
      </c>
      <c r="AC178" s="3" t="s">
        <v>43</v>
      </c>
      <c r="AD178" s="3" t="s">
        <v>96</v>
      </c>
      <c r="AE178" s="3" t="s">
        <v>45</v>
      </c>
      <c r="AF178" s="3" t="s">
        <v>36</v>
      </c>
      <c r="AG178" s="3" t="s">
        <v>1223</v>
      </c>
    </row>
    <row r="179" spans="1:33" ht="12.5" x14ac:dyDescent="0.25">
      <c r="A179" s="2">
        <v>44601.542324201393</v>
      </c>
      <c r="B179" s="3" t="s">
        <v>47</v>
      </c>
      <c r="C179" s="3" t="s">
        <v>47</v>
      </c>
      <c r="D179" s="3">
        <v>50</v>
      </c>
      <c r="E179" s="3">
        <v>20</v>
      </c>
      <c r="F179" s="3" t="s">
        <v>70</v>
      </c>
      <c r="G179" s="3" t="s">
        <v>33</v>
      </c>
      <c r="H179" s="3" t="s">
        <v>34</v>
      </c>
      <c r="I179" s="3" t="s">
        <v>34</v>
      </c>
      <c r="J179" s="3" t="s">
        <v>35</v>
      </c>
      <c r="K179" s="3" t="s">
        <v>50</v>
      </c>
      <c r="M179" s="3">
        <v>4</v>
      </c>
      <c r="N179" s="3">
        <v>2</v>
      </c>
      <c r="O179" s="3">
        <v>2</v>
      </c>
      <c r="P179" s="3">
        <v>4</v>
      </c>
      <c r="Q179" s="3">
        <v>20</v>
      </c>
      <c r="R179" s="3" t="s">
        <v>38</v>
      </c>
      <c r="S179" s="3" t="s">
        <v>237</v>
      </c>
      <c r="T179" s="3">
        <v>5</v>
      </c>
      <c r="U179" s="3" t="s">
        <v>238</v>
      </c>
      <c r="V179" s="3">
        <v>5</v>
      </c>
      <c r="W179" s="3" t="s">
        <v>91</v>
      </c>
      <c r="X179" s="3">
        <v>45</v>
      </c>
      <c r="Y179" s="3" t="s">
        <v>41</v>
      </c>
      <c r="Z179" s="3" t="s">
        <v>230</v>
      </c>
      <c r="AA179" s="3">
        <v>15</v>
      </c>
      <c r="AB179" s="3">
        <v>1500</v>
      </c>
      <c r="AC179" s="3" t="s">
        <v>124</v>
      </c>
      <c r="AD179" s="3" t="s">
        <v>239</v>
      </c>
      <c r="AE179" s="3" t="s">
        <v>56</v>
      </c>
      <c r="AF179" s="3" t="s">
        <v>46</v>
      </c>
      <c r="AG179" s="3" t="s">
        <v>1223</v>
      </c>
    </row>
    <row r="180" spans="1:33" ht="12.5" x14ac:dyDescent="0.25">
      <c r="A180" s="2">
        <v>44601.584114189813</v>
      </c>
      <c r="B180" s="3" t="s">
        <v>31</v>
      </c>
      <c r="C180" s="3" t="s">
        <v>47</v>
      </c>
      <c r="D180" s="3">
        <v>15</v>
      </c>
      <c r="E180" s="3">
        <v>10</v>
      </c>
      <c r="F180" s="3" t="s">
        <v>32</v>
      </c>
      <c r="G180" s="3" t="s">
        <v>33</v>
      </c>
      <c r="H180" s="3" t="s">
        <v>34</v>
      </c>
      <c r="I180" s="3" t="s">
        <v>48</v>
      </c>
      <c r="J180" s="3" t="s">
        <v>49</v>
      </c>
      <c r="K180" s="3" t="s">
        <v>50</v>
      </c>
      <c r="M180" s="3">
        <v>3</v>
      </c>
      <c r="N180" s="3">
        <v>2</v>
      </c>
      <c r="O180" s="3">
        <v>4</v>
      </c>
      <c r="P180" s="3">
        <v>4</v>
      </c>
      <c r="Q180" s="3">
        <v>20</v>
      </c>
      <c r="R180" s="3" t="s">
        <v>101</v>
      </c>
      <c r="S180" s="3" t="s">
        <v>342</v>
      </c>
      <c r="T180" s="3">
        <v>3</v>
      </c>
      <c r="U180" s="3" t="s">
        <v>343</v>
      </c>
      <c r="V180" s="3">
        <v>4</v>
      </c>
      <c r="W180" s="3" t="s">
        <v>344</v>
      </c>
      <c r="X180" s="3">
        <v>45</v>
      </c>
      <c r="Y180" s="3" t="s">
        <v>74</v>
      </c>
      <c r="Z180" s="3" t="s">
        <v>75</v>
      </c>
      <c r="AA180" s="3">
        <v>15</v>
      </c>
      <c r="AB180" s="3">
        <v>250</v>
      </c>
      <c r="AC180" s="3" t="s">
        <v>82</v>
      </c>
      <c r="AD180" s="3" t="s">
        <v>345</v>
      </c>
      <c r="AE180" s="3" t="s">
        <v>56</v>
      </c>
      <c r="AF180" s="3" t="s">
        <v>46</v>
      </c>
      <c r="AG180" s="3" t="s">
        <v>1223</v>
      </c>
    </row>
    <row r="181" spans="1:33" ht="12.5" x14ac:dyDescent="0.25">
      <c r="A181" s="2">
        <v>44614.908896446759</v>
      </c>
      <c r="B181" s="3" t="s">
        <v>47</v>
      </c>
      <c r="C181" s="3" t="s">
        <v>47</v>
      </c>
      <c r="D181" s="3">
        <v>10</v>
      </c>
      <c r="E181" s="3" t="s">
        <v>77</v>
      </c>
      <c r="F181" s="3" t="s">
        <v>70</v>
      </c>
      <c r="G181" s="3" t="s">
        <v>62</v>
      </c>
      <c r="H181" s="3" t="s">
        <v>34</v>
      </c>
      <c r="I181" s="3" t="s">
        <v>34</v>
      </c>
      <c r="J181" s="3" t="s">
        <v>35</v>
      </c>
      <c r="K181" s="3" t="s">
        <v>50</v>
      </c>
      <c r="M181" s="3">
        <v>5</v>
      </c>
      <c r="N181" s="3">
        <v>3</v>
      </c>
      <c r="O181" s="3">
        <v>3</v>
      </c>
      <c r="P181" s="3">
        <v>2</v>
      </c>
      <c r="Q181" s="3" t="s">
        <v>77</v>
      </c>
      <c r="R181" s="3" t="s">
        <v>38</v>
      </c>
      <c r="S181" s="3" t="s">
        <v>838</v>
      </c>
      <c r="T181" s="3">
        <v>4</v>
      </c>
      <c r="U181" s="3" t="s">
        <v>985</v>
      </c>
      <c r="V181" s="3">
        <v>4</v>
      </c>
      <c r="W181" s="3" t="s">
        <v>986</v>
      </c>
      <c r="X181" s="3">
        <v>45</v>
      </c>
      <c r="Y181" s="3" t="s">
        <v>41</v>
      </c>
      <c r="Z181" s="3" t="s">
        <v>120</v>
      </c>
      <c r="AA181" s="3">
        <v>15</v>
      </c>
      <c r="AB181" s="4">
        <v>1000</v>
      </c>
      <c r="AC181" s="3" t="s">
        <v>43</v>
      </c>
      <c r="AD181" s="3" t="s">
        <v>134</v>
      </c>
      <c r="AE181" s="3" t="s">
        <v>56</v>
      </c>
      <c r="AF181" s="3" t="s">
        <v>36</v>
      </c>
      <c r="AG181" s="3" t="s">
        <v>1223</v>
      </c>
    </row>
    <row r="182" spans="1:33" ht="12.5" x14ac:dyDescent="0.25">
      <c r="A182" s="2">
        <v>44615.391207083332</v>
      </c>
      <c r="B182" s="3" t="s">
        <v>31</v>
      </c>
      <c r="C182" s="3" t="s">
        <v>31</v>
      </c>
      <c r="D182" s="3" t="s">
        <v>77</v>
      </c>
      <c r="E182" s="3">
        <v>25</v>
      </c>
      <c r="F182" s="3" t="s">
        <v>70</v>
      </c>
      <c r="G182" s="3" t="s">
        <v>33</v>
      </c>
      <c r="H182" s="3" t="s">
        <v>34</v>
      </c>
      <c r="I182" s="3" t="s">
        <v>48</v>
      </c>
      <c r="J182" s="3" t="s">
        <v>49</v>
      </c>
      <c r="K182" s="3" t="s">
        <v>50</v>
      </c>
      <c r="M182" s="3">
        <v>3</v>
      </c>
      <c r="N182" s="3">
        <v>3</v>
      </c>
      <c r="O182" s="3">
        <v>4</v>
      </c>
      <c r="P182" s="3">
        <v>5</v>
      </c>
      <c r="Q182" s="3">
        <v>5</v>
      </c>
      <c r="R182" s="3" t="s">
        <v>38</v>
      </c>
      <c r="S182" s="3" t="s">
        <v>1040</v>
      </c>
      <c r="T182" s="3">
        <v>5</v>
      </c>
      <c r="U182" s="3" t="s">
        <v>1041</v>
      </c>
      <c r="V182" s="3">
        <v>5</v>
      </c>
      <c r="W182" s="3" t="s">
        <v>1041</v>
      </c>
      <c r="X182" s="3">
        <v>45</v>
      </c>
      <c r="Y182" s="3" t="s">
        <v>41</v>
      </c>
      <c r="Z182" s="3" t="s">
        <v>227</v>
      </c>
      <c r="AA182" s="3">
        <v>12</v>
      </c>
      <c r="AB182" s="4">
        <v>0</v>
      </c>
      <c r="AC182" s="3" t="s">
        <v>43</v>
      </c>
      <c r="AD182" s="3" t="s">
        <v>92</v>
      </c>
      <c r="AE182" s="3" t="s">
        <v>45</v>
      </c>
      <c r="AF182" s="3" t="s">
        <v>46</v>
      </c>
      <c r="AG182" s="3" t="s">
        <v>1223</v>
      </c>
    </row>
    <row r="183" spans="1:33" ht="12.5" x14ac:dyDescent="0.25">
      <c r="A183" s="2">
        <v>44615.75554056713</v>
      </c>
      <c r="B183" s="3" t="s">
        <v>47</v>
      </c>
      <c r="C183" s="3" t="s">
        <v>47</v>
      </c>
      <c r="D183" s="3">
        <v>10</v>
      </c>
      <c r="E183" s="3">
        <v>3</v>
      </c>
      <c r="F183" s="3" t="s">
        <v>70</v>
      </c>
      <c r="G183" s="3" t="s">
        <v>33</v>
      </c>
      <c r="H183" s="3" t="s">
        <v>34</v>
      </c>
      <c r="I183" s="3" t="s">
        <v>48</v>
      </c>
      <c r="J183" s="3" t="s">
        <v>35</v>
      </c>
      <c r="K183" s="3" t="s">
        <v>50</v>
      </c>
      <c r="M183" s="3">
        <v>5</v>
      </c>
      <c r="N183" s="3">
        <v>4</v>
      </c>
      <c r="O183" s="3">
        <v>1</v>
      </c>
      <c r="P183" s="3">
        <v>3</v>
      </c>
      <c r="Q183" s="3">
        <v>4</v>
      </c>
      <c r="R183" s="3" t="s">
        <v>38</v>
      </c>
      <c r="S183" s="3" t="s">
        <v>1096</v>
      </c>
      <c r="T183" s="3">
        <v>5</v>
      </c>
      <c r="U183" s="3" t="s">
        <v>1097</v>
      </c>
      <c r="V183" s="3">
        <v>5</v>
      </c>
      <c r="W183" s="3" t="s">
        <v>1098</v>
      </c>
      <c r="X183" s="3">
        <v>45</v>
      </c>
      <c r="Y183" s="3" t="s">
        <v>41</v>
      </c>
      <c r="Z183" s="3" t="s">
        <v>235</v>
      </c>
      <c r="AA183" s="3">
        <v>13</v>
      </c>
      <c r="AB183" s="4">
        <v>1000</v>
      </c>
      <c r="AC183" s="3" t="s">
        <v>43</v>
      </c>
      <c r="AD183" s="3" t="s">
        <v>104</v>
      </c>
      <c r="AE183" s="3" t="s">
        <v>56</v>
      </c>
      <c r="AF183" s="3" t="s">
        <v>36</v>
      </c>
      <c r="AG183" s="3" t="s">
        <v>1223</v>
      </c>
    </row>
    <row r="184" spans="1:33" ht="12.5" x14ac:dyDescent="0.25">
      <c r="A184" s="2">
        <v>44616.337150590276</v>
      </c>
      <c r="B184" s="3" t="s">
        <v>47</v>
      </c>
      <c r="C184" s="3" t="s">
        <v>47</v>
      </c>
      <c r="D184" s="3" t="s">
        <v>77</v>
      </c>
      <c r="E184" s="3" t="s">
        <v>77</v>
      </c>
      <c r="F184" s="3" t="s">
        <v>70</v>
      </c>
      <c r="G184" s="3" t="s">
        <v>33</v>
      </c>
      <c r="H184" s="3" t="s">
        <v>34</v>
      </c>
      <c r="I184" s="3" t="s">
        <v>34</v>
      </c>
      <c r="J184" s="3" t="s">
        <v>35</v>
      </c>
      <c r="K184" s="3" t="s">
        <v>50</v>
      </c>
      <c r="M184" s="3">
        <v>3</v>
      </c>
      <c r="N184" s="3">
        <v>5</v>
      </c>
      <c r="O184" s="3">
        <v>4</v>
      </c>
      <c r="P184" s="3">
        <v>5</v>
      </c>
      <c r="Q184" s="3">
        <v>10</v>
      </c>
      <c r="R184" s="3" t="s">
        <v>38</v>
      </c>
      <c r="S184" s="3" t="s">
        <v>1104</v>
      </c>
      <c r="T184" s="3">
        <v>5</v>
      </c>
      <c r="U184" s="3" t="s">
        <v>1105</v>
      </c>
      <c r="V184" s="3">
        <v>5</v>
      </c>
      <c r="W184" s="3" t="s">
        <v>1106</v>
      </c>
      <c r="X184" s="3">
        <v>45</v>
      </c>
      <c r="Y184" s="3" t="s">
        <v>41</v>
      </c>
      <c r="Z184" s="3" t="s">
        <v>894</v>
      </c>
      <c r="AA184" s="3">
        <v>6</v>
      </c>
      <c r="AB184" s="4">
        <v>2000</v>
      </c>
      <c r="AC184" s="3" t="s">
        <v>124</v>
      </c>
      <c r="AD184" s="3" t="s">
        <v>163</v>
      </c>
      <c r="AE184" s="3" t="s">
        <v>56</v>
      </c>
      <c r="AF184" s="3" t="s">
        <v>36</v>
      </c>
      <c r="AG184" s="3" t="s">
        <v>1223</v>
      </c>
    </row>
    <row r="185" spans="1:33" ht="12.5" x14ac:dyDescent="0.25">
      <c r="A185" s="2">
        <v>44601.603280625</v>
      </c>
      <c r="B185" s="3" t="s">
        <v>31</v>
      </c>
      <c r="C185" s="3" t="s">
        <v>31</v>
      </c>
      <c r="D185" s="3">
        <v>20</v>
      </c>
      <c r="E185" s="3">
        <v>20</v>
      </c>
      <c r="F185" s="3" t="s">
        <v>70</v>
      </c>
      <c r="G185" s="3" t="s">
        <v>33</v>
      </c>
      <c r="H185" s="3" t="s">
        <v>34</v>
      </c>
      <c r="I185" s="3" t="s">
        <v>34</v>
      </c>
      <c r="J185" s="3" t="s">
        <v>35</v>
      </c>
      <c r="K185" s="3" t="s">
        <v>50</v>
      </c>
      <c r="M185" s="3">
        <v>3</v>
      </c>
      <c r="N185" s="3">
        <v>5</v>
      </c>
      <c r="O185" s="3">
        <v>5</v>
      </c>
      <c r="P185" s="3">
        <v>5</v>
      </c>
      <c r="Q185" s="3">
        <v>5</v>
      </c>
      <c r="R185" s="3" t="s">
        <v>101</v>
      </c>
      <c r="S185" s="3" t="s">
        <v>358</v>
      </c>
      <c r="T185" s="3">
        <v>5</v>
      </c>
      <c r="U185" s="3" t="s">
        <v>359</v>
      </c>
      <c r="V185" s="3">
        <v>5</v>
      </c>
      <c r="W185" s="3" t="s">
        <v>360</v>
      </c>
      <c r="X185" s="3">
        <v>46</v>
      </c>
      <c r="Y185" s="3" t="s">
        <v>41</v>
      </c>
      <c r="Z185" s="3" t="s">
        <v>361</v>
      </c>
      <c r="AA185" s="3">
        <v>20</v>
      </c>
      <c r="AB185" s="3">
        <v>1000</v>
      </c>
      <c r="AC185" s="3" t="s">
        <v>43</v>
      </c>
      <c r="AD185" s="3" t="s">
        <v>362</v>
      </c>
      <c r="AE185" s="3" t="s">
        <v>115</v>
      </c>
      <c r="AF185" s="16" t="s">
        <v>50</v>
      </c>
      <c r="AG185" s="3" t="s">
        <v>1223</v>
      </c>
    </row>
    <row r="186" spans="1:33" ht="12.5" x14ac:dyDescent="0.25">
      <c r="A186" s="2">
        <v>44601.659058912039</v>
      </c>
      <c r="B186" s="3" t="s">
        <v>31</v>
      </c>
      <c r="C186" s="3" t="s">
        <v>31</v>
      </c>
      <c r="D186" s="3">
        <v>100</v>
      </c>
      <c r="E186" s="3">
        <v>10</v>
      </c>
      <c r="F186" s="3" t="s">
        <v>70</v>
      </c>
      <c r="G186" s="3" t="s">
        <v>33</v>
      </c>
      <c r="H186" s="3" t="s">
        <v>34</v>
      </c>
      <c r="I186" s="3" t="s">
        <v>34</v>
      </c>
      <c r="J186" s="3" t="s">
        <v>49</v>
      </c>
      <c r="K186" s="3" t="s">
        <v>50</v>
      </c>
      <c r="M186" s="3">
        <v>3</v>
      </c>
      <c r="N186" s="3">
        <v>1</v>
      </c>
      <c r="O186" s="3">
        <v>5</v>
      </c>
      <c r="P186" s="3">
        <v>4</v>
      </c>
      <c r="Q186" s="3">
        <v>10</v>
      </c>
      <c r="R186" s="3" t="s">
        <v>63</v>
      </c>
      <c r="S186" s="3" t="s">
        <v>264</v>
      </c>
      <c r="T186" s="3">
        <v>4</v>
      </c>
      <c r="U186" s="3" t="s">
        <v>426</v>
      </c>
      <c r="V186" s="3">
        <v>3</v>
      </c>
      <c r="W186" s="3" t="s">
        <v>427</v>
      </c>
      <c r="X186" s="3">
        <v>46</v>
      </c>
      <c r="Y186" s="3" t="s">
        <v>41</v>
      </c>
      <c r="Z186" s="3" t="s">
        <v>428</v>
      </c>
      <c r="AA186" s="3">
        <v>20</v>
      </c>
      <c r="AB186" s="3">
        <v>100</v>
      </c>
      <c r="AC186" s="3" t="s">
        <v>43</v>
      </c>
      <c r="AD186" s="3" t="s">
        <v>163</v>
      </c>
      <c r="AE186" s="3" t="s">
        <v>56</v>
      </c>
      <c r="AF186" s="16" t="s">
        <v>50</v>
      </c>
      <c r="AG186" s="3" t="s">
        <v>1223</v>
      </c>
    </row>
    <row r="187" spans="1:33" ht="12.5" x14ac:dyDescent="0.25">
      <c r="A187" s="2">
        <v>44607.828595601852</v>
      </c>
      <c r="B187" s="3" t="s">
        <v>31</v>
      </c>
      <c r="C187" s="3" t="s">
        <v>68</v>
      </c>
      <c r="D187" s="3">
        <v>4</v>
      </c>
      <c r="E187" s="3">
        <v>2</v>
      </c>
      <c r="F187" s="3" t="s">
        <v>70</v>
      </c>
      <c r="G187" s="3" t="s">
        <v>33</v>
      </c>
      <c r="H187" s="3" t="s">
        <v>34</v>
      </c>
      <c r="I187" s="3" t="s">
        <v>34</v>
      </c>
      <c r="J187" s="3" t="s">
        <v>35</v>
      </c>
      <c r="K187" s="3" t="s">
        <v>50</v>
      </c>
      <c r="M187" s="3">
        <v>4</v>
      </c>
      <c r="N187" s="3">
        <v>1</v>
      </c>
      <c r="O187" s="3">
        <v>2</v>
      </c>
      <c r="P187" s="3">
        <v>5</v>
      </c>
      <c r="Q187" s="3">
        <v>3</v>
      </c>
      <c r="R187" s="3" t="s">
        <v>101</v>
      </c>
      <c r="S187" s="3" t="s">
        <v>766</v>
      </c>
      <c r="T187" s="3">
        <v>5</v>
      </c>
      <c r="U187" s="3" t="s">
        <v>767</v>
      </c>
      <c r="V187" s="3">
        <v>5</v>
      </c>
      <c r="W187" s="3" t="s">
        <v>767</v>
      </c>
      <c r="X187" s="3">
        <v>46</v>
      </c>
      <c r="Y187" s="3" t="s">
        <v>41</v>
      </c>
      <c r="Z187" s="3" t="s">
        <v>500</v>
      </c>
      <c r="AA187" s="3">
        <v>14</v>
      </c>
      <c r="AB187" s="3">
        <v>200</v>
      </c>
      <c r="AC187" s="3" t="s">
        <v>43</v>
      </c>
      <c r="AD187" s="3" t="s">
        <v>768</v>
      </c>
      <c r="AE187" s="3" t="s">
        <v>56</v>
      </c>
      <c r="AF187" s="3" t="s">
        <v>46</v>
      </c>
      <c r="AG187" s="3" t="s">
        <v>1223</v>
      </c>
    </row>
    <row r="188" spans="1:33" ht="12.5" x14ac:dyDescent="0.25">
      <c r="A188" s="2">
        <v>44615.305265717594</v>
      </c>
      <c r="B188" s="3" t="s">
        <v>47</v>
      </c>
      <c r="C188" s="3" t="s">
        <v>47</v>
      </c>
      <c r="D188" s="3">
        <v>30</v>
      </c>
      <c r="E188" s="3" t="s">
        <v>77</v>
      </c>
      <c r="F188" s="3" t="s">
        <v>32</v>
      </c>
      <c r="G188" s="3" t="s">
        <v>33</v>
      </c>
      <c r="H188" s="3" t="s">
        <v>34</v>
      </c>
      <c r="I188" s="3" t="s">
        <v>34</v>
      </c>
      <c r="J188" s="3" t="s">
        <v>49</v>
      </c>
      <c r="K188" s="3" t="s">
        <v>50</v>
      </c>
      <c r="M188" s="3">
        <v>2</v>
      </c>
      <c r="N188" s="3">
        <v>2</v>
      </c>
      <c r="O188" s="3">
        <v>5</v>
      </c>
      <c r="P188" s="3">
        <v>5</v>
      </c>
      <c r="Q188" s="3">
        <v>20</v>
      </c>
      <c r="R188" s="3" t="s">
        <v>71</v>
      </c>
      <c r="S188" s="3" t="s">
        <v>303</v>
      </c>
      <c r="T188" s="3">
        <v>5</v>
      </c>
      <c r="U188" s="3" t="s">
        <v>303</v>
      </c>
      <c r="V188" s="3">
        <v>5</v>
      </c>
      <c r="W188" s="3" t="s">
        <v>303</v>
      </c>
      <c r="X188" s="3">
        <v>46</v>
      </c>
      <c r="Y188" s="3" t="s">
        <v>41</v>
      </c>
      <c r="Z188" s="3" t="s">
        <v>120</v>
      </c>
      <c r="AA188" s="3">
        <v>14</v>
      </c>
      <c r="AB188" s="3">
        <v>500</v>
      </c>
      <c r="AC188" s="3" t="s">
        <v>124</v>
      </c>
      <c r="AD188" s="3" t="s">
        <v>104</v>
      </c>
      <c r="AE188" s="3" t="s">
        <v>56</v>
      </c>
      <c r="AF188" s="3" t="s">
        <v>46</v>
      </c>
      <c r="AG188" s="3" t="s">
        <v>1223</v>
      </c>
    </row>
    <row r="189" spans="1:33" ht="12.5" x14ac:dyDescent="0.25">
      <c r="A189" s="2">
        <v>44598.966109965273</v>
      </c>
      <c r="B189" s="3" t="s">
        <v>47</v>
      </c>
      <c r="C189" s="3" t="s">
        <v>47</v>
      </c>
      <c r="D189" s="3">
        <v>20</v>
      </c>
      <c r="E189" s="3">
        <v>20</v>
      </c>
      <c r="F189" s="3" t="s">
        <v>70</v>
      </c>
      <c r="G189" s="3" t="s">
        <v>33</v>
      </c>
      <c r="H189" s="3" t="s">
        <v>48</v>
      </c>
      <c r="I189" s="3" t="s">
        <v>48</v>
      </c>
      <c r="J189" s="3" t="s">
        <v>35</v>
      </c>
      <c r="K189" s="3" t="s">
        <v>50</v>
      </c>
      <c r="M189" s="3">
        <v>2</v>
      </c>
      <c r="N189" s="3">
        <v>1</v>
      </c>
      <c r="O189" s="3">
        <v>2</v>
      </c>
      <c r="P189" s="3">
        <v>4</v>
      </c>
      <c r="Q189" s="3">
        <v>30</v>
      </c>
      <c r="R189" s="3" t="s">
        <v>71</v>
      </c>
      <c r="S189" s="3" t="s">
        <v>72</v>
      </c>
      <c r="T189" s="3">
        <v>5</v>
      </c>
      <c r="U189" s="3" t="s">
        <v>73</v>
      </c>
      <c r="V189" s="3">
        <v>5</v>
      </c>
      <c r="W189" s="3" t="s">
        <v>73</v>
      </c>
      <c r="X189" s="3">
        <v>47</v>
      </c>
      <c r="Y189" s="3" t="s">
        <v>74</v>
      </c>
      <c r="Z189" s="3" t="s">
        <v>75</v>
      </c>
      <c r="AA189" s="3">
        <v>15</v>
      </c>
      <c r="AB189" s="3">
        <v>100</v>
      </c>
      <c r="AC189" s="3" t="s">
        <v>43</v>
      </c>
      <c r="AD189" s="3" t="s">
        <v>76</v>
      </c>
      <c r="AE189" s="3" t="s">
        <v>56</v>
      </c>
      <c r="AF189" s="3" t="s">
        <v>46</v>
      </c>
      <c r="AG189" s="3" t="s">
        <v>1223</v>
      </c>
    </row>
    <row r="190" spans="1:33" ht="12.5" x14ac:dyDescent="0.25">
      <c r="A190" s="2">
        <v>44601.536140879631</v>
      </c>
      <c r="B190" s="3" t="s">
        <v>31</v>
      </c>
      <c r="C190" s="3" t="s">
        <v>31</v>
      </c>
      <c r="D190" s="3" t="s">
        <v>77</v>
      </c>
      <c r="E190" s="3">
        <v>5</v>
      </c>
      <c r="F190" s="3" t="s">
        <v>70</v>
      </c>
      <c r="G190" s="3" t="s">
        <v>62</v>
      </c>
      <c r="H190" s="3" t="s">
        <v>34</v>
      </c>
      <c r="I190" s="3" t="s">
        <v>48</v>
      </c>
      <c r="J190" s="3" t="s">
        <v>49</v>
      </c>
      <c r="K190" s="3" t="s">
        <v>50</v>
      </c>
      <c r="M190" s="3">
        <v>3</v>
      </c>
      <c r="N190" s="3">
        <v>3</v>
      </c>
      <c r="O190" s="3">
        <v>4</v>
      </c>
      <c r="P190" s="3">
        <v>4</v>
      </c>
      <c r="Q190" s="3">
        <v>7</v>
      </c>
      <c r="R190" s="3" t="s">
        <v>71</v>
      </c>
      <c r="S190" s="3" t="s">
        <v>217</v>
      </c>
      <c r="T190" s="3">
        <v>3</v>
      </c>
      <c r="U190" s="3" t="s">
        <v>218</v>
      </c>
      <c r="V190" s="3">
        <v>3</v>
      </c>
      <c r="W190" s="3" t="s">
        <v>219</v>
      </c>
      <c r="X190" s="3">
        <v>47</v>
      </c>
      <c r="Y190" s="3" t="s">
        <v>41</v>
      </c>
      <c r="Z190" s="3" t="s">
        <v>220</v>
      </c>
      <c r="AA190" s="3">
        <v>20</v>
      </c>
      <c r="AB190" s="3">
        <v>5</v>
      </c>
      <c r="AC190" s="3" t="s">
        <v>43</v>
      </c>
      <c r="AD190" s="3" t="s">
        <v>221</v>
      </c>
      <c r="AE190" s="3" t="s">
        <v>56</v>
      </c>
      <c r="AF190" s="3" t="s">
        <v>46</v>
      </c>
      <c r="AG190" s="3" t="s">
        <v>1223</v>
      </c>
    </row>
    <row r="191" spans="1:33" ht="12.5" x14ac:dyDescent="0.25">
      <c r="A191" s="2">
        <v>44601.565367997682</v>
      </c>
      <c r="B191" s="3" t="s">
        <v>47</v>
      </c>
      <c r="C191" s="3" t="s">
        <v>47</v>
      </c>
      <c r="D191" s="3">
        <v>50</v>
      </c>
      <c r="E191" s="3">
        <v>10</v>
      </c>
      <c r="F191" s="3" t="s">
        <v>32</v>
      </c>
      <c r="G191" s="3" t="s">
        <v>33</v>
      </c>
      <c r="H191" s="3" t="s">
        <v>34</v>
      </c>
      <c r="I191" s="3" t="s">
        <v>34</v>
      </c>
      <c r="J191" s="3" t="s">
        <v>49</v>
      </c>
      <c r="K191" s="3" t="s">
        <v>50</v>
      </c>
      <c r="M191" s="3">
        <v>4</v>
      </c>
      <c r="N191" s="3">
        <v>2</v>
      </c>
      <c r="O191" s="3">
        <v>3</v>
      </c>
      <c r="P191" s="3">
        <v>3</v>
      </c>
      <c r="Q191" s="3">
        <v>7</v>
      </c>
      <c r="R191" s="3" t="s">
        <v>38</v>
      </c>
      <c r="S191" s="3" t="s">
        <v>300</v>
      </c>
      <c r="T191" s="3">
        <v>5</v>
      </c>
      <c r="U191" s="3" t="s">
        <v>301</v>
      </c>
      <c r="V191" s="3">
        <v>5</v>
      </c>
      <c r="W191" s="3" t="s">
        <v>301</v>
      </c>
      <c r="X191" s="3">
        <v>47</v>
      </c>
      <c r="Y191" s="3" t="s">
        <v>41</v>
      </c>
      <c r="Z191" s="3" t="s">
        <v>302</v>
      </c>
      <c r="AA191" s="3">
        <v>17</v>
      </c>
      <c r="AB191" s="3" t="s">
        <v>77</v>
      </c>
      <c r="AC191" s="3" t="s">
        <v>124</v>
      </c>
      <c r="AD191" s="3" t="s">
        <v>127</v>
      </c>
      <c r="AE191" s="3" t="s">
        <v>56</v>
      </c>
      <c r="AF191" s="3" t="s">
        <v>36</v>
      </c>
      <c r="AG191" s="3" t="s">
        <v>1223</v>
      </c>
    </row>
    <row r="192" spans="1:33" ht="12.5" x14ac:dyDescent="0.25">
      <c r="A192" s="2">
        <v>44601.576153437505</v>
      </c>
      <c r="B192" s="3" t="s">
        <v>31</v>
      </c>
      <c r="C192" s="3" t="s">
        <v>31</v>
      </c>
      <c r="D192" s="3">
        <v>5</v>
      </c>
      <c r="E192" s="3">
        <v>5</v>
      </c>
      <c r="F192" s="3" t="s">
        <v>68</v>
      </c>
      <c r="G192" s="3" t="s">
        <v>33</v>
      </c>
      <c r="H192" s="3" t="s">
        <v>34</v>
      </c>
      <c r="I192" s="3" t="s">
        <v>48</v>
      </c>
      <c r="J192" s="3" t="s">
        <v>49</v>
      </c>
      <c r="K192" s="3" t="s">
        <v>50</v>
      </c>
      <c r="M192" s="3">
        <v>4</v>
      </c>
      <c r="N192" s="3">
        <v>4</v>
      </c>
      <c r="O192" s="3">
        <v>1</v>
      </c>
      <c r="P192" s="3">
        <v>5</v>
      </c>
      <c r="Q192" s="3">
        <v>3</v>
      </c>
      <c r="R192" s="3" t="s">
        <v>63</v>
      </c>
      <c r="S192" s="3" t="s">
        <v>255</v>
      </c>
      <c r="T192" s="3">
        <v>5</v>
      </c>
      <c r="U192" s="3" t="s">
        <v>321</v>
      </c>
      <c r="V192" s="3">
        <v>5</v>
      </c>
      <c r="W192" s="3" t="s">
        <v>322</v>
      </c>
      <c r="X192" s="3">
        <v>47</v>
      </c>
      <c r="Y192" s="3" t="s">
        <v>74</v>
      </c>
      <c r="Z192" s="3" t="s">
        <v>42</v>
      </c>
      <c r="AA192" s="3">
        <v>11</v>
      </c>
      <c r="AB192" s="3">
        <v>500</v>
      </c>
      <c r="AC192" s="3" t="s">
        <v>82</v>
      </c>
      <c r="AD192" s="3" t="s">
        <v>83</v>
      </c>
      <c r="AE192" s="3" t="s">
        <v>45</v>
      </c>
      <c r="AF192" s="16" t="s">
        <v>50</v>
      </c>
      <c r="AG192" s="3" t="s">
        <v>1223</v>
      </c>
    </row>
    <row r="193" spans="1:33" ht="12.5" x14ac:dyDescent="0.25">
      <c r="A193" s="2">
        <v>44601.700985023148</v>
      </c>
      <c r="B193" s="3" t="s">
        <v>47</v>
      </c>
      <c r="C193" s="3" t="s">
        <v>47</v>
      </c>
      <c r="D193" s="3">
        <v>50</v>
      </c>
      <c r="E193" s="3">
        <v>20</v>
      </c>
      <c r="F193" s="3" t="s">
        <v>32</v>
      </c>
      <c r="G193" s="3" t="s">
        <v>33</v>
      </c>
      <c r="H193" s="3" t="s">
        <v>34</v>
      </c>
      <c r="I193" s="3" t="s">
        <v>34</v>
      </c>
      <c r="J193" s="3" t="s">
        <v>35</v>
      </c>
      <c r="K193" s="3" t="s">
        <v>50</v>
      </c>
      <c r="M193" s="3">
        <v>3</v>
      </c>
      <c r="N193" s="3">
        <v>3</v>
      </c>
      <c r="O193" s="3">
        <v>3</v>
      </c>
      <c r="P193" s="3">
        <v>4</v>
      </c>
      <c r="Q193" s="3">
        <v>5</v>
      </c>
      <c r="R193" s="3" t="s">
        <v>101</v>
      </c>
      <c r="S193" s="3" t="s">
        <v>448</v>
      </c>
      <c r="T193" s="3">
        <v>4</v>
      </c>
      <c r="U193" s="3" t="s">
        <v>449</v>
      </c>
      <c r="V193" s="3">
        <v>4</v>
      </c>
      <c r="W193" s="3" t="s">
        <v>450</v>
      </c>
      <c r="X193" s="3">
        <v>47</v>
      </c>
      <c r="Y193" s="3" t="s">
        <v>41</v>
      </c>
      <c r="Z193" s="3" t="s">
        <v>451</v>
      </c>
      <c r="AA193" s="3">
        <v>20</v>
      </c>
      <c r="AB193" s="3">
        <v>1000</v>
      </c>
      <c r="AC193" s="3" t="s">
        <v>43</v>
      </c>
      <c r="AD193" s="3" t="s">
        <v>452</v>
      </c>
      <c r="AE193" s="3" t="s">
        <v>56</v>
      </c>
      <c r="AF193" s="3" t="s">
        <v>46</v>
      </c>
      <c r="AG193" s="3" t="s">
        <v>1223</v>
      </c>
    </row>
    <row r="194" spans="1:33" ht="12.5" x14ac:dyDescent="0.25">
      <c r="A194" s="2">
        <v>44601.722644097223</v>
      </c>
      <c r="B194" s="3" t="s">
        <v>47</v>
      </c>
      <c r="C194" s="3" t="s">
        <v>47</v>
      </c>
      <c r="D194" s="3">
        <v>30</v>
      </c>
      <c r="E194" s="3" t="s">
        <v>77</v>
      </c>
      <c r="F194" s="3" t="s">
        <v>32</v>
      </c>
      <c r="G194" s="3" t="s">
        <v>62</v>
      </c>
      <c r="H194" s="3" t="s">
        <v>34</v>
      </c>
      <c r="I194" s="3" t="s">
        <v>48</v>
      </c>
      <c r="J194" s="3" t="s">
        <v>35</v>
      </c>
      <c r="K194" s="3" t="s">
        <v>36</v>
      </c>
      <c r="L194" s="3" t="s">
        <v>470</v>
      </c>
      <c r="M194" s="3">
        <v>5</v>
      </c>
      <c r="N194" s="3">
        <v>5</v>
      </c>
      <c r="O194" s="3">
        <v>4</v>
      </c>
      <c r="P194" s="3">
        <v>4</v>
      </c>
      <c r="Q194" s="3">
        <v>15</v>
      </c>
      <c r="R194" s="3" t="s">
        <v>71</v>
      </c>
      <c r="S194" s="3" t="s">
        <v>190</v>
      </c>
      <c r="T194" s="3">
        <v>5</v>
      </c>
      <c r="U194" s="3" t="s">
        <v>471</v>
      </c>
      <c r="V194" s="3">
        <v>5</v>
      </c>
      <c r="W194" s="3" t="s">
        <v>471</v>
      </c>
      <c r="X194" s="3">
        <v>47</v>
      </c>
      <c r="Y194" s="3" t="s">
        <v>41</v>
      </c>
      <c r="Z194" s="3" t="s">
        <v>282</v>
      </c>
      <c r="AA194" s="3">
        <v>14</v>
      </c>
      <c r="AB194" s="3">
        <v>400</v>
      </c>
      <c r="AC194" s="3" t="s">
        <v>124</v>
      </c>
      <c r="AD194" s="3" t="s">
        <v>134</v>
      </c>
      <c r="AE194" s="3" t="s">
        <v>115</v>
      </c>
      <c r="AF194" s="3" t="s">
        <v>36</v>
      </c>
      <c r="AG194" s="3" t="s">
        <v>1223</v>
      </c>
    </row>
    <row r="195" spans="1:33" ht="12.5" x14ac:dyDescent="0.25">
      <c r="A195" s="2">
        <v>44601.807822858798</v>
      </c>
      <c r="B195" s="3" t="s">
        <v>31</v>
      </c>
      <c r="C195" s="3" t="s">
        <v>31</v>
      </c>
      <c r="D195" s="3">
        <v>30</v>
      </c>
      <c r="E195" s="3">
        <v>20</v>
      </c>
      <c r="F195" s="3" t="s">
        <v>70</v>
      </c>
      <c r="G195" s="3" t="s">
        <v>62</v>
      </c>
      <c r="H195" s="3" t="s">
        <v>34</v>
      </c>
      <c r="I195" s="3" t="s">
        <v>48</v>
      </c>
      <c r="J195" s="3" t="s">
        <v>35</v>
      </c>
      <c r="K195" s="3" t="s">
        <v>50</v>
      </c>
      <c r="M195" s="3">
        <v>3</v>
      </c>
      <c r="N195" s="3">
        <v>3</v>
      </c>
      <c r="O195" s="3">
        <v>3</v>
      </c>
      <c r="P195" s="3">
        <v>3</v>
      </c>
      <c r="Q195" s="3">
        <v>10</v>
      </c>
      <c r="R195" s="3" t="s">
        <v>38</v>
      </c>
      <c r="S195" s="3" t="s">
        <v>170</v>
      </c>
      <c r="T195" s="3">
        <v>3</v>
      </c>
      <c r="U195" s="3" t="s">
        <v>528</v>
      </c>
      <c r="V195" s="3">
        <v>3</v>
      </c>
      <c r="W195" s="3" t="s">
        <v>528</v>
      </c>
      <c r="X195" s="3">
        <v>47</v>
      </c>
      <c r="Y195" s="3" t="s">
        <v>41</v>
      </c>
      <c r="Z195" s="3" t="s">
        <v>529</v>
      </c>
      <c r="AA195" s="3">
        <v>25</v>
      </c>
      <c r="AB195" s="3">
        <v>5</v>
      </c>
      <c r="AC195" s="3" t="s">
        <v>124</v>
      </c>
      <c r="AD195" s="3" t="s">
        <v>392</v>
      </c>
      <c r="AE195" s="3" t="s">
        <v>56</v>
      </c>
      <c r="AF195" s="3" t="s">
        <v>36</v>
      </c>
      <c r="AG195" s="3" t="s">
        <v>1223</v>
      </c>
    </row>
    <row r="196" spans="1:33" ht="12.5" x14ac:dyDescent="0.25">
      <c r="A196" s="2">
        <v>44601.829201736109</v>
      </c>
      <c r="B196" s="3" t="s">
        <v>31</v>
      </c>
      <c r="C196" s="3" t="s">
        <v>47</v>
      </c>
      <c r="D196" s="3">
        <v>10</v>
      </c>
      <c r="E196" s="3">
        <v>1</v>
      </c>
      <c r="F196" s="3" t="s">
        <v>70</v>
      </c>
      <c r="G196" s="3" t="s">
        <v>84</v>
      </c>
      <c r="H196" s="3" t="s">
        <v>34</v>
      </c>
      <c r="I196" s="3" t="s">
        <v>48</v>
      </c>
      <c r="J196" s="3" t="s">
        <v>35</v>
      </c>
      <c r="K196" s="3" t="s">
        <v>50</v>
      </c>
      <c r="M196" s="3">
        <v>5</v>
      </c>
      <c r="N196" s="3">
        <v>3</v>
      </c>
      <c r="O196" s="3">
        <v>3</v>
      </c>
      <c r="P196" s="3">
        <v>3</v>
      </c>
      <c r="Q196" s="3">
        <v>10</v>
      </c>
      <c r="R196" s="3" t="s">
        <v>101</v>
      </c>
      <c r="S196" s="3" t="s">
        <v>57</v>
      </c>
      <c r="T196" s="3">
        <v>1</v>
      </c>
      <c r="U196" s="3" t="s">
        <v>539</v>
      </c>
      <c r="V196" s="3">
        <v>5</v>
      </c>
      <c r="W196" s="3" t="s">
        <v>540</v>
      </c>
      <c r="X196" s="3">
        <v>47</v>
      </c>
      <c r="Y196" s="3" t="s">
        <v>41</v>
      </c>
      <c r="Z196" s="3" t="s">
        <v>75</v>
      </c>
      <c r="AA196" s="3">
        <v>20</v>
      </c>
      <c r="AB196" s="3">
        <v>100</v>
      </c>
      <c r="AC196" s="3" t="s">
        <v>43</v>
      </c>
      <c r="AD196" s="3" t="s">
        <v>104</v>
      </c>
      <c r="AE196" s="3" t="s">
        <v>56</v>
      </c>
      <c r="AF196" s="16" t="s">
        <v>50</v>
      </c>
      <c r="AG196" s="3" t="s">
        <v>1223</v>
      </c>
    </row>
    <row r="197" spans="1:33" ht="12.5" x14ac:dyDescent="0.25">
      <c r="A197" s="2">
        <v>44601.906244652782</v>
      </c>
      <c r="B197" s="3" t="s">
        <v>31</v>
      </c>
      <c r="C197" s="3" t="s">
        <v>47</v>
      </c>
      <c r="D197" s="3">
        <v>30</v>
      </c>
      <c r="E197" s="3">
        <v>10</v>
      </c>
      <c r="F197" s="3" t="s">
        <v>32</v>
      </c>
      <c r="G197" s="3" t="s">
        <v>33</v>
      </c>
      <c r="H197" s="3" t="s">
        <v>34</v>
      </c>
      <c r="I197" s="3" t="s">
        <v>48</v>
      </c>
      <c r="J197" s="3" t="s">
        <v>35</v>
      </c>
      <c r="K197" s="3" t="s">
        <v>50</v>
      </c>
      <c r="M197" s="3">
        <v>3</v>
      </c>
      <c r="N197" s="3">
        <v>3</v>
      </c>
      <c r="O197" s="3">
        <v>2</v>
      </c>
      <c r="P197" s="3">
        <v>4</v>
      </c>
      <c r="Q197" s="3">
        <v>7</v>
      </c>
      <c r="R197" s="3" t="s">
        <v>101</v>
      </c>
      <c r="S197" s="3" t="s">
        <v>264</v>
      </c>
      <c r="T197" s="3">
        <v>5</v>
      </c>
      <c r="U197" s="3" t="s">
        <v>264</v>
      </c>
      <c r="V197" s="3">
        <v>5</v>
      </c>
      <c r="W197" s="3" t="s">
        <v>264</v>
      </c>
      <c r="X197" s="3">
        <v>47</v>
      </c>
      <c r="Y197" s="3" t="s">
        <v>41</v>
      </c>
      <c r="Z197" s="3" t="s">
        <v>227</v>
      </c>
      <c r="AA197" s="3">
        <v>11</v>
      </c>
      <c r="AB197" s="3">
        <v>30</v>
      </c>
      <c r="AC197" s="3" t="s">
        <v>189</v>
      </c>
      <c r="AD197" s="3" t="s">
        <v>104</v>
      </c>
      <c r="AE197" s="3" t="s">
        <v>115</v>
      </c>
      <c r="AF197" s="3" t="s">
        <v>36</v>
      </c>
      <c r="AG197" s="3" t="s">
        <v>1223</v>
      </c>
    </row>
    <row r="198" spans="1:33" ht="12.5" x14ac:dyDescent="0.25">
      <c r="A198" s="2">
        <v>44601.913836921296</v>
      </c>
      <c r="B198" s="3" t="s">
        <v>31</v>
      </c>
      <c r="C198" s="3" t="s">
        <v>47</v>
      </c>
      <c r="D198" s="3">
        <v>100</v>
      </c>
      <c r="E198" s="3">
        <v>300</v>
      </c>
      <c r="F198" s="3" t="s">
        <v>32</v>
      </c>
      <c r="G198" s="3" t="s">
        <v>62</v>
      </c>
      <c r="H198" s="3" t="s">
        <v>34</v>
      </c>
      <c r="I198" s="3" t="s">
        <v>48</v>
      </c>
      <c r="J198" s="3" t="s">
        <v>49</v>
      </c>
      <c r="K198" s="3" t="s">
        <v>36</v>
      </c>
      <c r="L198" s="3" t="s">
        <v>552</v>
      </c>
      <c r="M198" s="3">
        <v>5</v>
      </c>
      <c r="N198" s="3">
        <v>5</v>
      </c>
      <c r="O198" s="3">
        <v>1</v>
      </c>
      <c r="P198" s="3">
        <v>5</v>
      </c>
      <c r="Q198" s="3">
        <v>10</v>
      </c>
      <c r="R198" s="3" t="s">
        <v>38</v>
      </c>
      <c r="S198" s="3" t="s">
        <v>553</v>
      </c>
      <c r="T198" s="3">
        <v>4</v>
      </c>
      <c r="U198" s="3" t="s">
        <v>554</v>
      </c>
      <c r="V198" s="3">
        <v>4</v>
      </c>
      <c r="W198" s="3" t="s">
        <v>555</v>
      </c>
      <c r="X198" s="3">
        <v>47</v>
      </c>
      <c r="Y198" s="3" t="s">
        <v>41</v>
      </c>
      <c r="Z198" s="3" t="s">
        <v>75</v>
      </c>
      <c r="AA198" s="3">
        <v>20</v>
      </c>
      <c r="AB198" s="3">
        <v>1000</v>
      </c>
      <c r="AC198" s="3" t="s">
        <v>43</v>
      </c>
      <c r="AD198" s="3" t="s">
        <v>114</v>
      </c>
      <c r="AE198" s="3" t="s">
        <v>115</v>
      </c>
      <c r="AF198" s="3" t="s">
        <v>36</v>
      </c>
      <c r="AG198" s="3" t="s">
        <v>1223</v>
      </c>
    </row>
    <row r="199" spans="1:33" ht="12.5" x14ac:dyDescent="0.25">
      <c r="A199" s="2">
        <v>44601.976396909726</v>
      </c>
      <c r="B199" s="3" t="s">
        <v>47</v>
      </c>
      <c r="C199" s="3" t="s">
        <v>47</v>
      </c>
      <c r="D199" s="3">
        <v>50</v>
      </c>
      <c r="E199" s="3">
        <v>10</v>
      </c>
      <c r="F199" s="3" t="s">
        <v>70</v>
      </c>
      <c r="G199" s="3" t="s">
        <v>62</v>
      </c>
      <c r="H199" s="3" t="s">
        <v>116</v>
      </c>
      <c r="I199" s="3" t="s">
        <v>116</v>
      </c>
      <c r="J199" s="3" t="s">
        <v>35</v>
      </c>
      <c r="K199" s="3" t="s">
        <v>50</v>
      </c>
      <c r="M199" s="3">
        <v>3</v>
      </c>
      <c r="N199" s="3">
        <v>1</v>
      </c>
      <c r="O199" s="3">
        <v>2</v>
      </c>
      <c r="P199" s="3">
        <v>5</v>
      </c>
      <c r="Q199" s="3">
        <v>20</v>
      </c>
      <c r="R199" s="3" t="s">
        <v>63</v>
      </c>
      <c r="S199" s="3" t="s">
        <v>574</v>
      </c>
      <c r="T199" s="3">
        <v>5</v>
      </c>
      <c r="U199" s="3" t="s">
        <v>575</v>
      </c>
      <c r="V199" s="3">
        <v>5</v>
      </c>
      <c r="W199" s="3" t="s">
        <v>576</v>
      </c>
      <c r="X199" s="3">
        <v>47</v>
      </c>
      <c r="Y199" s="3" t="s">
        <v>41</v>
      </c>
      <c r="Z199" s="3" t="s">
        <v>371</v>
      </c>
      <c r="AA199" s="3">
        <v>20</v>
      </c>
      <c r="AB199" s="3">
        <v>1000</v>
      </c>
      <c r="AC199" s="3" t="s">
        <v>82</v>
      </c>
      <c r="AD199" s="3" t="s">
        <v>114</v>
      </c>
      <c r="AE199" s="3" t="s">
        <v>56</v>
      </c>
      <c r="AF199" s="3" t="s">
        <v>36</v>
      </c>
      <c r="AG199" s="3" t="s">
        <v>1223</v>
      </c>
    </row>
    <row r="200" spans="1:33" ht="12.5" x14ac:dyDescent="0.25">
      <c r="A200" s="2">
        <v>44603.616654375001</v>
      </c>
      <c r="B200" s="3" t="s">
        <v>47</v>
      </c>
      <c r="C200" s="3" t="s">
        <v>47</v>
      </c>
      <c r="D200" s="3">
        <v>20</v>
      </c>
      <c r="E200" s="3" t="s">
        <v>77</v>
      </c>
      <c r="F200" s="3" t="s">
        <v>70</v>
      </c>
      <c r="G200" s="3" t="s">
        <v>33</v>
      </c>
      <c r="H200" s="3" t="s">
        <v>48</v>
      </c>
      <c r="I200" s="3" t="s">
        <v>48</v>
      </c>
      <c r="J200" s="3" t="s">
        <v>35</v>
      </c>
      <c r="K200" s="3" t="s">
        <v>36</v>
      </c>
      <c r="L200" s="3" t="s">
        <v>670</v>
      </c>
      <c r="M200" s="3">
        <v>5</v>
      </c>
      <c r="N200" s="3">
        <v>3</v>
      </c>
      <c r="O200" s="3">
        <v>4</v>
      </c>
      <c r="P200" s="3">
        <v>4</v>
      </c>
      <c r="Q200" s="3">
        <v>10</v>
      </c>
      <c r="R200" s="3" t="s">
        <v>101</v>
      </c>
      <c r="S200" s="3" t="s">
        <v>264</v>
      </c>
      <c r="T200" s="3">
        <v>4</v>
      </c>
      <c r="U200" s="3" t="s">
        <v>671</v>
      </c>
      <c r="V200" s="3">
        <v>4</v>
      </c>
      <c r="W200" s="3" t="s">
        <v>672</v>
      </c>
      <c r="X200" s="3">
        <v>47</v>
      </c>
      <c r="Y200" s="3" t="s">
        <v>41</v>
      </c>
      <c r="Z200" s="3" t="s">
        <v>148</v>
      </c>
      <c r="AA200" s="3">
        <v>12</v>
      </c>
      <c r="AB200" s="3">
        <v>4500</v>
      </c>
      <c r="AC200" s="3" t="s">
        <v>43</v>
      </c>
      <c r="AD200" s="3" t="s">
        <v>673</v>
      </c>
      <c r="AE200" s="3" t="s">
        <v>56</v>
      </c>
      <c r="AF200" s="3" t="s">
        <v>46</v>
      </c>
      <c r="AG200" s="3" t="s">
        <v>1223</v>
      </c>
    </row>
    <row r="201" spans="1:33" ht="12.5" x14ac:dyDescent="0.25">
      <c r="A201" s="2">
        <v>44604.79359587963</v>
      </c>
      <c r="B201" s="3" t="s">
        <v>47</v>
      </c>
      <c r="C201" s="3" t="s">
        <v>47</v>
      </c>
      <c r="D201" s="3">
        <v>50</v>
      </c>
      <c r="E201" s="3">
        <v>50</v>
      </c>
      <c r="F201" s="3" t="s">
        <v>70</v>
      </c>
      <c r="G201" s="3" t="s">
        <v>33</v>
      </c>
      <c r="H201" s="3" t="s">
        <v>34</v>
      </c>
      <c r="I201" s="3" t="s">
        <v>34</v>
      </c>
      <c r="J201" s="3" t="s">
        <v>49</v>
      </c>
      <c r="K201" s="3" t="s">
        <v>50</v>
      </c>
      <c r="M201" s="3">
        <v>4</v>
      </c>
      <c r="N201" s="3">
        <v>4</v>
      </c>
      <c r="O201" s="3">
        <v>4</v>
      </c>
      <c r="P201" s="3">
        <v>5</v>
      </c>
      <c r="Q201" s="3">
        <v>5</v>
      </c>
      <c r="R201" s="3" t="s">
        <v>38</v>
      </c>
      <c r="S201" s="3" t="s">
        <v>700</v>
      </c>
      <c r="T201" s="3">
        <v>5</v>
      </c>
      <c r="U201" s="3" t="s">
        <v>701</v>
      </c>
      <c r="V201" s="3">
        <v>5</v>
      </c>
      <c r="W201" s="3" t="s">
        <v>702</v>
      </c>
      <c r="X201" s="3">
        <v>47</v>
      </c>
      <c r="Y201" s="3" t="s">
        <v>41</v>
      </c>
      <c r="Z201" s="3" t="s">
        <v>703</v>
      </c>
      <c r="AA201" s="3">
        <v>17</v>
      </c>
      <c r="AB201" s="3">
        <v>5100</v>
      </c>
      <c r="AC201" s="3" t="s">
        <v>43</v>
      </c>
      <c r="AD201" s="3" t="s">
        <v>704</v>
      </c>
      <c r="AE201" s="3" t="s">
        <v>56</v>
      </c>
      <c r="AF201" s="3" t="s">
        <v>36</v>
      </c>
      <c r="AG201" s="3" t="s">
        <v>1223</v>
      </c>
    </row>
    <row r="202" spans="1:33" ht="12.5" x14ac:dyDescent="0.25">
      <c r="A202" s="2">
        <v>44605.829923738427</v>
      </c>
      <c r="B202" s="3" t="s">
        <v>47</v>
      </c>
      <c r="C202" s="3" t="s">
        <v>31</v>
      </c>
      <c r="D202" s="3">
        <v>20</v>
      </c>
      <c r="E202" s="3">
        <v>10</v>
      </c>
      <c r="F202" s="3" t="s">
        <v>32</v>
      </c>
      <c r="G202" s="3" t="s">
        <v>62</v>
      </c>
      <c r="H202" s="3" t="s">
        <v>34</v>
      </c>
      <c r="I202" s="3" t="s">
        <v>34</v>
      </c>
      <c r="J202" s="3" t="s">
        <v>49</v>
      </c>
      <c r="K202" s="3" t="s">
        <v>50</v>
      </c>
      <c r="M202" s="3">
        <v>3</v>
      </c>
      <c r="N202" s="3">
        <v>4</v>
      </c>
      <c r="O202" s="3">
        <v>5</v>
      </c>
      <c r="P202" s="3">
        <v>4</v>
      </c>
      <c r="Q202" s="3">
        <v>15</v>
      </c>
      <c r="R202" s="3" t="s">
        <v>71</v>
      </c>
      <c r="S202" s="3" t="s">
        <v>264</v>
      </c>
      <c r="T202" s="3">
        <v>4</v>
      </c>
      <c r="U202" s="3" t="s">
        <v>264</v>
      </c>
      <c r="V202" s="3">
        <v>5</v>
      </c>
      <c r="W202" s="3" t="s">
        <v>718</v>
      </c>
      <c r="X202" s="3">
        <v>47</v>
      </c>
      <c r="Y202" s="3" t="s">
        <v>41</v>
      </c>
      <c r="Z202" s="3" t="s">
        <v>719</v>
      </c>
      <c r="AA202" s="3">
        <v>12</v>
      </c>
      <c r="AB202" s="3">
        <v>400</v>
      </c>
      <c r="AC202" s="3" t="s">
        <v>124</v>
      </c>
      <c r="AD202" s="3" t="s">
        <v>720</v>
      </c>
      <c r="AE202" s="3" t="s">
        <v>56</v>
      </c>
      <c r="AF202" s="3" t="s">
        <v>46</v>
      </c>
      <c r="AG202" s="3" t="s">
        <v>1223</v>
      </c>
    </row>
    <row r="203" spans="1:33" ht="12.5" x14ac:dyDescent="0.25">
      <c r="A203" s="2">
        <v>44601.613533530093</v>
      </c>
      <c r="B203" s="3" t="s">
        <v>31</v>
      </c>
      <c r="C203" s="3" t="s">
        <v>31</v>
      </c>
      <c r="D203" s="3">
        <v>30</v>
      </c>
      <c r="E203" s="3">
        <v>20</v>
      </c>
      <c r="F203" s="3" t="s">
        <v>32</v>
      </c>
      <c r="G203" s="3" t="s">
        <v>33</v>
      </c>
      <c r="H203" s="3" t="s">
        <v>34</v>
      </c>
      <c r="I203" s="3" t="s">
        <v>48</v>
      </c>
      <c r="J203" s="3" t="s">
        <v>49</v>
      </c>
      <c r="K203" s="3" t="s">
        <v>50</v>
      </c>
      <c r="M203" s="3">
        <v>5</v>
      </c>
      <c r="N203" s="3">
        <v>4</v>
      </c>
      <c r="O203" s="3">
        <v>5</v>
      </c>
      <c r="P203" s="3">
        <v>5</v>
      </c>
      <c r="Q203" s="3">
        <v>10</v>
      </c>
      <c r="R203" s="3" t="s">
        <v>38</v>
      </c>
      <c r="S203" s="3" t="s">
        <v>368</v>
      </c>
      <c r="T203" s="3">
        <v>5</v>
      </c>
      <c r="U203" s="3" t="s">
        <v>369</v>
      </c>
      <c r="V203" s="3">
        <v>5</v>
      </c>
      <c r="W203" s="3" t="s">
        <v>370</v>
      </c>
      <c r="X203" s="3">
        <v>48</v>
      </c>
      <c r="Y203" s="3" t="s">
        <v>41</v>
      </c>
      <c r="Z203" s="3" t="s">
        <v>371</v>
      </c>
      <c r="AA203" s="3">
        <v>17</v>
      </c>
      <c r="AB203" s="3">
        <v>200</v>
      </c>
      <c r="AC203" s="3" t="s">
        <v>82</v>
      </c>
      <c r="AD203" s="3" t="s">
        <v>134</v>
      </c>
      <c r="AE203" s="3" t="s">
        <v>56</v>
      </c>
      <c r="AF203" s="3" t="s">
        <v>36</v>
      </c>
      <c r="AG203" s="3" t="s">
        <v>1223</v>
      </c>
    </row>
    <row r="204" spans="1:33" ht="12.5" x14ac:dyDescent="0.25">
      <c r="A204" s="2">
        <v>44601.799976608796</v>
      </c>
      <c r="B204" s="3" t="s">
        <v>47</v>
      </c>
      <c r="C204" s="3" t="s">
        <v>47</v>
      </c>
      <c r="D204" s="3">
        <v>20</v>
      </c>
      <c r="E204" s="3">
        <v>20</v>
      </c>
      <c r="F204" s="3" t="s">
        <v>70</v>
      </c>
      <c r="G204" s="3" t="s">
        <v>33</v>
      </c>
      <c r="H204" s="3" t="s">
        <v>48</v>
      </c>
      <c r="I204" s="3" t="s">
        <v>48</v>
      </c>
      <c r="J204" s="3" t="s">
        <v>49</v>
      </c>
      <c r="K204" s="3" t="s">
        <v>50</v>
      </c>
      <c r="M204" s="3">
        <v>5</v>
      </c>
      <c r="N204" s="3">
        <v>4</v>
      </c>
      <c r="O204" s="3">
        <v>1</v>
      </c>
      <c r="P204" s="3">
        <v>4</v>
      </c>
      <c r="Q204" s="3">
        <v>11</v>
      </c>
      <c r="R204" s="3" t="s">
        <v>38</v>
      </c>
      <c r="S204" s="3" t="s">
        <v>264</v>
      </c>
      <c r="T204" s="3">
        <v>5</v>
      </c>
      <c r="U204" s="3" t="s">
        <v>521</v>
      </c>
      <c r="V204" s="3">
        <v>5</v>
      </c>
      <c r="W204" s="3" t="s">
        <v>522</v>
      </c>
      <c r="X204" s="3">
        <v>48</v>
      </c>
      <c r="Y204" s="3" t="s">
        <v>41</v>
      </c>
      <c r="Z204" s="3" t="s">
        <v>148</v>
      </c>
      <c r="AA204" s="3">
        <v>18</v>
      </c>
      <c r="AB204" s="3">
        <v>5000</v>
      </c>
      <c r="AC204" s="3" t="s">
        <v>43</v>
      </c>
      <c r="AD204" s="3" t="s">
        <v>523</v>
      </c>
      <c r="AE204" s="3" t="s">
        <v>56</v>
      </c>
      <c r="AF204" s="3" t="s">
        <v>36</v>
      </c>
      <c r="AG204" s="3" t="s">
        <v>1223</v>
      </c>
    </row>
    <row r="205" spans="1:33" ht="12.5" x14ac:dyDescent="0.25">
      <c r="A205" s="2">
        <v>44614.776939756943</v>
      </c>
      <c r="B205" s="3" t="s">
        <v>31</v>
      </c>
      <c r="C205" s="3" t="s">
        <v>31</v>
      </c>
      <c r="D205" s="3" t="s">
        <v>77</v>
      </c>
      <c r="E205" s="3">
        <v>10</v>
      </c>
      <c r="F205" s="3" t="s">
        <v>32</v>
      </c>
      <c r="G205" s="3" t="s">
        <v>33</v>
      </c>
      <c r="H205" s="3" t="s">
        <v>48</v>
      </c>
      <c r="I205" s="3" t="s">
        <v>48</v>
      </c>
      <c r="J205" s="3" t="s">
        <v>35</v>
      </c>
      <c r="K205" s="3" t="s">
        <v>50</v>
      </c>
      <c r="M205" s="3">
        <v>3</v>
      </c>
      <c r="N205" s="3">
        <v>3</v>
      </c>
      <c r="O205" s="3">
        <v>2</v>
      </c>
      <c r="P205" s="3">
        <v>5</v>
      </c>
      <c r="Q205" s="3">
        <v>10</v>
      </c>
      <c r="R205" s="3" t="s">
        <v>38</v>
      </c>
      <c r="S205" s="3" t="s">
        <v>264</v>
      </c>
      <c r="T205" s="3">
        <v>3</v>
      </c>
      <c r="U205" s="3" t="s">
        <v>839</v>
      </c>
      <c r="V205" s="3">
        <v>2</v>
      </c>
      <c r="W205" s="3" t="s">
        <v>840</v>
      </c>
      <c r="X205" s="3">
        <v>48</v>
      </c>
      <c r="Y205" s="3" t="s">
        <v>41</v>
      </c>
      <c r="Z205" s="3" t="s">
        <v>75</v>
      </c>
      <c r="AA205" s="3">
        <v>24</v>
      </c>
      <c r="AB205" s="3">
        <v>5</v>
      </c>
      <c r="AC205" s="3" t="s">
        <v>43</v>
      </c>
      <c r="AD205" s="3" t="s">
        <v>163</v>
      </c>
      <c r="AE205" s="3" t="s">
        <v>56</v>
      </c>
      <c r="AF205" s="16" t="s">
        <v>50</v>
      </c>
      <c r="AG205" s="3" t="s">
        <v>1223</v>
      </c>
    </row>
    <row r="206" spans="1:33" ht="12.5" x14ac:dyDescent="0.25">
      <c r="A206" s="2">
        <v>44614.856739513889</v>
      </c>
      <c r="B206" s="3" t="s">
        <v>31</v>
      </c>
      <c r="C206" s="3" t="s">
        <v>31</v>
      </c>
      <c r="D206" s="3">
        <v>20</v>
      </c>
      <c r="E206" s="3">
        <v>5</v>
      </c>
      <c r="F206" s="3" t="s">
        <v>70</v>
      </c>
      <c r="G206" s="3" t="s">
        <v>33</v>
      </c>
      <c r="H206" s="3" t="s">
        <v>34</v>
      </c>
      <c r="I206" s="3" t="s">
        <v>34</v>
      </c>
      <c r="J206" s="3" t="s">
        <v>49</v>
      </c>
      <c r="K206" s="3" t="s">
        <v>36</v>
      </c>
      <c r="L206" s="3" t="s">
        <v>951</v>
      </c>
      <c r="M206" s="3">
        <v>4</v>
      </c>
      <c r="N206" s="3">
        <v>4</v>
      </c>
      <c r="O206" s="3">
        <v>4</v>
      </c>
      <c r="P206" s="3">
        <v>5</v>
      </c>
      <c r="Q206" s="3">
        <v>10</v>
      </c>
      <c r="R206" s="3" t="s">
        <v>38</v>
      </c>
      <c r="S206" s="3" t="s">
        <v>952</v>
      </c>
      <c r="T206" s="3">
        <v>5</v>
      </c>
      <c r="U206" s="3" t="s">
        <v>953</v>
      </c>
      <c r="V206" s="3">
        <v>5</v>
      </c>
      <c r="W206" s="3" t="s">
        <v>954</v>
      </c>
      <c r="X206" s="3">
        <v>48</v>
      </c>
      <c r="Y206" s="3" t="s">
        <v>41</v>
      </c>
      <c r="Z206" s="3" t="s">
        <v>955</v>
      </c>
      <c r="AA206" s="3">
        <v>16</v>
      </c>
      <c r="AB206" s="3">
        <v>5000</v>
      </c>
      <c r="AC206" s="3" t="s">
        <v>43</v>
      </c>
      <c r="AD206" s="3" t="s">
        <v>956</v>
      </c>
      <c r="AE206" s="3" t="s">
        <v>56</v>
      </c>
      <c r="AF206" s="3" t="s">
        <v>36</v>
      </c>
      <c r="AG206" s="3" t="s">
        <v>1223</v>
      </c>
    </row>
    <row r="207" spans="1:33" ht="12.5" x14ac:dyDescent="0.25">
      <c r="A207" s="2">
        <v>44614.862376782403</v>
      </c>
      <c r="B207" s="3" t="s">
        <v>31</v>
      </c>
      <c r="C207" s="3" t="s">
        <v>47</v>
      </c>
      <c r="D207" s="3">
        <v>25</v>
      </c>
      <c r="E207" s="3">
        <v>35</v>
      </c>
      <c r="F207" s="3" t="s">
        <v>70</v>
      </c>
      <c r="G207" s="3" t="s">
        <v>33</v>
      </c>
      <c r="H207" s="3" t="s">
        <v>34</v>
      </c>
      <c r="I207" s="3" t="s">
        <v>48</v>
      </c>
      <c r="J207" s="3" t="s">
        <v>35</v>
      </c>
      <c r="K207" s="3" t="s">
        <v>50</v>
      </c>
      <c r="M207" s="3">
        <v>5</v>
      </c>
      <c r="N207" s="3">
        <v>3</v>
      </c>
      <c r="O207" s="3">
        <v>4</v>
      </c>
      <c r="P207" s="3">
        <v>5</v>
      </c>
      <c r="Q207" s="3">
        <v>10</v>
      </c>
      <c r="R207" s="3" t="s">
        <v>38</v>
      </c>
      <c r="S207" s="3" t="s">
        <v>957</v>
      </c>
      <c r="T207" s="3">
        <v>3</v>
      </c>
      <c r="U207" s="3" t="s">
        <v>958</v>
      </c>
      <c r="V207" s="3">
        <v>3</v>
      </c>
      <c r="W207" s="3" t="s">
        <v>958</v>
      </c>
      <c r="X207" s="3">
        <v>48</v>
      </c>
      <c r="Y207" s="3" t="s">
        <v>41</v>
      </c>
      <c r="Z207" s="3" t="s">
        <v>95</v>
      </c>
      <c r="AA207" s="3">
        <v>11</v>
      </c>
      <c r="AB207" s="4">
        <v>1100</v>
      </c>
      <c r="AC207" s="3" t="s">
        <v>43</v>
      </c>
      <c r="AD207" s="3" t="s">
        <v>83</v>
      </c>
      <c r="AE207" s="3" t="s">
        <v>56</v>
      </c>
      <c r="AF207" s="3" t="s">
        <v>36</v>
      </c>
      <c r="AG207" s="3" t="s">
        <v>1223</v>
      </c>
    </row>
    <row r="208" spans="1:33" ht="12.5" x14ac:dyDescent="0.25">
      <c r="A208" s="2">
        <v>44615.347932210643</v>
      </c>
      <c r="B208" s="3" t="s">
        <v>31</v>
      </c>
      <c r="C208" s="3" t="s">
        <v>47</v>
      </c>
      <c r="D208" s="3" t="s">
        <v>77</v>
      </c>
      <c r="E208" s="3">
        <v>1</v>
      </c>
      <c r="F208" s="3" t="s">
        <v>70</v>
      </c>
      <c r="G208" s="3" t="s">
        <v>33</v>
      </c>
      <c r="H208" s="3" t="s">
        <v>34</v>
      </c>
      <c r="I208" s="3" t="s">
        <v>48</v>
      </c>
      <c r="J208" s="3" t="s">
        <v>49</v>
      </c>
      <c r="K208" s="3" t="s">
        <v>50</v>
      </c>
      <c r="M208" s="3">
        <v>3</v>
      </c>
      <c r="N208" s="3">
        <v>4</v>
      </c>
      <c r="O208" s="3">
        <v>5</v>
      </c>
      <c r="P208" s="3">
        <v>5</v>
      </c>
      <c r="Q208" s="3">
        <v>10</v>
      </c>
      <c r="R208" s="3" t="s">
        <v>101</v>
      </c>
      <c r="S208" s="3" t="s">
        <v>1024</v>
      </c>
      <c r="T208" s="3">
        <v>4</v>
      </c>
      <c r="U208" s="3" t="s">
        <v>1025</v>
      </c>
      <c r="V208" s="3">
        <v>4</v>
      </c>
      <c r="W208" s="3" t="s">
        <v>1026</v>
      </c>
      <c r="X208" s="3">
        <v>48</v>
      </c>
      <c r="Y208" s="3" t="s">
        <v>41</v>
      </c>
      <c r="Z208" s="3" t="s">
        <v>42</v>
      </c>
      <c r="AA208" s="3">
        <v>22</v>
      </c>
      <c r="AB208" s="4">
        <v>220</v>
      </c>
      <c r="AC208" s="3" t="s">
        <v>43</v>
      </c>
      <c r="AD208" s="3" t="s">
        <v>1027</v>
      </c>
      <c r="AE208" s="3" t="s">
        <v>56</v>
      </c>
      <c r="AF208" s="16" t="s">
        <v>50</v>
      </c>
      <c r="AG208" s="3" t="s">
        <v>1223</v>
      </c>
    </row>
    <row r="209" spans="1:33" ht="12.5" x14ac:dyDescent="0.25">
      <c r="A209" s="2">
        <v>44615.873586284724</v>
      </c>
      <c r="B209" s="3" t="s">
        <v>47</v>
      </c>
      <c r="C209" s="3" t="s">
        <v>68</v>
      </c>
      <c r="D209" s="3">
        <v>30</v>
      </c>
      <c r="E209" s="3">
        <v>20</v>
      </c>
      <c r="F209" s="3" t="s">
        <v>70</v>
      </c>
      <c r="G209" s="3" t="s">
        <v>33</v>
      </c>
      <c r="H209" s="3" t="s">
        <v>34</v>
      </c>
      <c r="I209" s="3" t="s">
        <v>48</v>
      </c>
      <c r="J209" s="3" t="s">
        <v>35</v>
      </c>
      <c r="K209" s="3" t="s">
        <v>50</v>
      </c>
      <c r="M209" s="3">
        <v>3</v>
      </c>
      <c r="N209" s="3">
        <v>5</v>
      </c>
      <c r="O209" s="3">
        <v>3</v>
      </c>
      <c r="P209" s="3">
        <v>4</v>
      </c>
      <c r="Q209" s="3">
        <v>4</v>
      </c>
      <c r="R209" s="3" t="s">
        <v>38</v>
      </c>
      <c r="S209" s="3" t="s">
        <v>1100</v>
      </c>
      <c r="T209" s="3">
        <v>4</v>
      </c>
      <c r="U209" s="3" t="s">
        <v>1101</v>
      </c>
      <c r="V209" s="3">
        <v>2</v>
      </c>
      <c r="W209" s="3" t="s">
        <v>1102</v>
      </c>
      <c r="X209" s="3">
        <v>48</v>
      </c>
      <c r="Y209" s="3" t="s">
        <v>41</v>
      </c>
      <c r="Z209" s="3" t="s">
        <v>230</v>
      </c>
      <c r="AA209" s="3">
        <v>20</v>
      </c>
      <c r="AB209" s="3">
        <v>1500</v>
      </c>
      <c r="AC209" s="3" t="s">
        <v>43</v>
      </c>
      <c r="AD209" s="3" t="s">
        <v>1103</v>
      </c>
      <c r="AE209" s="3" t="s">
        <v>56</v>
      </c>
      <c r="AF209" s="3" t="s">
        <v>46</v>
      </c>
      <c r="AG209" s="3" t="s">
        <v>1223</v>
      </c>
    </row>
    <row r="210" spans="1:33" ht="12.5" x14ac:dyDescent="0.25">
      <c r="A210" s="2">
        <v>44601.591574085644</v>
      </c>
      <c r="B210" s="3" t="s">
        <v>47</v>
      </c>
      <c r="C210" s="3" t="s">
        <v>47</v>
      </c>
      <c r="D210" s="3">
        <v>20</v>
      </c>
      <c r="E210" s="3" t="s">
        <v>77</v>
      </c>
      <c r="F210" s="3" t="s">
        <v>32</v>
      </c>
      <c r="G210" s="3" t="s">
        <v>33</v>
      </c>
      <c r="H210" s="3" t="s">
        <v>48</v>
      </c>
      <c r="I210" s="3" t="s">
        <v>48</v>
      </c>
      <c r="J210" s="3" t="s">
        <v>49</v>
      </c>
      <c r="K210" s="3" t="s">
        <v>50</v>
      </c>
      <c r="M210" s="3">
        <v>2</v>
      </c>
      <c r="N210" s="3">
        <v>1</v>
      </c>
      <c r="O210" s="3">
        <v>2</v>
      </c>
      <c r="P210" s="3">
        <v>5</v>
      </c>
      <c r="Q210" s="3">
        <v>5</v>
      </c>
      <c r="R210" s="3" t="s">
        <v>38</v>
      </c>
      <c r="S210" s="3" t="s">
        <v>57</v>
      </c>
      <c r="T210" s="3">
        <v>4</v>
      </c>
      <c r="U210" s="3" t="s">
        <v>351</v>
      </c>
      <c r="V210" s="3">
        <v>5</v>
      </c>
      <c r="W210" s="3" t="s">
        <v>352</v>
      </c>
      <c r="X210" s="3">
        <v>49</v>
      </c>
      <c r="Y210" s="3" t="s">
        <v>41</v>
      </c>
      <c r="Z210" s="3" t="s">
        <v>75</v>
      </c>
      <c r="AA210" s="3">
        <v>15</v>
      </c>
      <c r="AB210" s="3">
        <v>500</v>
      </c>
      <c r="AC210" s="3" t="s">
        <v>124</v>
      </c>
      <c r="AD210" s="3" t="s">
        <v>353</v>
      </c>
      <c r="AE210" s="3" t="s">
        <v>56</v>
      </c>
      <c r="AF210" s="3" t="s">
        <v>36</v>
      </c>
      <c r="AG210" s="3" t="s">
        <v>1223</v>
      </c>
    </row>
    <row r="211" spans="1:33" ht="12.5" x14ac:dyDescent="0.25">
      <c r="A211" s="2">
        <v>44601.633400601851</v>
      </c>
      <c r="B211" s="3" t="s">
        <v>47</v>
      </c>
      <c r="C211" s="3" t="s">
        <v>47</v>
      </c>
      <c r="D211" s="3">
        <v>20</v>
      </c>
      <c r="E211" s="3">
        <v>10</v>
      </c>
      <c r="F211" s="3" t="s">
        <v>70</v>
      </c>
      <c r="G211" s="3" t="s">
        <v>33</v>
      </c>
      <c r="H211" s="3" t="s">
        <v>34</v>
      </c>
      <c r="I211" s="3" t="s">
        <v>48</v>
      </c>
      <c r="J211" s="3" t="s">
        <v>49</v>
      </c>
      <c r="K211" s="3" t="s">
        <v>50</v>
      </c>
      <c r="M211" s="3">
        <v>4</v>
      </c>
      <c r="N211" s="3">
        <v>4</v>
      </c>
      <c r="O211" s="3">
        <v>4</v>
      </c>
      <c r="P211" s="3">
        <v>4</v>
      </c>
      <c r="Q211" s="3">
        <v>3</v>
      </c>
      <c r="R211" s="3" t="s">
        <v>38</v>
      </c>
      <c r="S211" s="3" t="s">
        <v>57</v>
      </c>
      <c r="T211" s="3">
        <v>4</v>
      </c>
      <c r="U211" s="3" t="s">
        <v>402</v>
      </c>
      <c r="V211" s="3">
        <v>4</v>
      </c>
      <c r="W211" s="3" t="s">
        <v>403</v>
      </c>
      <c r="X211" s="3">
        <v>49</v>
      </c>
      <c r="Y211" s="3" t="s">
        <v>41</v>
      </c>
      <c r="Z211" s="3" t="s">
        <v>42</v>
      </c>
      <c r="AA211" s="3">
        <v>24</v>
      </c>
      <c r="AB211" s="3">
        <v>2000</v>
      </c>
      <c r="AC211" s="3" t="s">
        <v>82</v>
      </c>
      <c r="AD211" s="3" t="s">
        <v>404</v>
      </c>
      <c r="AE211" s="3" t="s">
        <v>56</v>
      </c>
      <c r="AF211" s="16" t="s">
        <v>50</v>
      </c>
      <c r="AG211" s="3" t="s">
        <v>1223</v>
      </c>
    </row>
    <row r="212" spans="1:33" ht="12.5" x14ac:dyDescent="0.25">
      <c r="A212" s="2">
        <v>44601.828524942131</v>
      </c>
      <c r="B212" s="3" t="s">
        <v>31</v>
      </c>
      <c r="C212" s="3" t="s">
        <v>31</v>
      </c>
      <c r="D212" s="3" t="s">
        <v>77</v>
      </c>
      <c r="E212" s="3">
        <v>0</v>
      </c>
      <c r="F212" s="3" t="s">
        <v>32</v>
      </c>
      <c r="G212" s="3" t="s">
        <v>62</v>
      </c>
      <c r="H212" s="3" t="s">
        <v>34</v>
      </c>
      <c r="I212" s="3" t="s">
        <v>34</v>
      </c>
      <c r="J212" s="3" t="s">
        <v>49</v>
      </c>
      <c r="K212" s="3" t="s">
        <v>50</v>
      </c>
      <c r="M212" s="3">
        <v>1</v>
      </c>
      <c r="N212" s="3">
        <v>5</v>
      </c>
      <c r="O212" s="3">
        <v>2</v>
      </c>
      <c r="P212" s="3">
        <v>5</v>
      </c>
      <c r="Q212" s="3" t="s">
        <v>77</v>
      </c>
      <c r="R212" s="3" t="s">
        <v>71</v>
      </c>
      <c r="S212" s="3" t="s">
        <v>536</v>
      </c>
      <c r="T212" s="3">
        <v>1</v>
      </c>
      <c r="U212" s="3" t="s">
        <v>537</v>
      </c>
      <c r="V212" s="3">
        <v>2</v>
      </c>
      <c r="W212" s="3" t="s">
        <v>538</v>
      </c>
      <c r="X212" s="3">
        <v>49</v>
      </c>
      <c r="Y212" s="3" t="s">
        <v>41</v>
      </c>
      <c r="Z212" s="3" t="s">
        <v>227</v>
      </c>
      <c r="AA212" s="3">
        <v>15</v>
      </c>
      <c r="AB212" s="3">
        <v>7</v>
      </c>
      <c r="AC212" s="3" t="s">
        <v>43</v>
      </c>
      <c r="AD212" s="3" t="s">
        <v>244</v>
      </c>
      <c r="AE212" s="3" t="s">
        <v>56</v>
      </c>
      <c r="AF212" s="3" t="s">
        <v>36</v>
      </c>
      <c r="AG212" s="3" t="s">
        <v>1223</v>
      </c>
    </row>
    <row r="213" spans="1:33" ht="12.5" x14ac:dyDescent="0.25">
      <c r="A213" s="2">
        <v>44606.765465011573</v>
      </c>
      <c r="B213" s="3" t="s">
        <v>47</v>
      </c>
      <c r="C213" s="3" t="s">
        <v>47</v>
      </c>
      <c r="D213" s="3">
        <v>10</v>
      </c>
      <c r="E213" s="3">
        <v>4</v>
      </c>
      <c r="F213" s="3" t="s">
        <v>32</v>
      </c>
      <c r="G213" s="3" t="s">
        <v>33</v>
      </c>
      <c r="H213" s="3" t="s">
        <v>48</v>
      </c>
      <c r="I213" s="3" t="s">
        <v>48</v>
      </c>
      <c r="J213" s="3" t="s">
        <v>49</v>
      </c>
      <c r="K213" s="3" t="s">
        <v>50</v>
      </c>
      <c r="M213" s="3">
        <v>4</v>
      </c>
      <c r="N213" s="3">
        <v>2</v>
      </c>
      <c r="O213" s="3">
        <v>4</v>
      </c>
      <c r="P213" s="3">
        <v>5</v>
      </c>
      <c r="Q213" s="3">
        <v>17</v>
      </c>
      <c r="R213" s="3" t="s">
        <v>38</v>
      </c>
      <c r="S213" s="3" t="s">
        <v>737</v>
      </c>
      <c r="T213" s="3">
        <v>5</v>
      </c>
      <c r="U213" s="3" t="s">
        <v>738</v>
      </c>
      <c r="V213" s="3">
        <v>4</v>
      </c>
      <c r="W213" s="3" t="s">
        <v>738</v>
      </c>
      <c r="X213" s="3">
        <v>49</v>
      </c>
      <c r="Y213" s="3" t="s">
        <v>41</v>
      </c>
      <c r="Z213" s="3" t="s">
        <v>613</v>
      </c>
      <c r="AA213" s="3">
        <v>25</v>
      </c>
      <c r="AB213" s="3">
        <v>20</v>
      </c>
      <c r="AC213" s="3" t="s">
        <v>189</v>
      </c>
      <c r="AD213" s="3" t="s">
        <v>720</v>
      </c>
      <c r="AE213" s="3" t="s">
        <v>56</v>
      </c>
      <c r="AF213" s="3" t="s">
        <v>46</v>
      </c>
      <c r="AG213" s="3" t="s">
        <v>1223</v>
      </c>
    </row>
    <row r="214" spans="1:33" ht="12.5" x14ac:dyDescent="0.25">
      <c r="A214" s="2">
        <v>44614.832005185184</v>
      </c>
      <c r="B214" s="3" t="s">
        <v>47</v>
      </c>
      <c r="C214" s="3" t="s">
        <v>31</v>
      </c>
      <c r="D214" s="3">
        <v>10</v>
      </c>
      <c r="E214" s="3">
        <v>5</v>
      </c>
      <c r="F214" s="3" t="s">
        <v>68</v>
      </c>
      <c r="G214" s="3" t="s">
        <v>62</v>
      </c>
      <c r="H214" s="3" t="s">
        <v>34</v>
      </c>
      <c r="I214" s="3" t="s">
        <v>48</v>
      </c>
      <c r="J214" s="3" t="s">
        <v>35</v>
      </c>
      <c r="K214" s="3" t="s">
        <v>50</v>
      </c>
      <c r="M214" s="3">
        <v>5</v>
      </c>
      <c r="N214" s="3">
        <v>1</v>
      </c>
      <c r="O214" s="3">
        <v>3</v>
      </c>
      <c r="P214" s="3">
        <v>5</v>
      </c>
      <c r="Q214" s="3">
        <v>5</v>
      </c>
      <c r="R214" s="3" t="s">
        <v>38</v>
      </c>
      <c r="S214" s="3" t="s">
        <v>57</v>
      </c>
      <c r="T214" s="3">
        <v>5</v>
      </c>
      <c r="U214" s="3" t="s">
        <v>923</v>
      </c>
      <c r="V214" s="3">
        <v>5</v>
      </c>
      <c r="W214" s="3" t="s">
        <v>924</v>
      </c>
      <c r="X214" s="3">
        <v>49</v>
      </c>
      <c r="Y214" s="3" t="s">
        <v>41</v>
      </c>
      <c r="Z214" s="3" t="s">
        <v>235</v>
      </c>
      <c r="AA214" s="3">
        <v>20</v>
      </c>
      <c r="AB214" s="3">
        <v>1000</v>
      </c>
      <c r="AC214" s="3" t="s">
        <v>43</v>
      </c>
      <c r="AD214" s="3" t="s">
        <v>447</v>
      </c>
      <c r="AE214" s="3" t="s">
        <v>56</v>
      </c>
      <c r="AF214" s="3" t="s">
        <v>36</v>
      </c>
      <c r="AG214" s="3" t="s">
        <v>1223</v>
      </c>
    </row>
    <row r="215" spans="1:33" ht="12.5" x14ac:dyDescent="0.25">
      <c r="A215" s="2">
        <v>44615.55875571759</v>
      </c>
      <c r="B215" s="3" t="s">
        <v>31</v>
      </c>
      <c r="C215" s="3" t="s">
        <v>31</v>
      </c>
      <c r="D215" s="3" t="s">
        <v>77</v>
      </c>
      <c r="E215" s="3">
        <v>20</v>
      </c>
      <c r="F215" s="3" t="s">
        <v>70</v>
      </c>
      <c r="G215" s="3" t="s">
        <v>62</v>
      </c>
      <c r="H215" s="3" t="s">
        <v>34</v>
      </c>
      <c r="I215" s="3" t="s">
        <v>34</v>
      </c>
      <c r="J215" s="3" t="s">
        <v>49</v>
      </c>
      <c r="K215" s="3" t="s">
        <v>50</v>
      </c>
      <c r="M215" s="3">
        <v>1</v>
      </c>
      <c r="N215" s="3">
        <v>1</v>
      </c>
      <c r="O215" s="3">
        <v>1</v>
      </c>
      <c r="P215" s="3">
        <v>5</v>
      </c>
      <c r="Q215" s="3" t="s">
        <v>77</v>
      </c>
      <c r="R215" s="3" t="s">
        <v>71</v>
      </c>
      <c r="S215" s="3" t="s">
        <v>838</v>
      </c>
      <c r="T215" s="3">
        <v>1</v>
      </c>
      <c r="U215" s="3" t="s">
        <v>1072</v>
      </c>
      <c r="V215" s="3">
        <v>1</v>
      </c>
      <c r="W215" s="3" t="s">
        <v>1072</v>
      </c>
      <c r="X215" s="3">
        <v>49</v>
      </c>
      <c r="Y215" s="3" t="s">
        <v>41</v>
      </c>
      <c r="Z215" s="3" t="s">
        <v>113</v>
      </c>
      <c r="AA215" s="3">
        <v>20</v>
      </c>
      <c r="AB215" s="3">
        <v>5</v>
      </c>
      <c r="AC215" s="3" t="s">
        <v>43</v>
      </c>
      <c r="AD215" s="3" t="s">
        <v>92</v>
      </c>
      <c r="AE215" s="3" t="s">
        <v>56</v>
      </c>
      <c r="AF215" s="16" t="s">
        <v>50</v>
      </c>
      <c r="AG215" s="3" t="s">
        <v>1223</v>
      </c>
    </row>
    <row r="216" spans="1:33" ht="12.5" x14ac:dyDescent="0.25">
      <c r="A216" s="2">
        <v>44620.908652627317</v>
      </c>
      <c r="B216" s="3" t="s">
        <v>47</v>
      </c>
      <c r="C216" s="3" t="s">
        <v>47</v>
      </c>
      <c r="D216" s="3">
        <v>10</v>
      </c>
      <c r="E216" s="3">
        <v>5</v>
      </c>
      <c r="F216" s="3" t="s">
        <v>32</v>
      </c>
      <c r="G216" s="3" t="s">
        <v>62</v>
      </c>
      <c r="H216" s="3" t="s">
        <v>34</v>
      </c>
      <c r="I216" s="3" t="s">
        <v>34</v>
      </c>
      <c r="J216" s="3" t="s">
        <v>49</v>
      </c>
      <c r="K216" s="3" t="s">
        <v>50</v>
      </c>
      <c r="M216" s="3">
        <v>5</v>
      </c>
      <c r="N216" s="3">
        <v>4</v>
      </c>
      <c r="O216" s="3">
        <v>3</v>
      </c>
      <c r="P216" s="3">
        <v>5</v>
      </c>
      <c r="Q216" s="3">
        <v>10</v>
      </c>
      <c r="R216" s="3" t="s">
        <v>71</v>
      </c>
      <c r="S216" s="3" t="s">
        <v>1157</v>
      </c>
      <c r="T216" s="3">
        <v>5</v>
      </c>
      <c r="U216" s="3" t="s">
        <v>1158</v>
      </c>
      <c r="V216" s="3">
        <v>4</v>
      </c>
      <c r="W216" s="3" t="s">
        <v>1159</v>
      </c>
      <c r="X216" s="3">
        <v>49</v>
      </c>
      <c r="Y216" s="3" t="s">
        <v>41</v>
      </c>
      <c r="Z216" s="3" t="s">
        <v>486</v>
      </c>
      <c r="AA216" s="3">
        <v>27</v>
      </c>
      <c r="AB216" s="4">
        <v>500</v>
      </c>
      <c r="AC216" s="3" t="s">
        <v>82</v>
      </c>
      <c r="AD216" s="3" t="s">
        <v>1160</v>
      </c>
      <c r="AE216" s="3" t="s">
        <v>56</v>
      </c>
      <c r="AF216" s="3" t="s">
        <v>36</v>
      </c>
      <c r="AG216" s="3" t="s">
        <v>1223</v>
      </c>
    </row>
    <row r="217" spans="1:33" ht="12.5" x14ac:dyDescent="0.25">
      <c r="A217" s="2">
        <v>44598.919005115742</v>
      </c>
      <c r="B217" s="3" t="s">
        <v>47</v>
      </c>
      <c r="C217" s="3" t="s">
        <v>47</v>
      </c>
      <c r="D217" s="3">
        <v>20</v>
      </c>
      <c r="E217" s="3">
        <v>10</v>
      </c>
      <c r="F217" s="3" t="s">
        <v>32</v>
      </c>
      <c r="G217" s="3" t="s">
        <v>33</v>
      </c>
      <c r="H217" s="3" t="s">
        <v>48</v>
      </c>
      <c r="I217" s="3" t="s">
        <v>48</v>
      </c>
      <c r="J217" s="3" t="s">
        <v>49</v>
      </c>
      <c r="K217" s="3" t="s">
        <v>50</v>
      </c>
      <c r="M217" s="3">
        <v>5</v>
      </c>
      <c r="N217" s="3">
        <v>3</v>
      </c>
      <c r="O217" s="3">
        <v>2</v>
      </c>
      <c r="P217" s="3">
        <v>4</v>
      </c>
      <c r="Q217" s="3">
        <v>5</v>
      </c>
      <c r="R217" s="3" t="s">
        <v>38</v>
      </c>
      <c r="S217" s="3" t="s">
        <v>57</v>
      </c>
      <c r="T217" s="3">
        <v>5</v>
      </c>
      <c r="U217" s="3" t="s">
        <v>58</v>
      </c>
      <c r="V217" s="3">
        <v>5</v>
      </c>
      <c r="W217" s="3" t="s">
        <v>59</v>
      </c>
      <c r="X217" s="3">
        <v>50</v>
      </c>
      <c r="Y217" s="3" t="s">
        <v>41</v>
      </c>
      <c r="Z217" s="3" t="s">
        <v>60</v>
      </c>
      <c r="AA217" s="3">
        <v>25</v>
      </c>
      <c r="AB217" s="3">
        <v>4000</v>
      </c>
      <c r="AC217" s="3" t="s">
        <v>43</v>
      </c>
      <c r="AD217" s="3" t="s">
        <v>61</v>
      </c>
      <c r="AE217" s="3" t="s">
        <v>56</v>
      </c>
      <c r="AF217" s="3" t="s">
        <v>36</v>
      </c>
      <c r="AG217" s="3" t="s">
        <v>1223</v>
      </c>
    </row>
    <row r="218" spans="1:33" ht="12.5" x14ac:dyDescent="0.25">
      <c r="A218" s="2">
        <v>44599.076601550929</v>
      </c>
      <c r="B218" s="3" t="s">
        <v>31</v>
      </c>
      <c r="C218" s="3" t="s">
        <v>47</v>
      </c>
      <c r="D218" s="3">
        <v>5</v>
      </c>
      <c r="E218" s="3">
        <v>1</v>
      </c>
      <c r="F218" s="3" t="s">
        <v>32</v>
      </c>
      <c r="G218" s="3" t="s">
        <v>84</v>
      </c>
      <c r="H218" s="3" t="s">
        <v>34</v>
      </c>
      <c r="I218" s="3" t="s">
        <v>34</v>
      </c>
      <c r="J218" s="3" t="s">
        <v>35</v>
      </c>
      <c r="K218" s="3" t="s">
        <v>50</v>
      </c>
      <c r="M218" s="3">
        <v>3</v>
      </c>
      <c r="N218" s="3">
        <v>4</v>
      </c>
      <c r="O218" s="3">
        <v>4</v>
      </c>
      <c r="P218" s="3">
        <v>5</v>
      </c>
      <c r="Q218" s="3">
        <v>10</v>
      </c>
      <c r="R218" s="3" t="s">
        <v>38</v>
      </c>
      <c r="S218" s="3" t="s">
        <v>85</v>
      </c>
      <c r="T218" s="3">
        <v>4</v>
      </c>
      <c r="U218" s="3" t="s">
        <v>36</v>
      </c>
      <c r="V218" s="3">
        <v>5</v>
      </c>
      <c r="W218" s="3" t="s">
        <v>86</v>
      </c>
      <c r="X218" s="3">
        <v>50</v>
      </c>
      <c r="Y218" s="3" t="s">
        <v>41</v>
      </c>
      <c r="Z218" s="3" t="s">
        <v>87</v>
      </c>
      <c r="AA218" s="3">
        <v>25</v>
      </c>
      <c r="AB218" s="3">
        <v>20</v>
      </c>
      <c r="AC218" s="3" t="s">
        <v>82</v>
      </c>
      <c r="AD218" s="3" t="s">
        <v>88</v>
      </c>
      <c r="AE218" s="3" t="s">
        <v>56</v>
      </c>
      <c r="AF218" s="3" t="s">
        <v>36</v>
      </c>
      <c r="AG218" s="3" t="s">
        <v>1223</v>
      </c>
    </row>
    <row r="219" spans="1:33" ht="12.5" x14ac:dyDescent="0.25">
      <c r="A219" s="2">
        <v>44601.537675081017</v>
      </c>
      <c r="B219" s="3" t="s">
        <v>47</v>
      </c>
      <c r="C219" s="3" t="s">
        <v>47</v>
      </c>
      <c r="D219" s="3">
        <v>30</v>
      </c>
      <c r="E219" s="3">
        <v>10</v>
      </c>
      <c r="F219" s="3" t="s">
        <v>32</v>
      </c>
      <c r="G219" s="3" t="s">
        <v>62</v>
      </c>
      <c r="H219" s="3" t="s">
        <v>34</v>
      </c>
      <c r="I219" s="3" t="s">
        <v>48</v>
      </c>
      <c r="J219" s="3" t="s">
        <v>35</v>
      </c>
      <c r="K219" s="3" t="s">
        <v>50</v>
      </c>
      <c r="M219" s="3">
        <v>5</v>
      </c>
      <c r="N219" s="3">
        <v>3</v>
      </c>
      <c r="O219" s="3">
        <v>2</v>
      </c>
      <c r="P219" s="3">
        <v>5</v>
      </c>
      <c r="Q219" s="3">
        <v>3</v>
      </c>
      <c r="R219" s="3" t="s">
        <v>38</v>
      </c>
      <c r="S219" s="3" t="s">
        <v>224</v>
      </c>
      <c r="T219" s="3">
        <v>4</v>
      </c>
      <c r="U219" s="3" t="s">
        <v>225</v>
      </c>
      <c r="V219" s="3">
        <v>4</v>
      </c>
      <c r="W219" s="3" t="s">
        <v>226</v>
      </c>
      <c r="X219" s="3">
        <v>50</v>
      </c>
      <c r="Y219" s="3" t="s">
        <v>41</v>
      </c>
      <c r="Z219" s="3" t="s">
        <v>227</v>
      </c>
      <c r="AA219" s="3">
        <v>20</v>
      </c>
      <c r="AB219" s="3">
        <v>1000</v>
      </c>
      <c r="AC219" s="3" t="s">
        <v>189</v>
      </c>
      <c r="AD219" s="3" t="s">
        <v>104</v>
      </c>
      <c r="AE219" s="3" t="s">
        <v>56</v>
      </c>
      <c r="AF219" s="3" t="s">
        <v>46</v>
      </c>
      <c r="AG219" s="3" t="s">
        <v>1223</v>
      </c>
    </row>
    <row r="220" spans="1:33" ht="12.5" x14ac:dyDescent="0.25">
      <c r="A220" s="2">
        <v>44601.67575101852</v>
      </c>
      <c r="B220" s="3" t="s">
        <v>47</v>
      </c>
      <c r="C220" s="3" t="s">
        <v>47</v>
      </c>
      <c r="D220" s="3">
        <v>12</v>
      </c>
      <c r="E220" s="3">
        <v>15</v>
      </c>
      <c r="F220" s="3" t="s">
        <v>32</v>
      </c>
      <c r="G220" s="3" t="s">
        <v>33</v>
      </c>
      <c r="H220" s="3" t="s">
        <v>48</v>
      </c>
      <c r="I220" s="3" t="s">
        <v>48</v>
      </c>
      <c r="J220" s="3" t="s">
        <v>35</v>
      </c>
      <c r="K220" s="3" t="s">
        <v>50</v>
      </c>
      <c r="M220" s="3">
        <v>3</v>
      </c>
      <c r="N220" s="3">
        <v>4</v>
      </c>
      <c r="O220" s="3">
        <v>4</v>
      </c>
      <c r="P220" s="3">
        <v>4</v>
      </c>
      <c r="Q220" s="3">
        <v>3</v>
      </c>
      <c r="R220" s="3" t="s">
        <v>101</v>
      </c>
      <c r="S220" s="3" t="s">
        <v>430</v>
      </c>
      <c r="T220" s="3">
        <v>4</v>
      </c>
      <c r="U220" s="3" t="s">
        <v>431</v>
      </c>
      <c r="V220" s="3">
        <v>4</v>
      </c>
      <c r="W220" s="3" t="s">
        <v>431</v>
      </c>
      <c r="X220" s="3">
        <v>50</v>
      </c>
      <c r="Y220" s="3" t="s">
        <v>41</v>
      </c>
      <c r="Z220" s="3" t="s">
        <v>95</v>
      </c>
      <c r="AA220" s="3">
        <v>15</v>
      </c>
      <c r="AB220" s="3">
        <v>1500</v>
      </c>
      <c r="AC220" s="3" t="s">
        <v>43</v>
      </c>
      <c r="AD220" s="3" t="s">
        <v>320</v>
      </c>
      <c r="AE220" s="3" t="s">
        <v>56</v>
      </c>
      <c r="AF220" s="3" t="s">
        <v>36</v>
      </c>
      <c r="AG220" s="3" t="s">
        <v>1223</v>
      </c>
    </row>
    <row r="221" spans="1:33" ht="12.5" x14ac:dyDescent="0.25">
      <c r="A221" s="2">
        <v>44601.926988726853</v>
      </c>
      <c r="B221" s="3" t="s">
        <v>31</v>
      </c>
      <c r="C221" s="3" t="s">
        <v>68</v>
      </c>
      <c r="D221" s="3" t="s">
        <v>77</v>
      </c>
      <c r="E221" s="3">
        <v>10</v>
      </c>
      <c r="F221" s="3" t="s">
        <v>70</v>
      </c>
      <c r="G221" s="3" t="s">
        <v>33</v>
      </c>
      <c r="H221" s="3" t="s">
        <v>34</v>
      </c>
      <c r="I221" s="3" t="s">
        <v>116</v>
      </c>
      <c r="J221" s="3" t="s">
        <v>49</v>
      </c>
      <c r="K221" s="3" t="s">
        <v>50</v>
      </c>
      <c r="M221" s="3">
        <v>1</v>
      </c>
      <c r="N221" s="3">
        <v>3</v>
      </c>
      <c r="O221" s="3">
        <v>1</v>
      </c>
      <c r="P221" s="3">
        <v>5</v>
      </c>
      <c r="Q221" s="3">
        <v>5</v>
      </c>
      <c r="R221" s="3" t="s">
        <v>101</v>
      </c>
      <c r="S221" s="3" t="s">
        <v>559</v>
      </c>
      <c r="T221" s="3">
        <v>1</v>
      </c>
      <c r="U221" s="3" t="s">
        <v>560</v>
      </c>
      <c r="V221" s="3">
        <v>1</v>
      </c>
      <c r="W221" s="3" t="s">
        <v>560</v>
      </c>
      <c r="X221" s="3">
        <v>50</v>
      </c>
      <c r="Y221" s="3" t="s">
        <v>41</v>
      </c>
      <c r="Z221" s="3" t="s">
        <v>561</v>
      </c>
      <c r="AA221" s="3">
        <v>28</v>
      </c>
      <c r="AB221" s="3">
        <v>100</v>
      </c>
      <c r="AC221" s="3" t="s">
        <v>124</v>
      </c>
      <c r="AD221" s="3" t="s">
        <v>562</v>
      </c>
      <c r="AE221" s="3" t="s">
        <v>56</v>
      </c>
      <c r="AF221" s="16" t="s">
        <v>50</v>
      </c>
      <c r="AG221" s="3" t="s">
        <v>1223</v>
      </c>
    </row>
    <row r="222" spans="1:33" ht="12.5" x14ac:dyDescent="0.25">
      <c r="A222" s="2">
        <v>44602.285087986107</v>
      </c>
      <c r="B222" s="3" t="s">
        <v>47</v>
      </c>
      <c r="C222" s="3" t="s">
        <v>47</v>
      </c>
      <c r="D222" s="3">
        <v>22</v>
      </c>
      <c r="E222" s="3">
        <v>12</v>
      </c>
      <c r="F222" s="3" t="s">
        <v>32</v>
      </c>
      <c r="G222" s="3" t="s">
        <v>33</v>
      </c>
      <c r="H222" s="3" t="s">
        <v>34</v>
      </c>
      <c r="I222" s="3" t="s">
        <v>34</v>
      </c>
      <c r="J222" s="3" t="s">
        <v>35</v>
      </c>
      <c r="K222" s="3" t="s">
        <v>50</v>
      </c>
      <c r="M222" s="3">
        <v>5</v>
      </c>
      <c r="N222" s="3">
        <v>2</v>
      </c>
      <c r="O222" s="3">
        <v>4</v>
      </c>
      <c r="P222" s="3">
        <v>5</v>
      </c>
      <c r="Q222" s="3">
        <v>15</v>
      </c>
      <c r="R222" s="3" t="s">
        <v>38</v>
      </c>
      <c r="S222" s="3" t="s">
        <v>610</v>
      </c>
      <c r="T222" s="3">
        <v>5</v>
      </c>
      <c r="U222" s="3" t="s">
        <v>611</v>
      </c>
      <c r="V222" s="3">
        <v>4</v>
      </c>
      <c r="W222" s="3" t="s">
        <v>612</v>
      </c>
      <c r="X222" s="3">
        <v>50</v>
      </c>
      <c r="Y222" s="3" t="s">
        <v>41</v>
      </c>
      <c r="Z222" s="3" t="s">
        <v>613</v>
      </c>
      <c r="AA222" s="3">
        <v>23</v>
      </c>
      <c r="AB222" s="3">
        <v>2070</v>
      </c>
      <c r="AC222" s="3" t="s">
        <v>189</v>
      </c>
      <c r="AD222" s="3" t="s">
        <v>614</v>
      </c>
      <c r="AE222" s="3" t="s">
        <v>56</v>
      </c>
      <c r="AF222" s="3" t="s">
        <v>36</v>
      </c>
      <c r="AG222" s="3" t="s">
        <v>1223</v>
      </c>
    </row>
    <row r="223" spans="1:33" ht="12.5" x14ac:dyDescent="0.25">
      <c r="A223" s="2">
        <v>44602.398423946761</v>
      </c>
      <c r="B223" s="3" t="s">
        <v>47</v>
      </c>
      <c r="C223" s="3" t="s">
        <v>47</v>
      </c>
      <c r="D223" s="3">
        <v>50</v>
      </c>
      <c r="E223" s="3">
        <v>5</v>
      </c>
      <c r="F223" s="3" t="s">
        <v>70</v>
      </c>
      <c r="G223" s="3" t="s">
        <v>62</v>
      </c>
      <c r="H223" s="3" t="s">
        <v>34</v>
      </c>
      <c r="I223" s="3" t="s">
        <v>34</v>
      </c>
      <c r="J223" s="3" t="s">
        <v>35</v>
      </c>
      <c r="K223" s="3" t="s">
        <v>50</v>
      </c>
      <c r="M223" s="3">
        <v>3</v>
      </c>
      <c r="N223" s="3">
        <v>3</v>
      </c>
      <c r="O223" s="3">
        <v>4</v>
      </c>
      <c r="P223" s="3">
        <v>5</v>
      </c>
      <c r="Q223" s="3">
        <v>10</v>
      </c>
      <c r="R223" s="3" t="s">
        <v>38</v>
      </c>
      <c r="S223" s="3" t="s">
        <v>170</v>
      </c>
      <c r="T223" s="3">
        <v>4</v>
      </c>
      <c r="U223" s="3" t="s">
        <v>411</v>
      </c>
      <c r="V223" s="3">
        <v>4</v>
      </c>
      <c r="W223" s="3" t="s">
        <v>623</v>
      </c>
      <c r="X223" s="3">
        <v>50</v>
      </c>
      <c r="Y223" s="3" t="s">
        <v>41</v>
      </c>
      <c r="Z223" s="3" t="s">
        <v>288</v>
      </c>
      <c r="AA223" s="3">
        <v>25</v>
      </c>
      <c r="AB223" s="3">
        <v>5000</v>
      </c>
      <c r="AC223" s="3" t="s">
        <v>43</v>
      </c>
      <c r="AD223" s="3" t="s">
        <v>624</v>
      </c>
      <c r="AE223" s="3" t="s">
        <v>56</v>
      </c>
      <c r="AF223" s="3" t="s">
        <v>36</v>
      </c>
      <c r="AG223" s="3" t="s">
        <v>1223</v>
      </c>
    </row>
    <row r="224" spans="1:33" ht="12.5" x14ac:dyDescent="0.25">
      <c r="A224" s="2">
        <v>44602.989911516204</v>
      </c>
      <c r="B224" s="3" t="s">
        <v>47</v>
      </c>
      <c r="C224" s="3" t="s">
        <v>47</v>
      </c>
      <c r="D224" s="3">
        <v>10</v>
      </c>
      <c r="E224" s="3">
        <v>5</v>
      </c>
      <c r="F224" s="3" t="s">
        <v>32</v>
      </c>
      <c r="G224" s="3" t="s">
        <v>33</v>
      </c>
      <c r="H224" s="3" t="s">
        <v>34</v>
      </c>
      <c r="I224" s="3" t="s">
        <v>34</v>
      </c>
      <c r="J224" s="3" t="s">
        <v>35</v>
      </c>
      <c r="K224" s="3" t="s">
        <v>50</v>
      </c>
      <c r="M224" s="3">
        <v>5</v>
      </c>
      <c r="N224" s="3">
        <v>5</v>
      </c>
      <c r="O224" s="3">
        <v>5</v>
      </c>
      <c r="P224" s="3">
        <v>5</v>
      </c>
      <c r="Q224" s="3">
        <v>5</v>
      </c>
      <c r="R224" s="3" t="s">
        <v>38</v>
      </c>
      <c r="S224" s="3" t="s">
        <v>659</v>
      </c>
      <c r="T224" s="3">
        <v>5</v>
      </c>
      <c r="U224" s="3" t="s">
        <v>660</v>
      </c>
      <c r="V224" s="3">
        <v>5</v>
      </c>
      <c r="W224" s="3" t="s">
        <v>660</v>
      </c>
      <c r="X224" s="3">
        <v>50</v>
      </c>
      <c r="Y224" s="3" t="s">
        <v>41</v>
      </c>
      <c r="Z224" s="3" t="s">
        <v>230</v>
      </c>
      <c r="AA224" s="3">
        <v>23</v>
      </c>
      <c r="AB224" s="3">
        <v>2450</v>
      </c>
      <c r="AC224" s="3" t="s">
        <v>82</v>
      </c>
      <c r="AD224" s="3" t="s">
        <v>661</v>
      </c>
      <c r="AE224" s="3" t="s">
        <v>56</v>
      </c>
      <c r="AF224" s="3" t="s">
        <v>46</v>
      </c>
      <c r="AG224" s="3" t="s">
        <v>1223</v>
      </c>
    </row>
    <row r="225" spans="1:33" ht="12.5" x14ac:dyDescent="0.25">
      <c r="A225" s="2">
        <v>44607.860958206016</v>
      </c>
      <c r="B225" s="3" t="s">
        <v>47</v>
      </c>
      <c r="C225" s="3" t="s">
        <v>47</v>
      </c>
      <c r="D225" s="3">
        <v>5</v>
      </c>
      <c r="E225" s="3">
        <v>3</v>
      </c>
      <c r="F225" s="3" t="s">
        <v>70</v>
      </c>
      <c r="G225" s="3" t="s">
        <v>62</v>
      </c>
      <c r="H225" s="3" t="s">
        <v>34</v>
      </c>
      <c r="I225" s="3" t="s">
        <v>34</v>
      </c>
      <c r="J225" s="3" t="s">
        <v>35</v>
      </c>
      <c r="K225" s="3" t="s">
        <v>50</v>
      </c>
      <c r="M225" s="3">
        <v>5</v>
      </c>
      <c r="N225" s="3">
        <v>3</v>
      </c>
      <c r="O225" s="3">
        <v>5</v>
      </c>
      <c r="P225" s="3">
        <v>5</v>
      </c>
      <c r="Q225" s="3">
        <v>5</v>
      </c>
      <c r="R225" s="3" t="s">
        <v>101</v>
      </c>
      <c r="S225" s="3" t="s">
        <v>769</v>
      </c>
      <c r="T225" s="3">
        <v>3</v>
      </c>
      <c r="U225" s="3" t="s">
        <v>770</v>
      </c>
      <c r="V225" s="3">
        <v>5</v>
      </c>
      <c r="W225" s="3" t="s">
        <v>771</v>
      </c>
      <c r="X225" s="3">
        <v>50</v>
      </c>
      <c r="Y225" s="3" t="s">
        <v>41</v>
      </c>
      <c r="Z225" s="3" t="s">
        <v>486</v>
      </c>
      <c r="AA225" s="3">
        <v>25</v>
      </c>
      <c r="AB225" s="3">
        <v>4500</v>
      </c>
      <c r="AC225" s="3" t="s">
        <v>82</v>
      </c>
      <c r="AD225" s="3" t="s">
        <v>772</v>
      </c>
      <c r="AE225" s="3" t="s">
        <v>56</v>
      </c>
      <c r="AF225" s="3" t="s">
        <v>36</v>
      </c>
      <c r="AG225" s="3" t="s">
        <v>1223</v>
      </c>
    </row>
    <row r="226" spans="1:33" ht="12.5" x14ac:dyDescent="0.25">
      <c r="A226" s="2">
        <v>44609.598950810185</v>
      </c>
      <c r="B226" s="3" t="s">
        <v>31</v>
      </c>
      <c r="C226" s="3" t="s">
        <v>31</v>
      </c>
      <c r="D226" s="3">
        <v>10</v>
      </c>
      <c r="E226" s="3">
        <v>10</v>
      </c>
      <c r="F226" s="3" t="s">
        <v>32</v>
      </c>
      <c r="G226" s="3" t="s">
        <v>33</v>
      </c>
      <c r="H226" s="3" t="s">
        <v>34</v>
      </c>
      <c r="I226" s="3" t="s">
        <v>34</v>
      </c>
      <c r="J226" s="3" t="s">
        <v>35</v>
      </c>
      <c r="K226" s="3" t="s">
        <v>50</v>
      </c>
      <c r="M226" s="3">
        <v>4</v>
      </c>
      <c r="N226" s="3">
        <v>4</v>
      </c>
      <c r="O226" s="3">
        <v>3</v>
      </c>
      <c r="P226" s="3">
        <v>5</v>
      </c>
      <c r="Q226" s="3">
        <v>15</v>
      </c>
      <c r="R226" s="3" t="s">
        <v>38</v>
      </c>
      <c r="S226" s="3" t="s">
        <v>777</v>
      </c>
      <c r="T226" s="3">
        <v>5</v>
      </c>
      <c r="U226" s="3" t="s">
        <v>778</v>
      </c>
      <c r="V226" s="3">
        <v>5</v>
      </c>
      <c r="W226" s="3" t="s">
        <v>779</v>
      </c>
      <c r="X226" s="3">
        <v>50</v>
      </c>
      <c r="Y226" s="3" t="s">
        <v>41</v>
      </c>
      <c r="Z226" s="3" t="s">
        <v>451</v>
      </c>
      <c r="AA226" s="3">
        <v>23</v>
      </c>
      <c r="AB226" s="3">
        <v>10</v>
      </c>
      <c r="AC226" s="3" t="s">
        <v>43</v>
      </c>
      <c r="AD226" s="3" t="s">
        <v>92</v>
      </c>
      <c r="AE226" s="3" t="s">
        <v>56</v>
      </c>
      <c r="AF226" s="3" t="s">
        <v>36</v>
      </c>
      <c r="AG226" s="3" t="s">
        <v>1223</v>
      </c>
    </row>
    <row r="227" spans="1:33" ht="12.5" x14ac:dyDescent="0.25">
      <c r="A227" s="2">
        <v>44614.786078622681</v>
      </c>
      <c r="B227" s="3" t="s">
        <v>31</v>
      </c>
      <c r="C227" s="3" t="s">
        <v>31</v>
      </c>
      <c r="D227" s="3">
        <v>40</v>
      </c>
      <c r="E227" s="3">
        <v>30</v>
      </c>
      <c r="F227" s="3" t="s">
        <v>70</v>
      </c>
      <c r="G227" s="3" t="s">
        <v>33</v>
      </c>
      <c r="H227" s="3" t="s">
        <v>48</v>
      </c>
      <c r="I227" s="3" t="s">
        <v>48</v>
      </c>
      <c r="J227" s="3" t="s">
        <v>49</v>
      </c>
      <c r="K227" s="3" t="s">
        <v>50</v>
      </c>
      <c r="M227" s="3">
        <v>5</v>
      </c>
      <c r="N227" s="3">
        <v>5</v>
      </c>
      <c r="O227" s="3">
        <v>1</v>
      </c>
      <c r="P227" s="3">
        <v>5</v>
      </c>
      <c r="Q227" s="3">
        <v>10</v>
      </c>
      <c r="R227" s="3" t="s">
        <v>101</v>
      </c>
      <c r="S227" s="3" t="s">
        <v>868</v>
      </c>
      <c r="T227" s="3">
        <v>5</v>
      </c>
      <c r="U227" s="3" t="s">
        <v>869</v>
      </c>
      <c r="V227" s="3">
        <v>4</v>
      </c>
      <c r="W227" s="3" t="s">
        <v>870</v>
      </c>
      <c r="X227" s="3">
        <v>50</v>
      </c>
      <c r="Y227" s="3" t="s">
        <v>41</v>
      </c>
      <c r="Z227" s="3" t="s">
        <v>288</v>
      </c>
      <c r="AA227" s="3">
        <v>23</v>
      </c>
      <c r="AB227" s="3">
        <v>100</v>
      </c>
      <c r="AC227" s="3" t="s">
        <v>43</v>
      </c>
      <c r="AD227" s="3" t="s">
        <v>871</v>
      </c>
      <c r="AE227" s="3" t="s">
        <v>56</v>
      </c>
      <c r="AF227" s="3" t="s">
        <v>46</v>
      </c>
      <c r="AG227" s="3" t="s">
        <v>1223</v>
      </c>
    </row>
    <row r="228" spans="1:33" ht="12.5" x14ac:dyDescent="0.25">
      <c r="A228" s="2">
        <v>44615.692245381942</v>
      </c>
      <c r="B228" s="3" t="s">
        <v>31</v>
      </c>
      <c r="C228" s="3" t="s">
        <v>31</v>
      </c>
      <c r="D228" s="3" t="s">
        <v>77</v>
      </c>
      <c r="E228" s="3">
        <v>10</v>
      </c>
      <c r="F228" s="3" t="s">
        <v>70</v>
      </c>
      <c r="G228" s="3" t="s">
        <v>62</v>
      </c>
      <c r="H228" s="3" t="s">
        <v>34</v>
      </c>
      <c r="I228" s="3" t="s">
        <v>34</v>
      </c>
      <c r="J228" s="3" t="s">
        <v>35</v>
      </c>
      <c r="K228" s="3" t="s">
        <v>36</v>
      </c>
      <c r="L228" s="3" t="s">
        <v>1083</v>
      </c>
      <c r="M228" s="3">
        <v>3</v>
      </c>
      <c r="N228" s="3">
        <v>3</v>
      </c>
      <c r="O228" s="3">
        <v>2</v>
      </c>
      <c r="P228" s="3">
        <v>5</v>
      </c>
      <c r="Q228" s="3" t="s">
        <v>77</v>
      </c>
      <c r="R228" s="3" t="s">
        <v>101</v>
      </c>
      <c r="S228" s="3" t="s">
        <v>1084</v>
      </c>
      <c r="T228" s="3">
        <v>1</v>
      </c>
      <c r="U228" s="3" t="s">
        <v>1085</v>
      </c>
      <c r="V228" s="3">
        <v>1</v>
      </c>
      <c r="W228" s="3" t="s">
        <v>1086</v>
      </c>
      <c r="X228" s="3">
        <v>50</v>
      </c>
      <c r="Y228" s="3" t="s">
        <v>74</v>
      </c>
      <c r="Z228" s="3" t="s">
        <v>42</v>
      </c>
      <c r="AA228" s="3">
        <v>14</v>
      </c>
      <c r="AB228" s="3">
        <v>6</v>
      </c>
      <c r="AC228" s="3" t="s">
        <v>43</v>
      </c>
      <c r="AD228" s="3" t="s">
        <v>1087</v>
      </c>
      <c r="AE228" s="3" t="s">
        <v>56</v>
      </c>
      <c r="AF228" s="16" t="s">
        <v>50</v>
      </c>
      <c r="AG228" s="3" t="s">
        <v>1223</v>
      </c>
    </row>
    <row r="229" spans="1:33" ht="12.5" x14ac:dyDescent="0.25">
      <c r="A229" s="2">
        <v>44598.961039340276</v>
      </c>
      <c r="B229" s="3" t="s">
        <v>47</v>
      </c>
      <c r="C229" s="3" t="s">
        <v>31</v>
      </c>
      <c r="D229" s="3">
        <v>50</v>
      </c>
      <c r="E229" s="3">
        <v>50</v>
      </c>
      <c r="F229" s="3" t="s">
        <v>32</v>
      </c>
      <c r="G229" s="3" t="s">
        <v>62</v>
      </c>
      <c r="H229" s="3" t="s">
        <v>34</v>
      </c>
      <c r="I229" s="3" t="s">
        <v>34</v>
      </c>
      <c r="J229" s="3" t="s">
        <v>49</v>
      </c>
      <c r="K229" s="3" t="s">
        <v>50</v>
      </c>
      <c r="M229" s="3">
        <v>4</v>
      </c>
      <c r="N229" s="3">
        <v>5</v>
      </c>
      <c r="O229" s="3">
        <v>4</v>
      </c>
      <c r="P229" s="3">
        <v>5</v>
      </c>
      <c r="Q229" s="3">
        <v>5</v>
      </c>
      <c r="R229" s="3" t="s">
        <v>63</v>
      </c>
      <c r="S229" s="3" t="s">
        <v>64</v>
      </c>
      <c r="T229" s="3">
        <v>3</v>
      </c>
      <c r="U229" s="3" t="s">
        <v>65</v>
      </c>
      <c r="V229" s="3">
        <v>4</v>
      </c>
      <c r="W229" s="3" t="s">
        <v>66</v>
      </c>
      <c r="X229" s="3">
        <v>51</v>
      </c>
      <c r="Y229" s="3" t="s">
        <v>41</v>
      </c>
      <c r="Z229" s="3" t="s">
        <v>67</v>
      </c>
      <c r="AA229" s="3">
        <v>30</v>
      </c>
      <c r="AB229" s="3">
        <v>3750</v>
      </c>
      <c r="AC229" s="3" t="s">
        <v>68</v>
      </c>
      <c r="AD229" s="3" t="s">
        <v>69</v>
      </c>
      <c r="AE229" s="3" t="s">
        <v>56</v>
      </c>
      <c r="AF229" s="3" t="s">
        <v>36</v>
      </c>
      <c r="AG229" s="3" t="s">
        <v>1223</v>
      </c>
    </row>
    <row r="230" spans="1:33" ht="12.5" x14ac:dyDescent="0.25">
      <c r="A230" s="2">
        <v>44602.890649930559</v>
      </c>
      <c r="B230" s="3" t="s">
        <v>47</v>
      </c>
      <c r="C230" s="3" t="s">
        <v>31</v>
      </c>
      <c r="D230" s="3">
        <v>50</v>
      </c>
      <c r="E230" s="3">
        <v>20</v>
      </c>
      <c r="F230" s="3" t="s">
        <v>70</v>
      </c>
      <c r="G230" s="3" t="s">
        <v>33</v>
      </c>
      <c r="H230" s="3" t="s">
        <v>48</v>
      </c>
      <c r="I230" s="3" t="s">
        <v>48</v>
      </c>
      <c r="J230" s="3" t="s">
        <v>49</v>
      </c>
      <c r="K230" s="3" t="s">
        <v>50</v>
      </c>
      <c r="M230" s="3">
        <v>5</v>
      </c>
      <c r="N230" s="3">
        <v>4</v>
      </c>
      <c r="O230" s="3">
        <v>5</v>
      </c>
      <c r="P230" s="3">
        <v>4</v>
      </c>
      <c r="Q230" s="3">
        <v>17</v>
      </c>
      <c r="R230" s="3" t="s">
        <v>101</v>
      </c>
      <c r="S230" s="3" t="s">
        <v>654</v>
      </c>
      <c r="T230" s="3">
        <v>5</v>
      </c>
      <c r="U230" s="3" t="s">
        <v>655</v>
      </c>
      <c r="V230" s="3">
        <v>5</v>
      </c>
      <c r="W230" s="3" t="s">
        <v>656</v>
      </c>
      <c r="X230" s="3">
        <v>51</v>
      </c>
      <c r="Y230" s="3" t="s">
        <v>41</v>
      </c>
      <c r="Z230" s="3" t="s">
        <v>486</v>
      </c>
      <c r="AA230" s="3">
        <v>21</v>
      </c>
      <c r="AB230" s="3">
        <v>300</v>
      </c>
      <c r="AC230" s="3" t="s">
        <v>43</v>
      </c>
      <c r="AD230" s="3" t="s">
        <v>114</v>
      </c>
      <c r="AE230" s="3" t="s">
        <v>56</v>
      </c>
      <c r="AF230" s="3" t="s">
        <v>46</v>
      </c>
      <c r="AG230" s="3" t="s">
        <v>1223</v>
      </c>
    </row>
    <row r="231" spans="1:33" ht="12.5" x14ac:dyDescent="0.25">
      <c r="A231" s="2">
        <v>44614.780656597221</v>
      </c>
      <c r="B231" s="3" t="s">
        <v>47</v>
      </c>
      <c r="C231" s="3" t="s">
        <v>68</v>
      </c>
      <c r="D231" s="3" t="s">
        <v>77</v>
      </c>
      <c r="E231" s="3" t="s">
        <v>77</v>
      </c>
      <c r="F231" s="3" t="s">
        <v>32</v>
      </c>
      <c r="G231" s="3" t="s">
        <v>33</v>
      </c>
      <c r="H231" s="3" t="s">
        <v>48</v>
      </c>
      <c r="I231" s="3" t="s">
        <v>48</v>
      </c>
      <c r="J231" s="3" t="s">
        <v>49</v>
      </c>
      <c r="K231" s="3" t="s">
        <v>50</v>
      </c>
      <c r="M231" s="3">
        <v>4</v>
      </c>
      <c r="N231" s="3">
        <v>4</v>
      </c>
      <c r="O231" s="3">
        <v>4</v>
      </c>
      <c r="P231" s="3">
        <v>4</v>
      </c>
      <c r="Q231" s="3">
        <v>4</v>
      </c>
      <c r="R231" s="3" t="s">
        <v>38</v>
      </c>
      <c r="S231" s="3" t="s">
        <v>856</v>
      </c>
      <c r="T231" s="3">
        <v>4</v>
      </c>
      <c r="U231" s="3" t="s">
        <v>857</v>
      </c>
      <c r="V231" s="3">
        <v>4</v>
      </c>
      <c r="W231" s="3" t="s">
        <v>857</v>
      </c>
      <c r="X231" s="3">
        <v>51</v>
      </c>
      <c r="Y231" s="3" t="s">
        <v>41</v>
      </c>
      <c r="Z231" s="3" t="s">
        <v>258</v>
      </c>
      <c r="AA231" s="3">
        <v>23</v>
      </c>
      <c r="AB231" s="4" t="s">
        <v>77</v>
      </c>
      <c r="AC231" s="3" t="s">
        <v>43</v>
      </c>
      <c r="AD231" s="3" t="s">
        <v>858</v>
      </c>
      <c r="AE231" s="3" t="s">
        <v>56</v>
      </c>
      <c r="AF231" s="3" t="s">
        <v>36</v>
      </c>
      <c r="AG231" s="3" t="s">
        <v>1223</v>
      </c>
    </row>
    <row r="232" spans="1:33" ht="12.5" x14ac:dyDescent="0.25">
      <c r="A232" s="2">
        <v>44614.833801921297</v>
      </c>
      <c r="B232" s="3" t="s">
        <v>47</v>
      </c>
      <c r="C232" s="3" t="s">
        <v>47</v>
      </c>
      <c r="D232" s="3">
        <v>50</v>
      </c>
      <c r="E232" s="3">
        <v>25</v>
      </c>
      <c r="F232" s="3" t="s">
        <v>70</v>
      </c>
      <c r="G232" s="3" t="s">
        <v>33</v>
      </c>
      <c r="H232" s="3" t="s">
        <v>34</v>
      </c>
      <c r="I232" s="3" t="s">
        <v>48</v>
      </c>
      <c r="J232" s="3" t="s">
        <v>35</v>
      </c>
      <c r="K232" s="3" t="s">
        <v>50</v>
      </c>
      <c r="M232" s="3">
        <v>3</v>
      </c>
      <c r="N232" s="3">
        <v>4</v>
      </c>
      <c r="O232" s="3">
        <v>4</v>
      </c>
      <c r="P232" s="3">
        <v>5</v>
      </c>
      <c r="Q232" s="3">
        <v>15</v>
      </c>
      <c r="R232" s="3" t="s">
        <v>38</v>
      </c>
      <c r="S232" s="3" t="s">
        <v>264</v>
      </c>
      <c r="T232" s="3">
        <v>4</v>
      </c>
      <c r="U232" s="3" t="s">
        <v>929</v>
      </c>
      <c r="V232" s="3">
        <v>4</v>
      </c>
      <c r="W232" s="3" t="s">
        <v>192</v>
      </c>
      <c r="X232" s="3">
        <v>51</v>
      </c>
      <c r="Y232" s="3" t="s">
        <v>41</v>
      </c>
      <c r="Z232" s="3" t="s">
        <v>601</v>
      </c>
      <c r="AA232" s="3">
        <v>19</v>
      </c>
      <c r="AB232" s="3">
        <v>5000</v>
      </c>
      <c r="AC232" s="3" t="s">
        <v>189</v>
      </c>
      <c r="AD232" s="3" t="s">
        <v>163</v>
      </c>
      <c r="AE232" s="3" t="s">
        <v>56</v>
      </c>
      <c r="AF232" s="3" t="s">
        <v>36</v>
      </c>
      <c r="AG232" s="3" t="s">
        <v>1223</v>
      </c>
    </row>
    <row r="233" spans="1:33" ht="12.5" x14ac:dyDescent="0.25">
      <c r="A233" s="2">
        <v>44629.660723425928</v>
      </c>
      <c r="B233" s="3" t="s">
        <v>47</v>
      </c>
      <c r="C233" s="3" t="s">
        <v>47</v>
      </c>
      <c r="D233" s="3">
        <v>50</v>
      </c>
      <c r="E233" s="3">
        <v>20</v>
      </c>
      <c r="F233" s="3" t="s">
        <v>70</v>
      </c>
      <c r="G233" s="3" t="s">
        <v>33</v>
      </c>
      <c r="H233" s="3" t="s">
        <v>34</v>
      </c>
      <c r="I233" s="3" t="s">
        <v>34</v>
      </c>
      <c r="J233" s="3" t="s">
        <v>35</v>
      </c>
      <c r="K233" s="3" t="s">
        <v>50</v>
      </c>
      <c r="M233" s="3">
        <v>4</v>
      </c>
      <c r="N233" s="3">
        <v>4</v>
      </c>
      <c r="O233" s="3">
        <v>4</v>
      </c>
      <c r="P233" s="3">
        <v>5</v>
      </c>
      <c r="Q233" s="3">
        <v>15</v>
      </c>
      <c r="R233" s="3" t="s">
        <v>101</v>
      </c>
      <c r="S233" s="3" t="s">
        <v>1161</v>
      </c>
      <c r="T233" s="3">
        <v>5</v>
      </c>
      <c r="U233" s="3" t="s">
        <v>411</v>
      </c>
      <c r="V233" s="3">
        <v>5</v>
      </c>
      <c r="W233" s="3" t="s">
        <v>411</v>
      </c>
      <c r="X233" s="3">
        <v>51</v>
      </c>
      <c r="Y233" s="3" t="s">
        <v>41</v>
      </c>
      <c r="Z233" s="3" t="s">
        <v>601</v>
      </c>
      <c r="AA233" s="3">
        <v>18</v>
      </c>
      <c r="AB233" s="3" t="s">
        <v>1162</v>
      </c>
      <c r="AC233" s="3" t="s">
        <v>43</v>
      </c>
      <c r="AD233" s="3" t="s">
        <v>438</v>
      </c>
      <c r="AE233" s="3" t="s">
        <v>56</v>
      </c>
      <c r="AF233" s="3" t="s">
        <v>46</v>
      </c>
      <c r="AG233" s="3" t="s">
        <v>1223</v>
      </c>
    </row>
    <row r="234" spans="1:33" ht="12.5" x14ac:dyDescent="0.25">
      <c r="A234" s="2">
        <v>44599.720668020833</v>
      </c>
      <c r="B234" s="3" t="s">
        <v>31</v>
      </c>
      <c r="C234" s="3" t="s">
        <v>31</v>
      </c>
      <c r="D234" s="3">
        <v>30</v>
      </c>
      <c r="E234" s="3">
        <v>30</v>
      </c>
      <c r="F234" s="3" t="s">
        <v>68</v>
      </c>
      <c r="G234" s="3" t="s">
        <v>62</v>
      </c>
      <c r="H234" s="3" t="s">
        <v>48</v>
      </c>
      <c r="I234" s="3" t="s">
        <v>48</v>
      </c>
      <c r="J234" s="3" t="s">
        <v>49</v>
      </c>
      <c r="K234" s="3" t="s">
        <v>36</v>
      </c>
      <c r="M234" s="3">
        <v>4</v>
      </c>
      <c r="N234" s="3">
        <v>4</v>
      </c>
      <c r="O234" s="3">
        <v>4</v>
      </c>
      <c r="P234" s="3">
        <v>4</v>
      </c>
      <c r="Q234" s="3">
        <v>5</v>
      </c>
      <c r="R234" s="3" t="s">
        <v>63</v>
      </c>
      <c r="S234" s="3" t="s">
        <v>97</v>
      </c>
      <c r="T234" s="3">
        <v>1</v>
      </c>
      <c r="U234" s="3" t="s">
        <v>98</v>
      </c>
      <c r="V234" s="3">
        <v>1</v>
      </c>
      <c r="W234" s="3" t="s">
        <v>99</v>
      </c>
      <c r="X234" s="3">
        <v>52</v>
      </c>
      <c r="Y234" s="3" t="s">
        <v>74</v>
      </c>
      <c r="Z234" s="3" t="s">
        <v>42</v>
      </c>
      <c r="AA234" s="3">
        <v>20</v>
      </c>
      <c r="AB234" s="3">
        <v>20</v>
      </c>
      <c r="AC234" s="3" t="s">
        <v>82</v>
      </c>
      <c r="AD234" s="3" t="s">
        <v>100</v>
      </c>
      <c r="AE234" s="3" t="s">
        <v>56</v>
      </c>
      <c r="AF234" s="3" t="s">
        <v>46</v>
      </c>
      <c r="AG234" s="3" t="s">
        <v>1223</v>
      </c>
    </row>
    <row r="235" spans="1:33" ht="12.5" x14ac:dyDescent="0.25">
      <c r="A235" s="2">
        <v>44601.535641296301</v>
      </c>
      <c r="B235" s="3" t="s">
        <v>31</v>
      </c>
      <c r="C235" s="3" t="s">
        <v>31</v>
      </c>
      <c r="D235" s="3">
        <v>5</v>
      </c>
      <c r="E235" s="3">
        <v>5</v>
      </c>
      <c r="F235" s="3" t="s">
        <v>70</v>
      </c>
      <c r="G235" s="3" t="s">
        <v>84</v>
      </c>
      <c r="H235" s="3" t="s">
        <v>34</v>
      </c>
      <c r="I235" s="3" t="s">
        <v>34</v>
      </c>
      <c r="J235" s="3" t="s">
        <v>35</v>
      </c>
      <c r="K235" s="3" t="s">
        <v>36</v>
      </c>
      <c r="L235" s="3" t="s">
        <v>37</v>
      </c>
      <c r="M235" s="3">
        <v>5</v>
      </c>
      <c r="N235" s="3">
        <v>4</v>
      </c>
      <c r="O235" s="3">
        <v>4</v>
      </c>
      <c r="P235" s="3">
        <v>5</v>
      </c>
      <c r="Q235" s="3">
        <v>10</v>
      </c>
      <c r="R235" s="3" t="s">
        <v>38</v>
      </c>
      <c r="S235" s="3" t="s">
        <v>208</v>
      </c>
      <c r="T235" s="3">
        <v>4</v>
      </c>
      <c r="U235" s="3" t="s">
        <v>209</v>
      </c>
      <c r="V235" s="3">
        <v>3</v>
      </c>
      <c r="W235" s="3" t="s">
        <v>209</v>
      </c>
      <c r="X235" s="3">
        <v>52</v>
      </c>
      <c r="Y235" s="3" t="s">
        <v>41</v>
      </c>
      <c r="Z235" s="3" t="s">
        <v>120</v>
      </c>
      <c r="AA235" s="3">
        <v>23</v>
      </c>
      <c r="AB235" s="3">
        <v>10</v>
      </c>
      <c r="AC235" s="3" t="s">
        <v>124</v>
      </c>
      <c r="AD235" s="3" t="s">
        <v>210</v>
      </c>
      <c r="AE235" s="3" t="s">
        <v>56</v>
      </c>
      <c r="AF235" s="3" t="s">
        <v>36</v>
      </c>
      <c r="AG235" s="3" t="s">
        <v>1223</v>
      </c>
    </row>
    <row r="236" spans="1:33" ht="12.5" x14ac:dyDescent="0.25">
      <c r="A236" s="2">
        <v>44601.804312997687</v>
      </c>
      <c r="B236" s="3" t="s">
        <v>31</v>
      </c>
      <c r="C236" s="3" t="s">
        <v>31</v>
      </c>
      <c r="D236" s="3">
        <v>15</v>
      </c>
      <c r="E236" s="3">
        <v>30</v>
      </c>
      <c r="F236" s="3" t="s">
        <v>32</v>
      </c>
      <c r="G236" s="3" t="s">
        <v>33</v>
      </c>
      <c r="H236" s="3" t="s">
        <v>34</v>
      </c>
      <c r="I236" s="3" t="s">
        <v>34</v>
      </c>
      <c r="J236" s="3" t="s">
        <v>49</v>
      </c>
      <c r="K236" s="3" t="s">
        <v>50</v>
      </c>
      <c r="M236" s="3">
        <v>3</v>
      </c>
      <c r="N236" s="3">
        <v>5</v>
      </c>
      <c r="O236" s="3">
        <v>3</v>
      </c>
      <c r="P236" s="3">
        <v>4</v>
      </c>
      <c r="Q236" s="3">
        <v>10</v>
      </c>
      <c r="R236" s="3" t="s">
        <v>38</v>
      </c>
      <c r="S236" s="3" t="s">
        <v>524</v>
      </c>
      <c r="T236" s="3">
        <v>2</v>
      </c>
      <c r="U236" s="3" t="s">
        <v>525</v>
      </c>
      <c r="V236" s="3">
        <v>3</v>
      </c>
      <c r="W236" s="3" t="s">
        <v>526</v>
      </c>
      <c r="X236" s="3">
        <v>52</v>
      </c>
      <c r="Y236" s="3" t="s">
        <v>41</v>
      </c>
      <c r="Z236" s="3" t="s">
        <v>288</v>
      </c>
      <c r="AA236" s="3">
        <v>26</v>
      </c>
      <c r="AB236" s="3">
        <v>1000</v>
      </c>
      <c r="AC236" s="3" t="s">
        <v>43</v>
      </c>
      <c r="AD236" s="3" t="s">
        <v>527</v>
      </c>
      <c r="AE236" s="3" t="s">
        <v>56</v>
      </c>
      <c r="AF236" s="3" t="s">
        <v>36</v>
      </c>
      <c r="AG236" s="3" t="s">
        <v>1223</v>
      </c>
    </row>
    <row r="237" spans="1:33" ht="12.5" x14ac:dyDescent="0.25">
      <c r="A237" s="2">
        <v>44601.969181192129</v>
      </c>
      <c r="B237" s="3" t="s">
        <v>31</v>
      </c>
      <c r="C237" s="3" t="s">
        <v>31</v>
      </c>
      <c r="D237" s="3">
        <v>5</v>
      </c>
      <c r="E237" s="3">
        <v>5</v>
      </c>
      <c r="F237" s="3" t="s">
        <v>32</v>
      </c>
      <c r="G237" s="3" t="s">
        <v>33</v>
      </c>
      <c r="H237" s="3" t="s">
        <v>34</v>
      </c>
      <c r="I237" s="3" t="s">
        <v>34</v>
      </c>
      <c r="J237" s="3" t="s">
        <v>49</v>
      </c>
      <c r="K237" s="3" t="s">
        <v>50</v>
      </c>
      <c r="M237" s="3">
        <v>3</v>
      </c>
      <c r="N237" s="3">
        <v>4</v>
      </c>
      <c r="O237" s="3">
        <v>4</v>
      </c>
      <c r="P237" s="3">
        <v>3</v>
      </c>
      <c r="Q237" s="3">
        <v>5</v>
      </c>
      <c r="R237" s="3" t="s">
        <v>38</v>
      </c>
      <c r="S237" s="3" t="s">
        <v>57</v>
      </c>
      <c r="T237" s="3">
        <v>4</v>
      </c>
      <c r="U237" s="3" t="s">
        <v>573</v>
      </c>
      <c r="V237" s="3">
        <v>4</v>
      </c>
      <c r="W237" s="3" t="s">
        <v>573</v>
      </c>
      <c r="X237" s="3">
        <v>52</v>
      </c>
      <c r="Y237" s="3" t="s">
        <v>41</v>
      </c>
      <c r="Z237" s="3" t="s">
        <v>315</v>
      </c>
      <c r="AA237" s="3">
        <v>26</v>
      </c>
      <c r="AB237" s="3">
        <v>10</v>
      </c>
      <c r="AC237" s="3" t="s">
        <v>82</v>
      </c>
      <c r="AD237" s="3" t="s">
        <v>429</v>
      </c>
      <c r="AE237" s="3" t="s">
        <v>56</v>
      </c>
      <c r="AF237" s="16" t="s">
        <v>50</v>
      </c>
      <c r="AG237" s="3" t="s">
        <v>1223</v>
      </c>
    </row>
    <row r="238" spans="1:33" ht="12.5" x14ac:dyDescent="0.25">
      <c r="A238" s="2">
        <v>44604.45178260417</v>
      </c>
      <c r="B238" s="3" t="s">
        <v>31</v>
      </c>
      <c r="C238" s="3" t="s">
        <v>47</v>
      </c>
      <c r="D238" s="3">
        <v>2</v>
      </c>
      <c r="E238" s="3">
        <v>2</v>
      </c>
      <c r="F238" s="3" t="s">
        <v>32</v>
      </c>
      <c r="G238" s="3" t="s">
        <v>33</v>
      </c>
      <c r="H238" s="3" t="s">
        <v>34</v>
      </c>
      <c r="I238" s="3" t="s">
        <v>48</v>
      </c>
      <c r="J238" s="3" t="s">
        <v>49</v>
      </c>
      <c r="K238" s="3" t="s">
        <v>50</v>
      </c>
      <c r="M238" s="3">
        <v>5</v>
      </c>
      <c r="N238" s="3">
        <v>3</v>
      </c>
      <c r="O238" s="3">
        <v>4</v>
      </c>
      <c r="P238" s="3">
        <v>3</v>
      </c>
      <c r="Q238" s="3">
        <v>10</v>
      </c>
      <c r="R238" s="3" t="s">
        <v>38</v>
      </c>
      <c r="S238" s="3" t="s">
        <v>693</v>
      </c>
      <c r="T238" s="3">
        <v>1</v>
      </c>
      <c r="U238" s="3" t="s">
        <v>694</v>
      </c>
      <c r="V238" s="3">
        <v>5</v>
      </c>
      <c r="W238" s="3" t="s">
        <v>695</v>
      </c>
      <c r="X238" s="3">
        <v>52</v>
      </c>
      <c r="Y238" s="3" t="s">
        <v>41</v>
      </c>
      <c r="Z238" s="3" t="s">
        <v>451</v>
      </c>
      <c r="AA238" s="3">
        <v>28</v>
      </c>
      <c r="AB238" s="3">
        <v>100</v>
      </c>
      <c r="AC238" s="3" t="s">
        <v>43</v>
      </c>
      <c r="AD238" s="3" t="s">
        <v>92</v>
      </c>
      <c r="AE238" s="3" t="s">
        <v>45</v>
      </c>
      <c r="AF238" s="16" t="s">
        <v>50</v>
      </c>
      <c r="AG238" s="3" t="s">
        <v>1223</v>
      </c>
    </row>
    <row r="239" spans="1:33" ht="12.5" x14ac:dyDescent="0.25">
      <c r="A239" s="2">
        <v>44614.819481412036</v>
      </c>
      <c r="B239" s="3" t="s">
        <v>31</v>
      </c>
      <c r="C239" s="3" t="s">
        <v>31</v>
      </c>
      <c r="D239" s="3" t="s">
        <v>77</v>
      </c>
      <c r="E239" s="3">
        <v>12</v>
      </c>
      <c r="F239" s="3" t="s">
        <v>70</v>
      </c>
      <c r="G239" s="3" t="s">
        <v>33</v>
      </c>
      <c r="H239" s="3" t="s">
        <v>34</v>
      </c>
      <c r="I239" s="3" t="s">
        <v>34</v>
      </c>
      <c r="J239" s="3" t="s">
        <v>49</v>
      </c>
      <c r="K239" s="3" t="s">
        <v>50</v>
      </c>
      <c r="M239" s="3">
        <v>1</v>
      </c>
      <c r="N239" s="3">
        <v>2</v>
      </c>
      <c r="O239" s="3">
        <v>5</v>
      </c>
      <c r="P239" s="3">
        <v>5</v>
      </c>
      <c r="Q239" s="3">
        <v>5</v>
      </c>
      <c r="R239" s="3" t="s">
        <v>71</v>
      </c>
      <c r="S239" s="3" t="s">
        <v>907</v>
      </c>
      <c r="T239" s="3">
        <v>1</v>
      </c>
      <c r="U239" s="3" t="s">
        <v>908</v>
      </c>
      <c r="V239" s="3">
        <v>1</v>
      </c>
      <c r="W239" s="3" t="s">
        <v>909</v>
      </c>
      <c r="X239" s="3">
        <v>52</v>
      </c>
      <c r="Y239" s="3" t="s">
        <v>41</v>
      </c>
      <c r="Z239" s="3" t="s">
        <v>95</v>
      </c>
      <c r="AA239" s="3">
        <v>25</v>
      </c>
      <c r="AB239" s="3">
        <v>50</v>
      </c>
      <c r="AC239" s="3" t="s">
        <v>43</v>
      </c>
      <c r="AD239" s="3" t="s">
        <v>114</v>
      </c>
      <c r="AE239" s="3" t="s">
        <v>56</v>
      </c>
      <c r="AF239" s="16" t="s">
        <v>50</v>
      </c>
      <c r="AG239" s="3" t="s">
        <v>1223</v>
      </c>
    </row>
    <row r="240" spans="1:33" ht="12.5" x14ac:dyDescent="0.25">
      <c r="A240" s="2">
        <v>44614.846440196758</v>
      </c>
      <c r="B240" s="3" t="s">
        <v>47</v>
      </c>
      <c r="C240" s="3" t="s">
        <v>47</v>
      </c>
      <c r="D240" s="3">
        <v>200</v>
      </c>
      <c r="E240" s="3" t="s">
        <v>77</v>
      </c>
      <c r="F240" s="3" t="s">
        <v>32</v>
      </c>
      <c r="G240" s="3" t="s">
        <v>33</v>
      </c>
      <c r="H240" s="3" t="s">
        <v>34</v>
      </c>
      <c r="I240" s="3" t="s">
        <v>116</v>
      </c>
      <c r="J240" s="3" t="s">
        <v>35</v>
      </c>
      <c r="K240" s="3" t="s">
        <v>50</v>
      </c>
      <c r="M240" s="3">
        <v>4</v>
      </c>
      <c r="N240" s="3">
        <v>3</v>
      </c>
      <c r="O240" s="3">
        <v>2</v>
      </c>
      <c r="P240" s="3">
        <v>5</v>
      </c>
      <c r="Q240" s="3">
        <v>10</v>
      </c>
      <c r="R240" s="3" t="s">
        <v>101</v>
      </c>
      <c r="S240" s="3" t="s">
        <v>939</v>
      </c>
      <c r="T240" s="3">
        <v>5</v>
      </c>
      <c r="U240" s="3" t="s">
        <v>940</v>
      </c>
      <c r="V240" s="3">
        <v>5</v>
      </c>
      <c r="W240" s="3" t="s">
        <v>941</v>
      </c>
      <c r="X240" s="3">
        <v>52</v>
      </c>
      <c r="Y240" s="3" t="s">
        <v>41</v>
      </c>
      <c r="Z240" s="3" t="s">
        <v>60</v>
      </c>
      <c r="AA240" s="3">
        <v>24</v>
      </c>
      <c r="AB240" s="3">
        <v>3000</v>
      </c>
      <c r="AC240" s="3" t="s">
        <v>124</v>
      </c>
      <c r="AD240" s="3" t="s">
        <v>942</v>
      </c>
      <c r="AE240" s="3" t="s">
        <v>56</v>
      </c>
      <c r="AF240" s="3" t="s">
        <v>36</v>
      </c>
      <c r="AG240" s="3" t="s">
        <v>1223</v>
      </c>
    </row>
    <row r="241" spans="1:33" ht="12.5" x14ac:dyDescent="0.25">
      <c r="A241" s="2">
        <v>44614.963376793981</v>
      </c>
      <c r="B241" s="3" t="s">
        <v>31</v>
      </c>
      <c r="C241" s="3" t="s">
        <v>68</v>
      </c>
      <c r="D241" s="3" t="s">
        <v>77</v>
      </c>
      <c r="E241" s="3">
        <v>10</v>
      </c>
      <c r="F241" s="3" t="s">
        <v>32</v>
      </c>
      <c r="G241" s="3" t="s">
        <v>33</v>
      </c>
      <c r="H241" s="3" t="s">
        <v>34</v>
      </c>
      <c r="I241" s="3" t="s">
        <v>48</v>
      </c>
      <c r="J241" s="3" t="s">
        <v>35</v>
      </c>
      <c r="K241" s="3" t="s">
        <v>50</v>
      </c>
      <c r="M241" s="3">
        <v>5</v>
      </c>
      <c r="N241" s="3">
        <v>4</v>
      </c>
      <c r="O241" s="3">
        <v>3</v>
      </c>
      <c r="P241" s="3">
        <v>4</v>
      </c>
      <c r="Q241" s="3">
        <v>10</v>
      </c>
      <c r="R241" s="3" t="s">
        <v>101</v>
      </c>
      <c r="S241" s="3" t="s">
        <v>997</v>
      </c>
      <c r="T241" s="3">
        <v>3</v>
      </c>
      <c r="U241" s="3" t="s">
        <v>998</v>
      </c>
      <c r="V241" s="3">
        <v>3</v>
      </c>
      <c r="W241" s="3" t="s">
        <v>999</v>
      </c>
      <c r="X241" s="3">
        <v>52</v>
      </c>
      <c r="Y241" s="3" t="s">
        <v>41</v>
      </c>
      <c r="Z241" s="3" t="s">
        <v>227</v>
      </c>
      <c r="AA241" s="3">
        <v>22</v>
      </c>
      <c r="AB241" s="4">
        <v>7</v>
      </c>
      <c r="AC241" s="3" t="s">
        <v>124</v>
      </c>
      <c r="AD241" s="3" t="s">
        <v>114</v>
      </c>
      <c r="AE241" s="3" t="s">
        <v>56</v>
      </c>
      <c r="AF241" s="16" t="s">
        <v>50</v>
      </c>
      <c r="AG241" s="3" t="s">
        <v>1223</v>
      </c>
    </row>
    <row r="242" spans="1:33" ht="12.5" x14ac:dyDescent="0.25">
      <c r="A242" s="2">
        <v>44601.635860219903</v>
      </c>
      <c r="B242" s="3" t="s">
        <v>31</v>
      </c>
      <c r="C242" s="3" t="s">
        <v>31</v>
      </c>
      <c r="D242" s="3">
        <v>20</v>
      </c>
      <c r="E242" s="3">
        <v>50</v>
      </c>
      <c r="F242" s="3" t="s">
        <v>32</v>
      </c>
      <c r="G242" s="3" t="s">
        <v>33</v>
      </c>
      <c r="H242" s="3" t="s">
        <v>48</v>
      </c>
      <c r="I242" s="3" t="s">
        <v>48</v>
      </c>
      <c r="J242" s="3" t="s">
        <v>35</v>
      </c>
      <c r="K242" s="3" t="s">
        <v>36</v>
      </c>
      <c r="L242" s="3" t="s">
        <v>405</v>
      </c>
      <c r="M242" s="3">
        <v>4</v>
      </c>
      <c r="N242" s="3">
        <v>3</v>
      </c>
      <c r="O242" s="3">
        <v>2</v>
      </c>
      <c r="P242" s="3">
        <v>5</v>
      </c>
      <c r="Q242" s="3">
        <v>10</v>
      </c>
      <c r="R242" s="3" t="s">
        <v>63</v>
      </c>
      <c r="S242" s="3" t="s">
        <v>406</v>
      </c>
      <c r="T242" s="3">
        <v>1</v>
      </c>
      <c r="U242" s="3" t="s">
        <v>407</v>
      </c>
      <c r="V242" s="3">
        <v>3</v>
      </c>
      <c r="W242" s="3" t="s">
        <v>408</v>
      </c>
      <c r="X242" s="3">
        <v>53</v>
      </c>
      <c r="Y242" s="3" t="s">
        <v>41</v>
      </c>
      <c r="Z242" s="3" t="s">
        <v>75</v>
      </c>
      <c r="AA242" s="3">
        <v>22</v>
      </c>
      <c r="AB242" s="3">
        <v>100</v>
      </c>
      <c r="AC242" s="3" t="s">
        <v>43</v>
      </c>
      <c r="AD242" s="3" t="s">
        <v>409</v>
      </c>
      <c r="AE242" s="3" t="s">
        <v>115</v>
      </c>
      <c r="AF242" s="3" t="s">
        <v>46</v>
      </c>
      <c r="AG242" s="3" t="s">
        <v>1223</v>
      </c>
    </row>
    <row r="243" spans="1:33" ht="12.5" x14ac:dyDescent="0.25">
      <c r="A243" s="2">
        <v>44601.854585127316</v>
      </c>
      <c r="B243" s="3" t="s">
        <v>47</v>
      </c>
      <c r="C243" s="3" t="s">
        <v>47</v>
      </c>
      <c r="D243" s="3">
        <v>10</v>
      </c>
      <c r="E243" s="3">
        <v>5</v>
      </c>
      <c r="F243" s="3" t="s">
        <v>70</v>
      </c>
      <c r="G243" s="3" t="s">
        <v>33</v>
      </c>
      <c r="H243" s="3" t="s">
        <v>34</v>
      </c>
      <c r="I243" s="3" t="s">
        <v>34</v>
      </c>
      <c r="J243" s="3" t="s">
        <v>35</v>
      </c>
      <c r="K243" s="3" t="s">
        <v>50</v>
      </c>
      <c r="M243" s="3">
        <v>3</v>
      </c>
      <c r="N243" s="3">
        <v>3</v>
      </c>
      <c r="O243" s="3">
        <v>3</v>
      </c>
      <c r="P243" s="3">
        <v>4</v>
      </c>
      <c r="Q243" s="3" t="s">
        <v>77</v>
      </c>
      <c r="R243" s="3" t="s">
        <v>101</v>
      </c>
      <c r="S243" s="3" t="s">
        <v>546</v>
      </c>
      <c r="T243" s="3">
        <v>3</v>
      </c>
      <c r="U243" s="3" t="s">
        <v>547</v>
      </c>
      <c r="V243" s="3">
        <v>3</v>
      </c>
      <c r="W243" s="3" t="s">
        <v>547</v>
      </c>
      <c r="X243" s="3">
        <v>53</v>
      </c>
      <c r="Y243" s="3" t="s">
        <v>41</v>
      </c>
      <c r="Z243" s="3" t="s">
        <v>235</v>
      </c>
      <c r="AA243" s="3">
        <v>27</v>
      </c>
      <c r="AB243" s="3">
        <v>0</v>
      </c>
      <c r="AC243" s="3" t="s">
        <v>43</v>
      </c>
      <c r="AD243" s="3" t="s">
        <v>548</v>
      </c>
      <c r="AE243" s="3" t="s">
        <v>56</v>
      </c>
      <c r="AF243" s="3" t="s">
        <v>46</v>
      </c>
      <c r="AG243" s="3" t="s">
        <v>1223</v>
      </c>
    </row>
    <row r="244" spans="1:33" ht="12.5" x14ac:dyDescent="0.25">
      <c r="A244" s="2">
        <v>44602.228470636575</v>
      </c>
      <c r="B244" s="3" t="s">
        <v>31</v>
      </c>
      <c r="C244" s="3" t="s">
        <v>31</v>
      </c>
      <c r="D244" s="3" t="s">
        <v>77</v>
      </c>
      <c r="E244" s="3">
        <v>50</v>
      </c>
      <c r="F244" s="3" t="s">
        <v>32</v>
      </c>
      <c r="G244" s="3" t="s">
        <v>84</v>
      </c>
      <c r="H244" s="3" t="s">
        <v>34</v>
      </c>
      <c r="I244" s="3" t="s">
        <v>34</v>
      </c>
      <c r="J244" s="3" t="s">
        <v>35</v>
      </c>
      <c r="K244" s="3" t="s">
        <v>50</v>
      </c>
      <c r="M244" s="3">
        <v>3</v>
      </c>
      <c r="N244" s="3">
        <v>3</v>
      </c>
      <c r="O244" s="3">
        <v>5</v>
      </c>
      <c r="P244" s="3">
        <v>5</v>
      </c>
      <c r="Q244" s="3">
        <v>20</v>
      </c>
      <c r="R244" s="3" t="s">
        <v>38</v>
      </c>
      <c r="S244" s="3" t="s">
        <v>476</v>
      </c>
      <c r="T244" s="3">
        <v>4</v>
      </c>
      <c r="U244" s="3" t="s">
        <v>602</v>
      </c>
      <c r="V244" s="3">
        <v>4</v>
      </c>
      <c r="W244" s="3" t="s">
        <v>602</v>
      </c>
      <c r="X244" s="3">
        <v>53</v>
      </c>
      <c r="Y244" s="3" t="s">
        <v>41</v>
      </c>
      <c r="Z244" s="3" t="s">
        <v>315</v>
      </c>
      <c r="AA244" s="3">
        <v>26</v>
      </c>
      <c r="AB244" s="3">
        <v>2</v>
      </c>
      <c r="AC244" s="3" t="s">
        <v>43</v>
      </c>
      <c r="AD244" s="3" t="s">
        <v>316</v>
      </c>
      <c r="AE244" s="3" t="s">
        <v>56</v>
      </c>
      <c r="AF244" s="3" t="s">
        <v>46</v>
      </c>
      <c r="AG244" s="3" t="s">
        <v>1223</v>
      </c>
    </row>
    <row r="245" spans="1:33" ht="12.5" x14ac:dyDescent="0.25">
      <c r="A245" s="2">
        <v>44614.879842175927</v>
      </c>
      <c r="B245" s="3" t="s">
        <v>47</v>
      </c>
      <c r="C245" s="3" t="s">
        <v>47</v>
      </c>
      <c r="D245" s="3" t="s">
        <v>77</v>
      </c>
      <c r="E245" s="3" t="s">
        <v>77</v>
      </c>
      <c r="F245" s="3" t="s">
        <v>70</v>
      </c>
      <c r="G245" s="3" t="s">
        <v>33</v>
      </c>
      <c r="H245" s="3" t="s">
        <v>34</v>
      </c>
      <c r="I245" s="3" t="s">
        <v>34</v>
      </c>
      <c r="J245" s="3" t="s">
        <v>49</v>
      </c>
      <c r="K245" s="3" t="s">
        <v>50</v>
      </c>
      <c r="M245" s="3">
        <v>3</v>
      </c>
      <c r="N245" s="3">
        <v>2</v>
      </c>
      <c r="O245" s="3">
        <v>3</v>
      </c>
      <c r="P245" s="3">
        <v>4</v>
      </c>
      <c r="Q245" s="3">
        <v>20</v>
      </c>
      <c r="R245" s="3" t="s">
        <v>38</v>
      </c>
      <c r="S245" s="3" t="s">
        <v>963</v>
      </c>
      <c r="T245" s="3">
        <v>5</v>
      </c>
      <c r="U245" s="3" t="s">
        <v>964</v>
      </c>
      <c r="V245" s="3">
        <v>5</v>
      </c>
      <c r="W245" s="3" t="s">
        <v>965</v>
      </c>
      <c r="X245" s="3">
        <v>53</v>
      </c>
      <c r="Y245" s="3" t="s">
        <v>41</v>
      </c>
      <c r="Z245" s="3" t="s">
        <v>288</v>
      </c>
      <c r="AA245" s="3">
        <v>19</v>
      </c>
      <c r="AB245" s="3">
        <v>14000</v>
      </c>
      <c r="AC245" s="3" t="s">
        <v>43</v>
      </c>
      <c r="AD245" s="3" t="s">
        <v>966</v>
      </c>
      <c r="AE245" s="3" t="s">
        <v>115</v>
      </c>
      <c r="AF245" s="3" t="s">
        <v>36</v>
      </c>
      <c r="AG245" s="3" t="s">
        <v>1223</v>
      </c>
    </row>
    <row r="246" spans="1:33" ht="12.5" x14ac:dyDescent="0.25">
      <c r="A246" s="2">
        <v>44615.725921793986</v>
      </c>
      <c r="B246" s="3" t="s">
        <v>68</v>
      </c>
      <c r="C246" s="3" t="s">
        <v>31</v>
      </c>
      <c r="D246" s="3">
        <v>20</v>
      </c>
      <c r="E246" s="3">
        <v>20</v>
      </c>
      <c r="F246" s="3" t="s">
        <v>32</v>
      </c>
      <c r="G246" s="3" t="s">
        <v>33</v>
      </c>
      <c r="H246" s="3" t="s">
        <v>34</v>
      </c>
      <c r="I246" s="3" t="s">
        <v>48</v>
      </c>
      <c r="J246" s="3" t="s">
        <v>49</v>
      </c>
      <c r="K246" s="3" t="s">
        <v>50</v>
      </c>
      <c r="M246" s="3">
        <v>3</v>
      </c>
      <c r="N246" s="3">
        <v>3</v>
      </c>
      <c r="O246" s="3">
        <v>4</v>
      </c>
      <c r="P246" s="3">
        <v>4</v>
      </c>
      <c r="Q246" s="3">
        <v>10</v>
      </c>
      <c r="R246" s="3" t="s">
        <v>71</v>
      </c>
      <c r="S246" s="3" t="s">
        <v>1092</v>
      </c>
      <c r="T246" s="3">
        <v>1</v>
      </c>
      <c r="U246" s="3" t="s">
        <v>1093</v>
      </c>
      <c r="V246" s="3">
        <v>4</v>
      </c>
      <c r="W246" s="3" t="s">
        <v>1094</v>
      </c>
      <c r="X246" s="3">
        <v>53</v>
      </c>
      <c r="Y246" s="3" t="s">
        <v>41</v>
      </c>
      <c r="Z246" s="3" t="s">
        <v>486</v>
      </c>
      <c r="AA246" s="3">
        <v>30</v>
      </c>
      <c r="AB246" s="3">
        <v>500</v>
      </c>
      <c r="AC246" s="3" t="s">
        <v>189</v>
      </c>
      <c r="AD246" s="3" t="s">
        <v>1095</v>
      </c>
      <c r="AE246" s="3" t="s">
        <v>56</v>
      </c>
      <c r="AF246" s="3" t="s">
        <v>36</v>
      </c>
      <c r="AG246" s="3" t="s">
        <v>1223</v>
      </c>
    </row>
    <row r="247" spans="1:33" ht="12.5" x14ac:dyDescent="0.25">
      <c r="A247" s="2">
        <v>44616.945881203705</v>
      </c>
      <c r="B247" s="3" t="s">
        <v>31</v>
      </c>
      <c r="C247" s="3" t="s">
        <v>47</v>
      </c>
      <c r="D247" s="3" t="s">
        <v>77</v>
      </c>
      <c r="E247" s="3" t="s">
        <v>77</v>
      </c>
      <c r="F247" s="3" t="s">
        <v>70</v>
      </c>
      <c r="G247" s="3" t="s">
        <v>33</v>
      </c>
      <c r="H247" s="3" t="s">
        <v>48</v>
      </c>
      <c r="I247" s="3" t="s">
        <v>34</v>
      </c>
      <c r="J247" s="3" t="s">
        <v>49</v>
      </c>
      <c r="K247" s="3" t="s">
        <v>36</v>
      </c>
      <c r="L247" s="3" t="s">
        <v>1129</v>
      </c>
      <c r="M247" s="3">
        <v>2</v>
      </c>
      <c r="N247" s="3">
        <v>4</v>
      </c>
      <c r="O247" s="3">
        <v>3</v>
      </c>
      <c r="P247" s="3">
        <v>5</v>
      </c>
      <c r="Q247" s="3">
        <v>1</v>
      </c>
      <c r="R247" s="3" t="s">
        <v>63</v>
      </c>
      <c r="S247" s="3" t="s">
        <v>1130</v>
      </c>
      <c r="T247" s="3">
        <v>1</v>
      </c>
      <c r="U247" s="3" t="s">
        <v>1131</v>
      </c>
      <c r="V247" s="3">
        <v>5</v>
      </c>
      <c r="W247" s="3" t="s">
        <v>1132</v>
      </c>
      <c r="X247" s="3">
        <v>53</v>
      </c>
      <c r="Y247" s="3" t="s">
        <v>74</v>
      </c>
      <c r="Z247" s="3" t="s">
        <v>42</v>
      </c>
      <c r="AA247" s="3">
        <v>21</v>
      </c>
      <c r="AB247" s="4">
        <v>150</v>
      </c>
      <c r="AC247" s="3" t="s">
        <v>43</v>
      </c>
      <c r="AD247" s="3" t="s">
        <v>1133</v>
      </c>
      <c r="AE247" s="3" t="s">
        <v>56</v>
      </c>
      <c r="AF247" s="3" t="s">
        <v>36</v>
      </c>
      <c r="AG247" s="3" t="s">
        <v>1223</v>
      </c>
    </row>
    <row r="248" spans="1:33" ht="12.5" x14ac:dyDescent="0.25">
      <c r="A248" s="2">
        <v>44601.528858865742</v>
      </c>
      <c r="B248" s="3" t="s">
        <v>47</v>
      </c>
      <c r="C248" s="3" t="s">
        <v>47</v>
      </c>
      <c r="D248" s="3">
        <v>10</v>
      </c>
      <c r="E248" s="3">
        <v>5</v>
      </c>
      <c r="F248" s="3" t="s">
        <v>32</v>
      </c>
      <c r="G248" s="3" t="s">
        <v>33</v>
      </c>
      <c r="H248" s="3" t="s">
        <v>48</v>
      </c>
      <c r="I248" s="3" t="s">
        <v>34</v>
      </c>
      <c r="J248" s="3" t="s">
        <v>49</v>
      </c>
      <c r="K248" s="3" t="s">
        <v>50</v>
      </c>
      <c r="M248" s="3">
        <v>5</v>
      </c>
      <c r="N248" s="3">
        <v>5</v>
      </c>
      <c r="O248" s="3">
        <v>4</v>
      </c>
      <c r="P248" s="3">
        <v>5</v>
      </c>
      <c r="Q248" s="3">
        <v>3</v>
      </c>
      <c r="R248" s="3" t="s">
        <v>38</v>
      </c>
      <c r="S248" s="3" t="s">
        <v>181</v>
      </c>
      <c r="T248" s="3">
        <v>5</v>
      </c>
      <c r="U248" s="3" t="s">
        <v>182</v>
      </c>
      <c r="V248" s="3">
        <v>5</v>
      </c>
      <c r="W248" s="3" t="s">
        <v>183</v>
      </c>
      <c r="X248" s="3">
        <v>54</v>
      </c>
      <c r="Y248" s="3" t="s">
        <v>41</v>
      </c>
      <c r="Z248" s="3" t="s">
        <v>67</v>
      </c>
      <c r="AA248" s="3">
        <v>25</v>
      </c>
      <c r="AB248" s="3">
        <v>500</v>
      </c>
      <c r="AC248" s="3" t="s">
        <v>43</v>
      </c>
      <c r="AD248" s="3" t="s">
        <v>104</v>
      </c>
      <c r="AE248" s="3" t="s">
        <v>56</v>
      </c>
      <c r="AF248" s="3" t="s">
        <v>36</v>
      </c>
      <c r="AG248" s="3" t="s">
        <v>1223</v>
      </c>
    </row>
    <row r="249" spans="1:33" ht="12.5" x14ac:dyDescent="0.25">
      <c r="A249" s="2">
        <v>44614.780464675925</v>
      </c>
      <c r="B249" s="3" t="s">
        <v>47</v>
      </c>
      <c r="C249" s="3" t="s">
        <v>47</v>
      </c>
      <c r="D249" s="3">
        <v>10</v>
      </c>
      <c r="E249" s="3">
        <v>10</v>
      </c>
      <c r="F249" s="3" t="s">
        <v>70</v>
      </c>
      <c r="G249" s="3" t="s">
        <v>84</v>
      </c>
      <c r="H249" s="3" t="s">
        <v>48</v>
      </c>
      <c r="I249" s="3" t="s">
        <v>48</v>
      </c>
      <c r="J249" s="3" t="s">
        <v>49</v>
      </c>
      <c r="K249" s="3" t="s">
        <v>36</v>
      </c>
      <c r="L249" s="3" t="s">
        <v>853</v>
      </c>
      <c r="M249" s="3">
        <v>3</v>
      </c>
      <c r="N249" s="3">
        <v>3</v>
      </c>
      <c r="O249" s="3">
        <v>1</v>
      </c>
      <c r="P249" s="3">
        <v>5</v>
      </c>
      <c r="Q249" s="3">
        <v>15</v>
      </c>
      <c r="R249" s="3" t="s">
        <v>38</v>
      </c>
      <c r="S249" s="3" t="s">
        <v>854</v>
      </c>
      <c r="T249" s="3">
        <v>4</v>
      </c>
      <c r="U249" s="3" t="s">
        <v>40</v>
      </c>
      <c r="V249" s="3">
        <v>4</v>
      </c>
      <c r="W249" s="3" t="s">
        <v>170</v>
      </c>
      <c r="X249" s="3">
        <v>54</v>
      </c>
      <c r="Y249" s="3" t="s">
        <v>74</v>
      </c>
      <c r="Z249" s="3" t="s">
        <v>42</v>
      </c>
      <c r="AA249" s="3">
        <v>20</v>
      </c>
      <c r="AB249" s="4">
        <v>500</v>
      </c>
      <c r="AC249" s="3" t="s">
        <v>43</v>
      </c>
      <c r="AD249" s="3" t="s">
        <v>855</v>
      </c>
      <c r="AE249" s="3" t="s">
        <v>56</v>
      </c>
      <c r="AF249" s="3" t="s">
        <v>46</v>
      </c>
      <c r="AG249" s="3" t="s">
        <v>1223</v>
      </c>
    </row>
    <row r="250" spans="1:33" ht="12.5" x14ac:dyDescent="0.25">
      <c r="A250" s="2">
        <v>44601.546011284721</v>
      </c>
      <c r="B250" s="3" t="s">
        <v>47</v>
      </c>
      <c r="C250" s="3" t="s">
        <v>47</v>
      </c>
      <c r="D250" s="3">
        <v>10</v>
      </c>
      <c r="E250" s="3">
        <v>5</v>
      </c>
      <c r="F250" s="3" t="s">
        <v>32</v>
      </c>
      <c r="G250" s="3" t="s">
        <v>33</v>
      </c>
      <c r="H250" s="3" t="s">
        <v>34</v>
      </c>
      <c r="I250" s="3" t="s">
        <v>34</v>
      </c>
      <c r="J250" s="3" t="s">
        <v>49</v>
      </c>
      <c r="K250" s="3" t="s">
        <v>50</v>
      </c>
      <c r="M250" s="3">
        <v>5</v>
      </c>
      <c r="N250" s="3">
        <v>3</v>
      </c>
      <c r="O250" s="3">
        <v>1</v>
      </c>
      <c r="P250" s="3">
        <v>4</v>
      </c>
      <c r="Q250" s="3">
        <v>15</v>
      </c>
      <c r="R250" s="3" t="s">
        <v>38</v>
      </c>
      <c r="S250" s="3" t="s">
        <v>248</v>
      </c>
      <c r="T250" s="3">
        <v>3</v>
      </c>
      <c r="U250" s="3" t="s">
        <v>249</v>
      </c>
      <c r="V250" s="3">
        <v>3</v>
      </c>
      <c r="W250" s="3" t="s">
        <v>250</v>
      </c>
      <c r="X250" s="3">
        <v>55</v>
      </c>
      <c r="Y250" s="3" t="s">
        <v>74</v>
      </c>
      <c r="Z250" s="3" t="s">
        <v>42</v>
      </c>
      <c r="AA250" s="3">
        <v>25</v>
      </c>
      <c r="AB250" s="3">
        <v>100</v>
      </c>
      <c r="AC250" s="3" t="s">
        <v>43</v>
      </c>
      <c r="AD250" s="3" t="s">
        <v>251</v>
      </c>
      <c r="AE250" s="3" t="s">
        <v>56</v>
      </c>
      <c r="AF250" s="3" t="s">
        <v>36</v>
      </c>
      <c r="AG250" s="3" t="s">
        <v>1223</v>
      </c>
    </row>
    <row r="251" spans="1:33" ht="12.5" x14ac:dyDescent="0.25">
      <c r="A251" s="2">
        <v>44601.559249305559</v>
      </c>
      <c r="B251" s="3" t="s">
        <v>47</v>
      </c>
      <c r="C251" s="3" t="s">
        <v>47</v>
      </c>
      <c r="D251" s="3">
        <v>30</v>
      </c>
      <c r="E251" s="3">
        <v>10</v>
      </c>
      <c r="F251" s="3" t="s">
        <v>70</v>
      </c>
      <c r="G251" s="3" t="s">
        <v>62</v>
      </c>
      <c r="H251" s="3" t="s">
        <v>34</v>
      </c>
      <c r="I251" s="3" t="s">
        <v>116</v>
      </c>
      <c r="J251" s="3" t="s">
        <v>35</v>
      </c>
      <c r="K251" s="3" t="s">
        <v>36</v>
      </c>
      <c r="L251" s="3" t="s">
        <v>211</v>
      </c>
      <c r="M251" s="3">
        <v>5</v>
      </c>
      <c r="N251" s="3">
        <v>4</v>
      </c>
      <c r="O251" s="3">
        <v>3</v>
      </c>
      <c r="P251" s="3">
        <v>5</v>
      </c>
      <c r="Q251" s="3">
        <v>10</v>
      </c>
      <c r="R251" s="3" t="s">
        <v>38</v>
      </c>
      <c r="S251" s="3" t="s">
        <v>279</v>
      </c>
      <c r="T251" s="3">
        <v>3</v>
      </c>
      <c r="U251" s="3" t="s">
        <v>280</v>
      </c>
      <c r="V251" s="3">
        <v>4</v>
      </c>
      <c r="W251" s="3" t="s">
        <v>281</v>
      </c>
      <c r="X251" s="3">
        <v>55</v>
      </c>
      <c r="Y251" s="3" t="s">
        <v>41</v>
      </c>
      <c r="Z251" s="3" t="s">
        <v>282</v>
      </c>
      <c r="AA251" s="3">
        <v>31</v>
      </c>
      <c r="AB251" s="3">
        <v>3000</v>
      </c>
      <c r="AC251" s="3" t="s">
        <v>43</v>
      </c>
      <c r="AD251" s="3" t="s">
        <v>283</v>
      </c>
      <c r="AE251" s="3" t="s">
        <v>56</v>
      </c>
      <c r="AF251" s="3" t="s">
        <v>36</v>
      </c>
      <c r="AG251" s="3" t="s">
        <v>1223</v>
      </c>
    </row>
    <row r="252" spans="1:33" ht="12.5" x14ac:dyDescent="0.25">
      <c r="A252" s="2">
        <v>44601.568745254626</v>
      </c>
      <c r="B252" s="3" t="s">
        <v>68</v>
      </c>
      <c r="C252" s="3" t="s">
        <v>47</v>
      </c>
      <c r="D252" s="3">
        <v>100</v>
      </c>
      <c r="E252" s="3" t="s">
        <v>77</v>
      </c>
      <c r="F252" s="3" t="s">
        <v>70</v>
      </c>
      <c r="G252" s="3" t="s">
        <v>33</v>
      </c>
      <c r="H252" s="3" t="s">
        <v>34</v>
      </c>
      <c r="I252" s="3" t="s">
        <v>116</v>
      </c>
      <c r="J252" s="3" t="s">
        <v>35</v>
      </c>
      <c r="K252" s="3" t="s">
        <v>50</v>
      </c>
      <c r="M252" s="3">
        <v>5</v>
      </c>
      <c r="N252" s="3">
        <v>5</v>
      </c>
      <c r="O252" s="3">
        <v>3</v>
      </c>
      <c r="P252" s="3">
        <v>5</v>
      </c>
      <c r="Q252" s="3">
        <v>5</v>
      </c>
      <c r="R252" s="3" t="s">
        <v>63</v>
      </c>
      <c r="S252" s="3" t="s">
        <v>303</v>
      </c>
      <c r="T252" s="3">
        <v>1</v>
      </c>
      <c r="U252" s="3" t="s">
        <v>304</v>
      </c>
      <c r="V252" s="3">
        <v>1</v>
      </c>
      <c r="W252" s="3" t="s">
        <v>305</v>
      </c>
      <c r="X252" s="3">
        <v>55</v>
      </c>
      <c r="Y252" s="3" t="s">
        <v>41</v>
      </c>
      <c r="Z252" s="3" t="s">
        <v>306</v>
      </c>
      <c r="AA252" s="3">
        <v>25</v>
      </c>
      <c r="AB252" s="3">
        <v>5000</v>
      </c>
      <c r="AC252" s="3" t="s">
        <v>189</v>
      </c>
      <c r="AD252" s="3" t="s">
        <v>307</v>
      </c>
      <c r="AE252" s="3" t="s">
        <v>56</v>
      </c>
      <c r="AF252" s="3" t="s">
        <v>46</v>
      </c>
      <c r="AG252" s="3" t="s">
        <v>1223</v>
      </c>
    </row>
    <row r="253" spans="1:33" ht="12.5" x14ac:dyDescent="0.25">
      <c r="A253" s="2">
        <v>44601.629854131941</v>
      </c>
      <c r="B253" s="3" t="s">
        <v>47</v>
      </c>
      <c r="C253" s="3" t="s">
        <v>31</v>
      </c>
      <c r="D253" s="3">
        <v>10</v>
      </c>
      <c r="E253" s="3">
        <v>10</v>
      </c>
      <c r="F253" s="3" t="s">
        <v>70</v>
      </c>
      <c r="G253" s="3" t="s">
        <v>62</v>
      </c>
      <c r="H253" s="3" t="s">
        <v>34</v>
      </c>
      <c r="I253" s="3" t="s">
        <v>48</v>
      </c>
      <c r="J253" s="3" t="s">
        <v>35</v>
      </c>
      <c r="K253" s="3" t="s">
        <v>50</v>
      </c>
      <c r="M253" s="3">
        <v>4</v>
      </c>
      <c r="N253" s="3">
        <v>3</v>
      </c>
      <c r="O253" s="3">
        <v>3</v>
      </c>
      <c r="P253" s="3">
        <v>5</v>
      </c>
      <c r="Q253" s="3">
        <v>10</v>
      </c>
      <c r="R253" s="3" t="s">
        <v>38</v>
      </c>
      <c r="S253" s="3" t="s">
        <v>400</v>
      </c>
      <c r="T253" s="3">
        <v>5</v>
      </c>
      <c r="U253" s="3" t="s">
        <v>401</v>
      </c>
      <c r="V253" s="3">
        <v>5</v>
      </c>
      <c r="W253" s="3" t="s">
        <v>401</v>
      </c>
      <c r="X253" s="3">
        <v>55</v>
      </c>
      <c r="Y253" s="3" t="s">
        <v>41</v>
      </c>
      <c r="Z253" s="3" t="s">
        <v>235</v>
      </c>
      <c r="AA253" s="3">
        <v>30</v>
      </c>
      <c r="AB253" s="3">
        <v>2000</v>
      </c>
      <c r="AC253" s="3" t="s">
        <v>82</v>
      </c>
      <c r="AD253" s="3" t="s">
        <v>163</v>
      </c>
      <c r="AE253" s="3" t="s">
        <v>56</v>
      </c>
      <c r="AF253" s="3" t="s">
        <v>36</v>
      </c>
      <c r="AG253" s="3" t="s">
        <v>1223</v>
      </c>
    </row>
    <row r="254" spans="1:33" ht="12.5" x14ac:dyDescent="0.25">
      <c r="A254" s="2">
        <v>44601.677650439815</v>
      </c>
      <c r="B254" s="3" t="s">
        <v>47</v>
      </c>
      <c r="C254" s="3" t="s">
        <v>47</v>
      </c>
      <c r="D254" s="3">
        <v>500</v>
      </c>
      <c r="E254" s="3">
        <v>100</v>
      </c>
      <c r="F254" s="3" t="s">
        <v>70</v>
      </c>
      <c r="G254" s="3" t="s">
        <v>33</v>
      </c>
      <c r="H254" s="3" t="s">
        <v>34</v>
      </c>
      <c r="I254" s="3" t="s">
        <v>48</v>
      </c>
      <c r="J254" s="3" t="s">
        <v>49</v>
      </c>
      <c r="K254" s="3" t="s">
        <v>50</v>
      </c>
      <c r="M254" s="3">
        <v>4</v>
      </c>
      <c r="N254" s="3">
        <v>4</v>
      </c>
      <c r="O254" s="3">
        <v>2</v>
      </c>
      <c r="P254" s="3">
        <v>4</v>
      </c>
      <c r="Q254" s="3">
        <v>7</v>
      </c>
      <c r="R254" s="3" t="s">
        <v>63</v>
      </c>
      <c r="S254" s="3" t="s">
        <v>432</v>
      </c>
      <c r="T254" s="3">
        <v>4</v>
      </c>
      <c r="U254" s="3" t="s">
        <v>433</v>
      </c>
      <c r="V254" s="3">
        <v>5</v>
      </c>
      <c r="W254" s="3" t="s">
        <v>434</v>
      </c>
      <c r="X254" s="3">
        <v>55</v>
      </c>
      <c r="Y254" s="3" t="s">
        <v>41</v>
      </c>
      <c r="Z254" s="3" t="s">
        <v>113</v>
      </c>
      <c r="AA254" s="3">
        <v>20</v>
      </c>
      <c r="AB254" s="3">
        <v>500</v>
      </c>
      <c r="AC254" s="3" t="s">
        <v>43</v>
      </c>
      <c r="AD254" s="3" t="s">
        <v>435</v>
      </c>
      <c r="AE254" s="3" t="s">
        <v>45</v>
      </c>
      <c r="AF254" s="3" t="s">
        <v>36</v>
      </c>
      <c r="AG254" s="3" t="s">
        <v>1223</v>
      </c>
    </row>
    <row r="255" spans="1:33" ht="12.5" x14ac:dyDescent="0.25">
      <c r="A255" s="2">
        <v>44601.752325300928</v>
      </c>
      <c r="B255" s="3" t="s">
        <v>68</v>
      </c>
      <c r="C255" s="3" t="s">
        <v>68</v>
      </c>
      <c r="D255" s="3" t="s">
        <v>77</v>
      </c>
      <c r="E255" s="3" t="s">
        <v>77</v>
      </c>
      <c r="F255" s="3" t="s">
        <v>32</v>
      </c>
      <c r="G255" s="3" t="s">
        <v>33</v>
      </c>
      <c r="H255" s="3" t="s">
        <v>34</v>
      </c>
      <c r="I255" s="3" t="s">
        <v>34</v>
      </c>
      <c r="J255" s="3" t="s">
        <v>49</v>
      </c>
      <c r="K255" s="3" t="s">
        <v>50</v>
      </c>
      <c r="L255" s="3" t="s">
        <v>493</v>
      </c>
      <c r="M255" s="3">
        <v>3</v>
      </c>
      <c r="N255" s="3">
        <v>3</v>
      </c>
      <c r="O255" s="3">
        <v>4</v>
      </c>
      <c r="P255" s="3">
        <v>4</v>
      </c>
      <c r="Q255" s="3">
        <v>5</v>
      </c>
      <c r="R255" s="3" t="s">
        <v>101</v>
      </c>
      <c r="S255" s="3" t="s">
        <v>494</v>
      </c>
      <c r="T255" s="3">
        <v>1</v>
      </c>
      <c r="U255" s="3" t="s">
        <v>495</v>
      </c>
      <c r="V255" s="3">
        <v>1</v>
      </c>
      <c r="W255" s="3" t="s">
        <v>495</v>
      </c>
      <c r="X255" s="3">
        <v>55</v>
      </c>
      <c r="Y255" s="3" t="s">
        <v>41</v>
      </c>
      <c r="Z255" s="3" t="s">
        <v>42</v>
      </c>
      <c r="AA255" s="3">
        <v>20</v>
      </c>
      <c r="AB255" s="3">
        <v>0</v>
      </c>
      <c r="AC255" s="3" t="s">
        <v>124</v>
      </c>
      <c r="AD255" s="3" t="s">
        <v>496</v>
      </c>
      <c r="AE255" s="3" t="s">
        <v>56</v>
      </c>
      <c r="AF255" s="16" t="s">
        <v>50</v>
      </c>
      <c r="AG255" s="3" t="s">
        <v>1223</v>
      </c>
    </row>
    <row r="256" spans="1:33" ht="12.5" x14ac:dyDescent="0.25">
      <c r="A256" s="2">
        <v>44601.916893553236</v>
      </c>
      <c r="B256" s="3" t="s">
        <v>47</v>
      </c>
      <c r="C256" s="3" t="s">
        <v>47</v>
      </c>
      <c r="D256" s="3">
        <v>15</v>
      </c>
      <c r="E256" s="3">
        <v>10</v>
      </c>
      <c r="F256" s="3" t="s">
        <v>32</v>
      </c>
      <c r="G256" s="3" t="s">
        <v>33</v>
      </c>
      <c r="H256" s="3" t="s">
        <v>34</v>
      </c>
      <c r="I256" s="3" t="s">
        <v>34</v>
      </c>
      <c r="J256" s="3" t="s">
        <v>49</v>
      </c>
      <c r="K256" s="3" t="s">
        <v>50</v>
      </c>
      <c r="M256" s="3">
        <v>5</v>
      </c>
      <c r="N256" s="3">
        <v>1</v>
      </c>
      <c r="O256" s="3">
        <v>4</v>
      </c>
      <c r="P256" s="3">
        <v>5</v>
      </c>
      <c r="Q256" s="3">
        <v>10</v>
      </c>
      <c r="R256" s="3" t="s">
        <v>38</v>
      </c>
      <c r="S256" s="3" t="s">
        <v>556</v>
      </c>
      <c r="T256" s="3">
        <v>5</v>
      </c>
      <c r="U256" s="3" t="s">
        <v>557</v>
      </c>
      <c r="V256" s="3">
        <v>5</v>
      </c>
      <c r="W256" s="3" t="s">
        <v>558</v>
      </c>
      <c r="X256" s="3">
        <v>55</v>
      </c>
      <c r="Y256" s="3" t="s">
        <v>41</v>
      </c>
      <c r="Z256" s="3" t="s">
        <v>75</v>
      </c>
      <c r="AA256" s="3">
        <v>30</v>
      </c>
      <c r="AB256" s="3">
        <v>3000</v>
      </c>
      <c r="AC256" s="3" t="s">
        <v>43</v>
      </c>
      <c r="AD256" s="3" t="s">
        <v>163</v>
      </c>
      <c r="AE256" s="3" t="s">
        <v>56</v>
      </c>
      <c r="AF256" s="3" t="s">
        <v>36</v>
      </c>
      <c r="AG256" s="3" t="s">
        <v>1223</v>
      </c>
    </row>
    <row r="257" spans="1:33" ht="12.5" x14ac:dyDescent="0.25">
      <c r="A257" s="2">
        <v>44601.963216180557</v>
      </c>
      <c r="B257" s="3" t="s">
        <v>31</v>
      </c>
      <c r="C257" s="3" t="s">
        <v>31</v>
      </c>
      <c r="D257" s="3" t="s">
        <v>77</v>
      </c>
      <c r="E257" s="3">
        <v>4</v>
      </c>
      <c r="F257" s="3" t="s">
        <v>70</v>
      </c>
      <c r="G257" s="3" t="s">
        <v>33</v>
      </c>
      <c r="H257" s="3" t="s">
        <v>34</v>
      </c>
      <c r="I257" s="3" t="s">
        <v>34</v>
      </c>
      <c r="J257" s="3" t="s">
        <v>49</v>
      </c>
      <c r="K257" s="3" t="s">
        <v>50</v>
      </c>
      <c r="M257" s="3">
        <v>1</v>
      </c>
      <c r="N257" s="3">
        <v>3</v>
      </c>
      <c r="O257" s="3">
        <v>3</v>
      </c>
      <c r="P257" s="3">
        <v>1</v>
      </c>
      <c r="Q257" s="3" t="s">
        <v>77</v>
      </c>
      <c r="R257" s="3" t="s">
        <v>101</v>
      </c>
      <c r="S257" s="3" t="s">
        <v>264</v>
      </c>
      <c r="T257" s="3">
        <v>2</v>
      </c>
      <c r="U257" s="3" t="s">
        <v>571</v>
      </c>
      <c r="V257" s="3">
        <v>2</v>
      </c>
      <c r="W257" s="3" t="s">
        <v>303</v>
      </c>
      <c r="X257" s="3">
        <v>55</v>
      </c>
      <c r="Y257" s="3" t="s">
        <v>41</v>
      </c>
      <c r="Z257" s="3" t="s">
        <v>572</v>
      </c>
      <c r="AA257" s="3">
        <v>24</v>
      </c>
      <c r="AB257" s="3">
        <v>250</v>
      </c>
      <c r="AC257" s="3" t="s">
        <v>43</v>
      </c>
      <c r="AD257" s="3" t="s">
        <v>83</v>
      </c>
      <c r="AE257" s="3" t="s">
        <v>56</v>
      </c>
      <c r="AF257" s="16" t="s">
        <v>50</v>
      </c>
      <c r="AG257" s="3" t="s">
        <v>1223</v>
      </c>
    </row>
    <row r="258" spans="1:33" ht="12.5" x14ac:dyDescent="0.25">
      <c r="A258" s="2">
        <v>44601.980719884261</v>
      </c>
      <c r="B258" s="3" t="s">
        <v>47</v>
      </c>
      <c r="C258" s="3" t="s">
        <v>47</v>
      </c>
      <c r="D258" s="3">
        <v>100</v>
      </c>
      <c r="E258" s="3">
        <v>30</v>
      </c>
      <c r="F258" s="3" t="s">
        <v>32</v>
      </c>
      <c r="G258" s="3" t="s">
        <v>62</v>
      </c>
      <c r="H258" s="3" t="s">
        <v>48</v>
      </c>
      <c r="I258" s="3" t="s">
        <v>48</v>
      </c>
      <c r="J258" s="3" t="s">
        <v>49</v>
      </c>
      <c r="K258" s="3" t="s">
        <v>50</v>
      </c>
      <c r="M258" s="3">
        <v>4</v>
      </c>
      <c r="N258" s="3">
        <v>4</v>
      </c>
      <c r="O258" s="3">
        <v>2</v>
      </c>
      <c r="P258" s="3">
        <v>4</v>
      </c>
      <c r="Q258" s="3">
        <v>7</v>
      </c>
      <c r="R258" s="3" t="s">
        <v>38</v>
      </c>
      <c r="S258" s="3" t="s">
        <v>577</v>
      </c>
      <c r="T258" s="3">
        <v>5</v>
      </c>
      <c r="U258" s="3" t="s">
        <v>578</v>
      </c>
      <c r="V258" s="3">
        <v>5</v>
      </c>
      <c r="W258" s="3" t="s">
        <v>579</v>
      </c>
      <c r="X258" s="3">
        <v>55</v>
      </c>
      <c r="Y258" s="3" t="s">
        <v>41</v>
      </c>
      <c r="Z258" s="3" t="s">
        <v>75</v>
      </c>
      <c r="AA258" s="3">
        <v>30</v>
      </c>
      <c r="AB258" s="3">
        <v>7500</v>
      </c>
      <c r="AC258" s="3" t="s">
        <v>43</v>
      </c>
      <c r="AD258" s="3" t="s">
        <v>580</v>
      </c>
      <c r="AE258" s="3" t="s">
        <v>56</v>
      </c>
      <c r="AF258" s="3" t="s">
        <v>36</v>
      </c>
      <c r="AG258" s="3" t="s">
        <v>1223</v>
      </c>
    </row>
    <row r="259" spans="1:33" ht="12.5" x14ac:dyDescent="0.25">
      <c r="A259" s="2">
        <v>44602.649056226852</v>
      </c>
      <c r="B259" s="3" t="s">
        <v>31</v>
      </c>
      <c r="C259" s="3" t="s">
        <v>31</v>
      </c>
      <c r="D259" s="3">
        <v>50</v>
      </c>
      <c r="E259" s="3">
        <v>50</v>
      </c>
      <c r="F259" s="3" t="s">
        <v>32</v>
      </c>
      <c r="G259" s="3" t="s">
        <v>62</v>
      </c>
      <c r="H259" s="3" t="s">
        <v>34</v>
      </c>
      <c r="I259" s="3" t="s">
        <v>34</v>
      </c>
      <c r="J259" s="3" t="s">
        <v>35</v>
      </c>
      <c r="K259" s="3" t="s">
        <v>50</v>
      </c>
      <c r="M259" s="3">
        <v>2</v>
      </c>
      <c r="N259" s="3">
        <v>2</v>
      </c>
      <c r="O259" s="3">
        <v>5</v>
      </c>
      <c r="P259" s="3">
        <v>5</v>
      </c>
      <c r="Q259" s="3">
        <v>4</v>
      </c>
      <c r="R259" s="3" t="s">
        <v>63</v>
      </c>
      <c r="S259" s="3" t="s">
        <v>264</v>
      </c>
      <c r="T259" s="3">
        <v>5</v>
      </c>
      <c r="U259" s="3" t="s">
        <v>641</v>
      </c>
      <c r="V259" s="3">
        <v>5</v>
      </c>
      <c r="W259" s="3" t="s">
        <v>641</v>
      </c>
      <c r="X259" s="3">
        <v>55</v>
      </c>
      <c r="Y259" s="3" t="s">
        <v>41</v>
      </c>
      <c r="Z259" s="3" t="s">
        <v>75</v>
      </c>
      <c r="AA259" s="3">
        <v>30</v>
      </c>
      <c r="AB259" s="3">
        <v>20</v>
      </c>
      <c r="AC259" s="3" t="s">
        <v>43</v>
      </c>
      <c r="AD259" s="3" t="s">
        <v>642</v>
      </c>
      <c r="AE259" s="3" t="s">
        <v>115</v>
      </c>
      <c r="AF259" s="16" t="s">
        <v>50</v>
      </c>
      <c r="AG259" s="3" t="s">
        <v>1223</v>
      </c>
    </row>
    <row r="260" spans="1:33" ht="12.5" x14ac:dyDescent="0.25">
      <c r="A260" s="2">
        <v>44602.698229849542</v>
      </c>
      <c r="B260" s="3" t="s">
        <v>68</v>
      </c>
      <c r="C260" s="3" t="s">
        <v>68</v>
      </c>
      <c r="D260" s="3">
        <v>30</v>
      </c>
      <c r="E260" s="3">
        <v>20</v>
      </c>
      <c r="F260" s="3" t="s">
        <v>70</v>
      </c>
      <c r="G260" s="3" t="s">
        <v>62</v>
      </c>
      <c r="H260" s="3" t="s">
        <v>48</v>
      </c>
      <c r="I260" s="3" t="s">
        <v>48</v>
      </c>
      <c r="J260" s="3" t="s">
        <v>35</v>
      </c>
      <c r="K260" s="3" t="s">
        <v>50</v>
      </c>
      <c r="M260" s="3">
        <v>3</v>
      </c>
      <c r="N260" s="3">
        <v>1</v>
      </c>
      <c r="O260" s="3">
        <v>5</v>
      </c>
      <c r="P260" s="3">
        <v>5</v>
      </c>
      <c r="Q260" s="3">
        <v>10</v>
      </c>
      <c r="R260" s="3" t="s">
        <v>38</v>
      </c>
      <c r="S260" s="3" t="s">
        <v>57</v>
      </c>
      <c r="T260" s="3">
        <v>5</v>
      </c>
      <c r="U260" s="3" t="s">
        <v>643</v>
      </c>
      <c r="V260" s="3">
        <v>5</v>
      </c>
      <c r="W260" s="3" t="s">
        <v>225</v>
      </c>
      <c r="X260" s="3">
        <v>55</v>
      </c>
      <c r="Y260" s="3" t="s">
        <v>41</v>
      </c>
      <c r="Z260" s="3" t="s">
        <v>75</v>
      </c>
      <c r="AA260" s="3">
        <v>32</v>
      </c>
      <c r="AB260" s="3">
        <v>3000</v>
      </c>
      <c r="AC260" s="3" t="s">
        <v>43</v>
      </c>
      <c r="AD260" s="3" t="s">
        <v>104</v>
      </c>
      <c r="AE260" s="3" t="s">
        <v>115</v>
      </c>
      <c r="AF260" s="3" t="s">
        <v>36</v>
      </c>
      <c r="AG260" s="3" t="s">
        <v>1223</v>
      </c>
    </row>
    <row r="261" spans="1:33" ht="12.5" x14ac:dyDescent="0.25">
      <c r="A261" s="2">
        <v>44611.907276388883</v>
      </c>
      <c r="B261" s="3" t="s">
        <v>47</v>
      </c>
      <c r="C261" s="3" t="s">
        <v>47</v>
      </c>
      <c r="D261" s="3">
        <v>10</v>
      </c>
      <c r="E261" s="3">
        <v>5</v>
      </c>
      <c r="F261" s="3" t="s">
        <v>32</v>
      </c>
      <c r="G261" s="3" t="s">
        <v>33</v>
      </c>
      <c r="H261" s="3" t="s">
        <v>34</v>
      </c>
      <c r="I261" s="3" t="s">
        <v>34</v>
      </c>
      <c r="J261" s="3" t="s">
        <v>49</v>
      </c>
      <c r="K261" s="3" t="s">
        <v>50</v>
      </c>
      <c r="M261" s="3">
        <v>4</v>
      </c>
      <c r="N261" s="3">
        <v>3</v>
      </c>
      <c r="O261" s="3">
        <v>2</v>
      </c>
      <c r="P261" s="3">
        <v>3</v>
      </c>
      <c r="Q261" s="3">
        <v>7</v>
      </c>
      <c r="R261" s="3" t="s">
        <v>38</v>
      </c>
      <c r="S261" s="3" t="s">
        <v>787</v>
      </c>
      <c r="T261" s="3">
        <v>4</v>
      </c>
      <c r="U261" s="3" t="s">
        <v>788</v>
      </c>
      <c r="V261" s="3">
        <v>3</v>
      </c>
      <c r="W261" s="3" t="s">
        <v>789</v>
      </c>
      <c r="X261" s="3">
        <v>55</v>
      </c>
      <c r="Y261" s="3" t="s">
        <v>41</v>
      </c>
      <c r="Z261" s="3" t="s">
        <v>653</v>
      </c>
      <c r="AA261" s="3">
        <v>25</v>
      </c>
      <c r="AB261" s="4" t="s">
        <v>77</v>
      </c>
      <c r="AC261" s="3" t="s">
        <v>189</v>
      </c>
      <c r="AD261" s="3" t="s">
        <v>163</v>
      </c>
      <c r="AE261" s="3" t="s">
        <v>56</v>
      </c>
      <c r="AF261" s="3" t="s">
        <v>36</v>
      </c>
      <c r="AG261" s="3" t="s">
        <v>1223</v>
      </c>
    </row>
    <row r="262" spans="1:33" ht="12.5" x14ac:dyDescent="0.25">
      <c r="A262" s="2">
        <v>44615.451368437498</v>
      </c>
      <c r="B262" s="3" t="s">
        <v>68</v>
      </c>
      <c r="C262" s="3" t="s">
        <v>68</v>
      </c>
      <c r="D262" s="3">
        <v>0</v>
      </c>
      <c r="E262" s="3">
        <v>0</v>
      </c>
      <c r="F262" s="3" t="s">
        <v>70</v>
      </c>
      <c r="G262" s="3" t="s">
        <v>33</v>
      </c>
      <c r="H262" s="3" t="s">
        <v>34</v>
      </c>
      <c r="I262" s="3" t="s">
        <v>34</v>
      </c>
      <c r="J262" s="3" t="s">
        <v>49</v>
      </c>
      <c r="K262" s="3" t="s">
        <v>50</v>
      </c>
      <c r="M262" s="3">
        <v>3</v>
      </c>
      <c r="N262" s="3">
        <v>3</v>
      </c>
      <c r="O262" s="3">
        <v>3</v>
      </c>
      <c r="P262" s="3">
        <v>5</v>
      </c>
      <c r="Q262" s="3">
        <v>1</v>
      </c>
      <c r="R262" s="3" t="s">
        <v>38</v>
      </c>
      <c r="S262" s="3" t="s">
        <v>1051</v>
      </c>
      <c r="T262" s="3">
        <v>1</v>
      </c>
      <c r="U262" s="3" t="s">
        <v>1052</v>
      </c>
      <c r="V262" s="3">
        <v>1</v>
      </c>
      <c r="W262" s="3" t="s">
        <v>1053</v>
      </c>
      <c r="X262" s="3">
        <v>55</v>
      </c>
      <c r="Y262" s="3" t="s">
        <v>41</v>
      </c>
      <c r="Z262" s="3" t="s">
        <v>95</v>
      </c>
      <c r="AA262" s="3">
        <v>32</v>
      </c>
      <c r="AB262" s="3">
        <v>50</v>
      </c>
      <c r="AC262" s="3" t="s">
        <v>43</v>
      </c>
      <c r="AD262" s="3" t="s">
        <v>1054</v>
      </c>
      <c r="AE262" s="3" t="s">
        <v>115</v>
      </c>
      <c r="AF262" s="16" t="s">
        <v>50</v>
      </c>
      <c r="AG262" s="3" t="s">
        <v>1223</v>
      </c>
    </row>
    <row r="263" spans="1:33" ht="12.5" x14ac:dyDescent="0.25">
      <c r="A263" s="2">
        <v>44618.741679317129</v>
      </c>
      <c r="B263" s="3" t="s">
        <v>47</v>
      </c>
      <c r="C263" s="3" t="s">
        <v>47</v>
      </c>
      <c r="D263" s="3">
        <v>20</v>
      </c>
      <c r="E263" s="3" t="s">
        <v>77</v>
      </c>
      <c r="F263" s="3" t="s">
        <v>70</v>
      </c>
      <c r="G263" s="3" t="s">
        <v>33</v>
      </c>
      <c r="H263" s="3" t="s">
        <v>34</v>
      </c>
      <c r="I263" s="3" t="s">
        <v>34</v>
      </c>
      <c r="J263" s="3" t="s">
        <v>35</v>
      </c>
      <c r="K263" s="3" t="s">
        <v>36</v>
      </c>
      <c r="L263" s="3" t="s">
        <v>37</v>
      </c>
      <c r="M263" s="3">
        <v>5</v>
      </c>
      <c r="N263" s="3">
        <v>5</v>
      </c>
      <c r="O263" s="3">
        <v>4</v>
      </c>
      <c r="P263" s="3">
        <v>5</v>
      </c>
      <c r="Q263" s="3">
        <v>10</v>
      </c>
      <c r="R263" s="3" t="s">
        <v>38</v>
      </c>
      <c r="S263" s="3" t="s">
        <v>838</v>
      </c>
      <c r="T263" s="3">
        <v>5</v>
      </c>
      <c r="U263" s="3" t="s">
        <v>1150</v>
      </c>
      <c r="V263" s="3">
        <v>5</v>
      </c>
      <c r="W263" s="3" t="s">
        <v>798</v>
      </c>
      <c r="X263" s="3">
        <v>55</v>
      </c>
      <c r="Y263" s="3" t="s">
        <v>41</v>
      </c>
      <c r="Z263" s="3" t="s">
        <v>120</v>
      </c>
      <c r="AA263" s="3">
        <v>30</v>
      </c>
      <c r="AB263" s="4">
        <v>5000</v>
      </c>
      <c r="AC263" s="3" t="s">
        <v>82</v>
      </c>
      <c r="AD263" s="3" t="s">
        <v>114</v>
      </c>
      <c r="AE263" s="3" t="s">
        <v>56</v>
      </c>
      <c r="AF263" s="3" t="s">
        <v>36</v>
      </c>
      <c r="AG263" s="3" t="s">
        <v>1223</v>
      </c>
    </row>
    <row r="264" spans="1:33" ht="12.5" x14ac:dyDescent="0.25">
      <c r="A264" s="2">
        <v>44601.575168287032</v>
      </c>
      <c r="B264" s="3" t="s">
        <v>31</v>
      </c>
      <c r="C264" s="3" t="s">
        <v>47</v>
      </c>
      <c r="D264" s="3">
        <v>10</v>
      </c>
      <c r="E264" s="3">
        <v>2</v>
      </c>
      <c r="F264" s="3" t="s">
        <v>70</v>
      </c>
      <c r="G264" s="3" t="s">
        <v>33</v>
      </c>
      <c r="H264" s="3" t="s">
        <v>34</v>
      </c>
      <c r="I264" s="3" t="s">
        <v>48</v>
      </c>
      <c r="J264" s="3" t="s">
        <v>49</v>
      </c>
      <c r="K264" s="3" t="s">
        <v>50</v>
      </c>
      <c r="M264" s="3">
        <v>5</v>
      </c>
      <c r="N264" s="3">
        <v>1</v>
      </c>
      <c r="O264" s="3">
        <v>2</v>
      </c>
      <c r="P264" s="3">
        <v>5</v>
      </c>
      <c r="Q264" s="3">
        <v>7</v>
      </c>
      <c r="R264" s="3" t="s">
        <v>38</v>
      </c>
      <c r="S264" s="3" t="s">
        <v>317</v>
      </c>
      <c r="T264" s="3">
        <v>3</v>
      </c>
      <c r="U264" s="3" t="s">
        <v>318</v>
      </c>
      <c r="V264" s="3">
        <v>5</v>
      </c>
      <c r="W264" s="3" t="s">
        <v>319</v>
      </c>
      <c r="X264" s="3">
        <v>56</v>
      </c>
      <c r="Y264" s="3" t="s">
        <v>41</v>
      </c>
      <c r="Z264" s="3" t="s">
        <v>42</v>
      </c>
      <c r="AA264" s="3">
        <v>21</v>
      </c>
      <c r="AB264" s="3">
        <v>26</v>
      </c>
      <c r="AC264" s="3" t="s">
        <v>124</v>
      </c>
      <c r="AD264" s="3" t="s">
        <v>320</v>
      </c>
      <c r="AE264" s="3" t="s">
        <v>56</v>
      </c>
      <c r="AF264" s="3" t="s">
        <v>46</v>
      </c>
      <c r="AG264" s="3" t="s">
        <v>1223</v>
      </c>
    </row>
    <row r="265" spans="1:33" ht="12.5" x14ac:dyDescent="0.25">
      <c r="A265" s="2">
        <v>44601.715473819444</v>
      </c>
      <c r="B265" s="3" t="s">
        <v>47</v>
      </c>
      <c r="C265" s="3" t="s">
        <v>47</v>
      </c>
      <c r="D265" s="3">
        <v>20</v>
      </c>
      <c r="E265" s="3">
        <v>10</v>
      </c>
      <c r="F265" s="3" t="s">
        <v>32</v>
      </c>
      <c r="G265" s="3" t="s">
        <v>33</v>
      </c>
      <c r="H265" s="3" t="s">
        <v>34</v>
      </c>
      <c r="I265" s="3" t="s">
        <v>48</v>
      </c>
      <c r="J265" s="3" t="s">
        <v>35</v>
      </c>
      <c r="K265" s="3" t="s">
        <v>50</v>
      </c>
      <c r="M265" s="3">
        <v>4</v>
      </c>
      <c r="N265" s="3">
        <v>4</v>
      </c>
      <c r="O265" s="3">
        <v>3</v>
      </c>
      <c r="P265" s="3">
        <v>5</v>
      </c>
      <c r="Q265" s="3">
        <v>10</v>
      </c>
      <c r="R265" s="3" t="s">
        <v>101</v>
      </c>
      <c r="S265" s="3" t="s">
        <v>460</v>
      </c>
      <c r="T265" s="3">
        <v>5</v>
      </c>
      <c r="U265" s="3" t="s">
        <v>461</v>
      </c>
      <c r="V265" s="3">
        <v>5</v>
      </c>
      <c r="W265" s="3" t="s">
        <v>462</v>
      </c>
      <c r="X265" s="3">
        <v>56</v>
      </c>
      <c r="Y265" s="3" t="s">
        <v>41</v>
      </c>
      <c r="Z265" s="3" t="s">
        <v>463</v>
      </c>
      <c r="AA265" s="3">
        <v>30</v>
      </c>
      <c r="AB265" s="3">
        <v>1000</v>
      </c>
      <c r="AC265" s="3" t="s">
        <v>189</v>
      </c>
      <c r="AD265" s="3" t="s">
        <v>464</v>
      </c>
      <c r="AE265" s="3" t="s">
        <v>56</v>
      </c>
      <c r="AF265" s="3" t="s">
        <v>36</v>
      </c>
      <c r="AG265" s="3" t="s">
        <v>1223</v>
      </c>
    </row>
    <row r="266" spans="1:33" ht="12.5" x14ac:dyDescent="0.25">
      <c r="A266" s="2">
        <v>44601.799003715278</v>
      </c>
      <c r="B266" s="3" t="s">
        <v>31</v>
      </c>
      <c r="C266" s="3" t="s">
        <v>31</v>
      </c>
      <c r="D266" s="3" t="s">
        <v>77</v>
      </c>
      <c r="E266" s="3">
        <v>20</v>
      </c>
      <c r="F266" s="3" t="s">
        <v>70</v>
      </c>
      <c r="G266" s="3" t="s">
        <v>33</v>
      </c>
      <c r="H266" s="3" t="s">
        <v>34</v>
      </c>
      <c r="I266" s="3" t="s">
        <v>34</v>
      </c>
      <c r="J266" s="3" t="s">
        <v>35</v>
      </c>
      <c r="K266" s="3" t="s">
        <v>50</v>
      </c>
      <c r="M266" s="3">
        <v>4</v>
      </c>
      <c r="N266" s="3">
        <v>3</v>
      </c>
      <c r="O266" s="3">
        <v>2</v>
      </c>
      <c r="P266" s="3">
        <v>3</v>
      </c>
      <c r="Q266" s="3">
        <v>10</v>
      </c>
      <c r="R266" s="3" t="s">
        <v>101</v>
      </c>
      <c r="S266" s="3" t="s">
        <v>57</v>
      </c>
      <c r="T266" s="3">
        <v>1</v>
      </c>
      <c r="U266" s="3" t="s">
        <v>519</v>
      </c>
      <c r="V266" s="3">
        <v>2</v>
      </c>
      <c r="W266" s="3" t="s">
        <v>520</v>
      </c>
      <c r="X266" s="3">
        <v>56</v>
      </c>
      <c r="Y266" s="3" t="s">
        <v>41</v>
      </c>
      <c r="Z266" s="3" t="s">
        <v>95</v>
      </c>
      <c r="AA266" s="3">
        <v>30</v>
      </c>
      <c r="AB266" s="3">
        <v>10</v>
      </c>
      <c r="AC266" s="3" t="s">
        <v>43</v>
      </c>
      <c r="AD266" s="3" t="s">
        <v>236</v>
      </c>
      <c r="AE266" s="3" t="s">
        <v>45</v>
      </c>
      <c r="AF266" s="16" t="s">
        <v>50</v>
      </c>
      <c r="AG266" s="3" t="s">
        <v>1223</v>
      </c>
    </row>
    <row r="267" spans="1:33" ht="12.5" x14ac:dyDescent="0.25">
      <c r="A267" s="2">
        <v>44614.788843541668</v>
      </c>
      <c r="B267" s="3" t="s">
        <v>31</v>
      </c>
      <c r="C267" s="3" t="s">
        <v>47</v>
      </c>
      <c r="D267" s="3">
        <v>20</v>
      </c>
      <c r="E267" s="3">
        <v>20</v>
      </c>
      <c r="F267" s="3" t="s">
        <v>70</v>
      </c>
      <c r="G267" s="3" t="s">
        <v>84</v>
      </c>
      <c r="H267" s="3" t="s">
        <v>48</v>
      </c>
      <c r="I267" s="3" t="s">
        <v>48</v>
      </c>
      <c r="J267" s="3" t="s">
        <v>35</v>
      </c>
      <c r="K267" s="3" t="s">
        <v>50</v>
      </c>
      <c r="M267" s="3">
        <v>3</v>
      </c>
      <c r="N267" s="3">
        <v>4</v>
      </c>
      <c r="O267" s="3">
        <v>4</v>
      </c>
      <c r="P267" s="3">
        <v>5</v>
      </c>
      <c r="Q267" s="3">
        <v>7</v>
      </c>
      <c r="R267" s="3" t="s">
        <v>38</v>
      </c>
      <c r="S267" s="3" t="s">
        <v>872</v>
      </c>
      <c r="T267" s="3">
        <v>5</v>
      </c>
      <c r="U267" s="3" t="s">
        <v>873</v>
      </c>
      <c r="V267" s="3">
        <v>5</v>
      </c>
      <c r="W267" s="3" t="s">
        <v>874</v>
      </c>
      <c r="X267" s="3">
        <v>56</v>
      </c>
      <c r="Y267" s="3" t="s">
        <v>41</v>
      </c>
      <c r="Z267" s="3" t="s">
        <v>42</v>
      </c>
      <c r="AA267" s="3">
        <v>25</v>
      </c>
      <c r="AB267" s="3">
        <v>1000</v>
      </c>
      <c r="AC267" s="3" t="s">
        <v>124</v>
      </c>
      <c r="AD267" s="3" t="s">
        <v>92</v>
      </c>
      <c r="AE267" s="3" t="s">
        <v>56</v>
      </c>
      <c r="AF267" s="3" t="s">
        <v>36</v>
      </c>
      <c r="AG267" s="3" t="s">
        <v>1223</v>
      </c>
    </row>
    <row r="268" spans="1:33" ht="12.5" x14ac:dyDescent="0.25">
      <c r="A268" s="2">
        <v>44614.80081601852</v>
      </c>
      <c r="B268" s="3" t="s">
        <v>47</v>
      </c>
      <c r="C268" s="3" t="s">
        <v>47</v>
      </c>
      <c r="D268" s="3">
        <v>50</v>
      </c>
      <c r="E268" s="3">
        <v>50</v>
      </c>
      <c r="F268" s="3" t="s">
        <v>32</v>
      </c>
      <c r="G268" s="3" t="s">
        <v>33</v>
      </c>
      <c r="H268" s="3" t="s">
        <v>34</v>
      </c>
      <c r="I268" s="3" t="s">
        <v>34</v>
      </c>
      <c r="J268" s="3" t="s">
        <v>35</v>
      </c>
      <c r="K268" s="3" t="s">
        <v>50</v>
      </c>
      <c r="M268" s="3">
        <v>3</v>
      </c>
      <c r="N268" s="3">
        <v>3</v>
      </c>
      <c r="O268" s="3">
        <v>2</v>
      </c>
      <c r="P268" s="3">
        <v>3</v>
      </c>
      <c r="Q268" s="3">
        <v>10</v>
      </c>
      <c r="R268" s="3" t="s">
        <v>71</v>
      </c>
      <c r="S268" s="3" t="s">
        <v>891</v>
      </c>
      <c r="T268" s="3">
        <v>4</v>
      </c>
      <c r="U268" s="3" t="s">
        <v>892</v>
      </c>
      <c r="V268" s="3">
        <v>3</v>
      </c>
      <c r="W268" s="3" t="s">
        <v>893</v>
      </c>
      <c r="X268" s="3">
        <v>56</v>
      </c>
      <c r="Y268" s="3" t="s">
        <v>41</v>
      </c>
      <c r="Z268" s="3" t="s">
        <v>894</v>
      </c>
      <c r="AA268" s="3">
        <v>21</v>
      </c>
      <c r="AB268" s="4">
        <v>2500</v>
      </c>
      <c r="AC268" s="3" t="s">
        <v>189</v>
      </c>
      <c r="AD268" s="3" t="s">
        <v>895</v>
      </c>
      <c r="AE268" s="3" t="s">
        <v>56</v>
      </c>
      <c r="AF268" s="3" t="s">
        <v>36</v>
      </c>
      <c r="AG268" s="3" t="s">
        <v>1223</v>
      </c>
    </row>
    <row r="269" spans="1:33" ht="12.5" x14ac:dyDescent="0.25">
      <c r="A269" s="2">
        <v>44614.835840405096</v>
      </c>
      <c r="B269" s="3" t="s">
        <v>47</v>
      </c>
      <c r="C269" s="3" t="s">
        <v>47</v>
      </c>
      <c r="D269" s="3">
        <v>20</v>
      </c>
      <c r="E269" s="3">
        <v>10</v>
      </c>
      <c r="F269" s="3" t="s">
        <v>70</v>
      </c>
      <c r="G269" s="3" t="s">
        <v>33</v>
      </c>
      <c r="H269" s="3" t="s">
        <v>48</v>
      </c>
      <c r="I269" s="3" t="s">
        <v>48</v>
      </c>
      <c r="J269" s="3" t="s">
        <v>35</v>
      </c>
      <c r="K269" s="3" t="s">
        <v>50</v>
      </c>
      <c r="M269" s="3">
        <v>2</v>
      </c>
      <c r="N269" s="3">
        <v>5</v>
      </c>
      <c r="O269" s="3">
        <v>1</v>
      </c>
      <c r="P269" s="3">
        <v>5</v>
      </c>
      <c r="Q269" s="3">
        <v>5</v>
      </c>
      <c r="R269" s="3" t="s">
        <v>38</v>
      </c>
      <c r="S269" s="3" t="s">
        <v>930</v>
      </c>
      <c r="T269" s="3">
        <v>2</v>
      </c>
      <c r="U269" s="3" t="s">
        <v>931</v>
      </c>
      <c r="V269" s="3">
        <v>2</v>
      </c>
      <c r="W269" s="3" t="s">
        <v>932</v>
      </c>
      <c r="X269" s="3">
        <v>56</v>
      </c>
      <c r="Y269" s="3" t="s">
        <v>41</v>
      </c>
      <c r="Z269" s="3" t="s">
        <v>67</v>
      </c>
      <c r="AA269" s="3">
        <v>27</v>
      </c>
      <c r="AB269" s="3">
        <v>10</v>
      </c>
      <c r="AC269" s="3" t="s">
        <v>189</v>
      </c>
      <c r="AD269" s="3" t="s">
        <v>104</v>
      </c>
      <c r="AE269" s="3" t="s">
        <v>56</v>
      </c>
      <c r="AF269" s="3" t="s">
        <v>46</v>
      </c>
      <c r="AG269" s="3" t="s">
        <v>1223</v>
      </c>
    </row>
    <row r="270" spans="1:33" ht="12.5" x14ac:dyDescent="0.25">
      <c r="A270" s="2">
        <v>44616.858154895832</v>
      </c>
      <c r="B270" s="3" t="s">
        <v>47</v>
      </c>
      <c r="C270" s="3" t="s">
        <v>47</v>
      </c>
      <c r="D270" s="3">
        <v>100</v>
      </c>
      <c r="E270" s="3">
        <v>100</v>
      </c>
      <c r="F270" s="3" t="s">
        <v>32</v>
      </c>
      <c r="G270" s="3" t="s">
        <v>84</v>
      </c>
      <c r="H270" s="3" t="s">
        <v>34</v>
      </c>
      <c r="I270" s="3" t="s">
        <v>34</v>
      </c>
      <c r="J270" s="3" t="s">
        <v>49</v>
      </c>
      <c r="K270" s="3" t="s">
        <v>50</v>
      </c>
      <c r="M270" s="3">
        <v>2</v>
      </c>
      <c r="N270" s="3">
        <v>1</v>
      </c>
      <c r="O270" s="3">
        <v>2</v>
      </c>
      <c r="P270" s="3">
        <v>5</v>
      </c>
      <c r="Q270" s="3">
        <v>10</v>
      </c>
      <c r="R270" s="3" t="s">
        <v>101</v>
      </c>
      <c r="S270" s="3" t="s">
        <v>264</v>
      </c>
      <c r="T270" s="3">
        <v>4</v>
      </c>
      <c r="U270" s="3" t="s">
        <v>1121</v>
      </c>
      <c r="V270" s="3">
        <v>5</v>
      </c>
      <c r="W270" s="3" t="s">
        <v>360</v>
      </c>
      <c r="X270" s="3">
        <v>56</v>
      </c>
      <c r="Y270" s="3" t="s">
        <v>41</v>
      </c>
      <c r="Z270" s="3" t="s">
        <v>60</v>
      </c>
      <c r="AA270" s="3">
        <v>31</v>
      </c>
      <c r="AB270" s="4">
        <v>2000</v>
      </c>
      <c r="AC270" s="3" t="s">
        <v>124</v>
      </c>
      <c r="AD270" s="3" t="s">
        <v>1122</v>
      </c>
      <c r="AE270" s="3" t="s">
        <v>56</v>
      </c>
      <c r="AF270" s="3" t="s">
        <v>36</v>
      </c>
      <c r="AG270" s="3" t="s">
        <v>1223</v>
      </c>
    </row>
    <row r="271" spans="1:33" ht="12.5" x14ac:dyDescent="0.25">
      <c r="A271" s="2">
        <v>44601.521915879624</v>
      </c>
      <c r="B271" s="3" t="s">
        <v>31</v>
      </c>
      <c r="C271" s="3" t="s">
        <v>47</v>
      </c>
      <c r="D271" s="3">
        <v>20</v>
      </c>
      <c r="E271" s="3">
        <v>15</v>
      </c>
      <c r="F271" s="3" t="s">
        <v>70</v>
      </c>
      <c r="G271" s="3" t="s">
        <v>33</v>
      </c>
      <c r="H271" s="3" t="s">
        <v>34</v>
      </c>
      <c r="I271" s="3" t="s">
        <v>48</v>
      </c>
      <c r="J271" s="3" t="s">
        <v>35</v>
      </c>
      <c r="K271" s="3" t="s">
        <v>50</v>
      </c>
      <c r="M271" s="3">
        <v>5</v>
      </c>
      <c r="N271" s="3">
        <v>5</v>
      </c>
      <c r="O271" s="3">
        <v>5</v>
      </c>
      <c r="P271" s="3">
        <v>5</v>
      </c>
      <c r="Q271" s="3">
        <v>7</v>
      </c>
      <c r="R271" s="3" t="s">
        <v>63</v>
      </c>
      <c r="S271" s="3" t="s">
        <v>160</v>
      </c>
      <c r="T271" s="3">
        <v>4</v>
      </c>
      <c r="U271" s="3" t="s">
        <v>161</v>
      </c>
      <c r="V271" s="3">
        <v>5</v>
      </c>
      <c r="W271" s="3" t="s">
        <v>162</v>
      </c>
      <c r="X271" s="3">
        <v>57</v>
      </c>
      <c r="Y271" s="3" t="s">
        <v>41</v>
      </c>
      <c r="Z271" s="3" t="s">
        <v>42</v>
      </c>
      <c r="AA271" s="3">
        <v>22</v>
      </c>
      <c r="AB271" s="3">
        <v>100</v>
      </c>
      <c r="AC271" s="3" t="s">
        <v>124</v>
      </c>
      <c r="AD271" s="3" t="s">
        <v>163</v>
      </c>
      <c r="AE271" s="3" t="s">
        <v>56</v>
      </c>
      <c r="AF271" s="16" t="s">
        <v>50</v>
      </c>
      <c r="AG271" s="3" t="s">
        <v>1223</v>
      </c>
    </row>
    <row r="272" spans="1:33" ht="12.5" x14ac:dyDescent="0.25">
      <c r="A272" s="2">
        <v>44601.559148715278</v>
      </c>
      <c r="B272" s="3" t="s">
        <v>47</v>
      </c>
      <c r="C272" s="3" t="s">
        <v>47</v>
      </c>
      <c r="D272" s="3">
        <v>10</v>
      </c>
      <c r="E272" s="3">
        <v>10</v>
      </c>
      <c r="F272" s="3" t="s">
        <v>32</v>
      </c>
      <c r="G272" s="3" t="s">
        <v>33</v>
      </c>
      <c r="H272" s="3" t="s">
        <v>48</v>
      </c>
      <c r="I272" s="3" t="s">
        <v>48</v>
      </c>
      <c r="J272" s="3" t="s">
        <v>35</v>
      </c>
      <c r="K272" s="3" t="s">
        <v>36</v>
      </c>
      <c r="L272" s="3" t="s">
        <v>276</v>
      </c>
      <c r="M272" s="3">
        <v>4</v>
      </c>
      <c r="N272" s="3">
        <v>3</v>
      </c>
      <c r="O272" s="3">
        <v>4</v>
      </c>
      <c r="P272" s="3">
        <v>5</v>
      </c>
      <c r="Q272" s="3">
        <v>20</v>
      </c>
      <c r="R272" s="3" t="s">
        <v>101</v>
      </c>
      <c r="S272" s="3" t="s">
        <v>170</v>
      </c>
      <c r="T272" s="3">
        <v>4</v>
      </c>
      <c r="U272" s="3" t="s">
        <v>277</v>
      </c>
      <c r="V272" s="3">
        <v>4</v>
      </c>
      <c r="W272" s="3" t="s">
        <v>278</v>
      </c>
      <c r="X272" s="3">
        <v>57</v>
      </c>
      <c r="Y272" s="3" t="s">
        <v>41</v>
      </c>
      <c r="Z272" s="3" t="s">
        <v>235</v>
      </c>
      <c r="AA272" s="3">
        <v>30</v>
      </c>
      <c r="AB272" s="3">
        <v>5000</v>
      </c>
      <c r="AC272" s="3" t="s">
        <v>43</v>
      </c>
      <c r="AD272" s="3" t="s">
        <v>114</v>
      </c>
      <c r="AE272" s="3" t="s">
        <v>56</v>
      </c>
      <c r="AF272" s="3" t="s">
        <v>36</v>
      </c>
      <c r="AG272" s="3" t="s">
        <v>1223</v>
      </c>
    </row>
    <row r="273" spans="1:33" ht="12.5" x14ac:dyDescent="0.25">
      <c r="A273" s="2">
        <v>44601.573869166663</v>
      </c>
      <c r="B273" s="3" t="s">
        <v>31</v>
      </c>
      <c r="C273" s="3" t="s">
        <v>31</v>
      </c>
      <c r="D273" s="3">
        <v>25</v>
      </c>
      <c r="E273" s="3">
        <v>7</v>
      </c>
      <c r="F273" s="3" t="s">
        <v>70</v>
      </c>
      <c r="G273" s="3" t="s">
        <v>33</v>
      </c>
      <c r="H273" s="3" t="s">
        <v>34</v>
      </c>
      <c r="I273" s="3" t="s">
        <v>34</v>
      </c>
      <c r="J273" s="3" t="s">
        <v>49</v>
      </c>
      <c r="K273" s="3" t="s">
        <v>50</v>
      </c>
      <c r="M273" s="3">
        <v>3</v>
      </c>
      <c r="N273" s="3">
        <v>3</v>
      </c>
      <c r="O273" s="3">
        <v>4</v>
      </c>
      <c r="P273" s="3">
        <v>4</v>
      </c>
      <c r="Q273" s="3">
        <v>12</v>
      </c>
      <c r="R273" s="3" t="s">
        <v>38</v>
      </c>
      <c r="S273" s="3" t="s">
        <v>264</v>
      </c>
      <c r="T273" s="3">
        <v>5</v>
      </c>
      <c r="U273" s="3" t="s">
        <v>313</v>
      </c>
      <c r="V273" s="3">
        <v>4</v>
      </c>
      <c r="W273" s="3" t="s">
        <v>314</v>
      </c>
      <c r="X273" s="3">
        <v>57</v>
      </c>
      <c r="Y273" s="3" t="s">
        <v>41</v>
      </c>
      <c r="Z273" s="3" t="s">
        <v>315</v>
      </c>
      <c r="AA273" s="3">
        <v>30</v>
      </c>
      <c r="AB273" s="3">
        <v>200</v>
      </c>
      <c r="AC273" s="3" t="s">
        <v>43</v>
      </c>
      <c r="AD273" s="3" t="s">
        <v>316</v>
      </c>
      <c r="AE273" s="3" t="s">
        <v>56</v>
      </c>
      <c r="AF273" s="3" t="s">
        <v>36</v>
      </c>
      <c r="AG273" s="3" t="s">
        <v>1223</v>
      </c>
    </row>
    <row r="274" spans="1:33" ht="12.5" x14ac:dyDescent="0.25">
      <c r="A274" s="2">
        <v>44601.713135104168</v>
      </c>
      <c r="B274" s="3" t="s">
        <v>68</v>
      </c>
      <c r="C274" s="3" t="s">
        <v>68</v>
      </c>
      <c r="D274" s="3">
        <v>12</v>
      </c>
      <c r="E274" s="3">
        <v>5</v>
      </c>
      <c r="F274" s="3" t="s">
        <v>32</v>
      </c>
      <c r="G274" s="3" t="s">
        <v>62</v>
      </c>
      <c r="H274" s="3" t="s">
        <v>34</v>
      </c>
      <c r="I274" s="3" t="s">
        <v>34</v>
      </c>
      <c r="J274" s="3" t="s">
        <v>35</v>
      </c>
      <c r="K274" s="3" t="s">
        <v>50</v>
      </c>
      <c r="M274" s="3">
        <v>4</v>
      </c>
      <c r="N274" s="3">
        <v>2</v>
      </c>
      <c r="O274" s="3">
        <v>2</v>
      </c>
      <c r="P274" s="3">
        <v>5</v>
      </c>
      <c r="Q274" s="3">
        <v>10</v>
      </c>
      <c r="R274" s="3" t="s">
        <v>38</v>
      </c>
      <c r="S274" s="3" t="s">
        <v>456</v>
      </c>
      <c r="T274" s="3">
        <v>5</v>
      </c>
      <c r="U274" s="3" t="s">
        <v>457</v>
      </c>
      <c r="V274" s="3">
        <v>5</v>
      </c>
      <c r="W274" s="3" t="s">
        <v>457</v>
      </c>
      <c r="X274" s="3">
        <v>57</v>
      </c>
      <c r="Y274" s="3" t="s">
        <v>41</v>
      </c>
      <c r="Z274" s="3" t="s">
        <v>458</v>
      </c>
      <c r="AA274" s="3">
        <v>34</v>
      </c>
      <c r="AB274" s="3">
        <v>1000</v>
      </c>
      <c r="AC274" s="3" t="s">
        <v>82</v>
      </c>
      <c r="AD274" s="3" t="s">
        <v>459</v>
      </c>
      <c r="AE274" s="3" t="s">
        <v>56</v>
      </c>
      <c r="AF274" s="3" t="s">
        <v>36</v>
      </c>
      <c r="AG274" s="3" t="s">
        <v>1223</v>
      </c>
    </row>
    <row r="275" spans="1:33" ht="12.5" x14ac:dyDescent="0.25">
      <c r="A275" s="2">
        <v>44601.796592708335</v>
      </c>
      <c r="B275" s="3" t="s">
        <v>47</v>
      </c>
      <c r="C275" s="3" t="s">
        <v>47</v>
      </c>
      <c r="D275" s="3">
        <v>20</v>
      </c>
      <c r="E275" s="3">
        <v>20</v>
      </c>
      <c r="F275" s="3" t="s">
        <v>70</v>
      </c>
      <c r="G275" s="3" t="s">
        <v>33</v>
      </c>
      <c r="H275" s="3" t="s">
        <v>34</v>
      </c>
      <c r="I275" s="3" t="s">
        <v>34</v>
      </c>
      <c r="J275" s="3" t="s">
        <v>49</v>
      </c>
      <c r="K275" s="3" t="s">
        <v>50</v>
      </c>
      <c r="M275" s="3">
        <v>4</v>
      </c>
      <c r="N275" s="3">
        <v>4</v>
      </c>
      <c r="O275" s="3">
        <v>4</v>
      </c>
      <c r="P275" s="3">
        <v>4</v>
      </c>
      <c r="Q275" s="3">
        <v>10</v>
      </c>
      <c r="R275" s="3" t="s">
        <v>38</v>
      </c>
      <c r="S275" s="3" t="s">
        <v>515</v>
      </c>
      <c r="T275" s="3">
        <v>4</v>
      </c>
      <c r="U275" s="3" t="s">
        <v>516</v>
      </c>
      <c r="V275" s="3">
        <v>4</v>
      </c>
      <c r="W275" s="3" t="s">
        <v>517</v>
      </c>
      <c r="X275" s="3">
        <v>57</v>
      </c>
      <c r="Y275" s="3" t="s">
        <v>41</v>
      </c>
      <c r="Z275" s="3" t="s">
        <v>227</v>
      </c>
      <c r="AA275" s="3">
        <v>23</v>
      </c>
      <c r="AB275" s="3">
        <v>5500</v>
      </c>
      <c r="AC275" s="3" t="s">
        <v>43</v>
      </c>
      <c r="AD275" s="3" t="s">
        <v>518</v>
      </c>
      <c r="AE275" s="3" t="s">
        <v>56</v>
      </c>
      <c r="AF275" s="3" t="s">
        <v>46</v>
      </c>
      <c r="AG275" s="3" t="s">
        <v>1223</v>
      </c>
    </row>
    <row r="276" spans="1:33" ht="12.5" x14ac:dyDescent="0.25">
      <c r="A276" s="2">
        <v>44601.858871145829</v>
      </c>
      <c r="B276" s="3" t="s">
        <v>47</v>
      </c>
      <c r="C276" s="3" t="s">
        <v>47</v>
      </c>
      <c r="D276" s="3">
        <v>250</v>
      </c>
      <c r="E276" s="3">
        <v>50</v>
      </c>
      <c r="F276" s="3" t="s">
        <v>70</v>
      </c>
      <c r="G276" s="3" t="s">
        <v>62</v>
      </c>
      <c r="H276" s="3" t="s">
        <v>34</v>
      </c>
      <c r="I276" s="3" t="s">
        <v>48</v>
      </c>
      <c r="J276" s="3" t="s">
        <v>49</v>
      </c>
      <c r="K276" s="3" t="s">
        <v>36</v>
      </c>
      <c r="L276" s="3" t="s">
        <v>549</v>
      </c>
      <c r="M276" s="3">
        <v>3</v>
      </c>
      <c r="N276" s="3">
        <v>1</v>
      </c>
      <c r="O276" s="3">
        <v>4</v>
      </c>
      <c r="P276" s="3">
        <v>5</v>
      </c>
      <c r="Q276" s="3">
        <v>3</v>
      </c>
      <c r="R276" s="3" t="s">
        <v>38</v>
      </c>
      <c r="S276" s="3" t="s">
        <v>57</v>
      </c>
      <c r="T276" s="3">
        <v>5</v>
      </c>
      <c r="U276" s="3" t="s">
        <v>550</v>
      </c>
      <c r="V276" s="3">
        <v>4</v>
      </c>
      <c r="W276" s="3" t="s">
        <v>550</v>
      </c>
      <c r="X276" s="3">
        <v>57</v>
      </c>
      <c r="Y276" s="3" t="s">
        <v>41</v>
      </c>
      <c r="Z276" s="3" t="s">
        <v>235</v>
      </c>
      <c r="AA276" s="3">
        <v>33</v>
      </c>
      <c r="AB276" s="3">
        <v>3000</v>
      </c>
      <c r="AC276" s="3" t="s">
        <v>43</v>
      </c>
      <c r="AD276" s="3" t="s">
        <v>551</v>
      </c>
      <c r="AE276" s="3" t="s">
        <v>56</v>
      </c>
      <c r="AF276" s="3" t="s">
        <v>36</v>
      </c>
      <c r="AG276" s="3" t="s">
        <v>1223</v>
      </c>
    </row>
    <row r="277" spans="1:33" ht="12.5" x14ac:dyDescent="0.25">
      <c r="A277" s="2">
        <v>44603.650948726849</v>
      </c>
      <c r="B277" s="3" t="s">
        <v>47</v>
      </c>
      <c r="C277" s="3" t="s">
        <v>47</v>
      </c>
      <c r="D277" s="3">
        <v>2000</v>
      </c>
      <c r="E277" s="3">
        <v>10</v>
      </c>
      <c r="F277" s="3" t="s">
        <v>32</v>
      </c>
      <c r="G277" s="3" t="s">
        <v>62</v>
      </c>
      <c r="H277" s="3" t="s">
        <v>34</v>
      </c>
      <c r="I277" s="3" t="s">
        <v>34</v>
      </c>
      <c r="J277" s="3" t="s">
        <v>49</v>
      </c>
      <c r="K277" s="3" t="s">
        <v>50</v>
      </c>
      <c r="M277" s="3">
        <v>3</v>
      </c>
      <c r="N277" s="3">
        <v>3</v>
      </c>
      <c r="O277" s="3">
        <v>2</v>
      </c>
      <c r="P277" s="3">
        <v>3</v>
      </c>
      <c r="Q277" s="3">
        <v>10</v>
      </c>
      <c r="R277" s="3" t="s">
        <v>101</v>
      </c>
      <c r="S277" s="3" t="s">
        <v>675</v>
      </c>
      <c r="T277" s="3">
        <v>5</v>
      </c>
      <c r="U277" s="3" t="s">
        <v>676</v>
      </c>
      <c r="V277" s="3">
        <v>5</v>
      </c>
      <c r="W277" s="3" t="s">
        <v>677</v>
      </c>
      <c r="X277" s="3">
        <v>57</v>
      </c>
      <c r="Y277" s="3" t="s">
        <v>41</v>
      </c>
      <c r="Z277" s="3" t="s">
        <v>158</v>
      </c>
      <c r="AA277" s="3">
        <v>32</v>
      </c>
      <c r="AB277" s="3">
        <v>2000</v>
      </c>
      <c r="AC277" s="3" t="s">
        <v>43</v>
      </c>
      <c r="AD277" s="3" t="s">
        <v>678</v>
      </c>
      <c r="AE277" s="3" t="s">
        <v>56</v>
      </c>
      <c r="AF277" s="3" t="s">
        <v>36</v>
      </c>
      <c r="AG277" s="3" t="s">
        <v>1223</v>
      </c>
    </row>
    <row r="278" spans="1:33" ht="12.5" x14ac:dyDescent="0.25">
      <c r="A278" s="2">
        <v>44605.518470196759</v>
      </c>
      <c r="B278" s="3" t="s">
        <v>47</v>
      </c>
      <c r="C278" s="3" t="s">
        <v>47</v>
      </c>
      <c r="D278" s="3">
        <v>25</v>
      </c>
      <c r="E278" s="3">
        <v>10</v>
      </c>
      <c r="F278" s="3" t="s">
        <v>32</v>
      </c>
      <c r="G278" s="3" t="s">
        <v>62</v>
      </c>
      <c r="H278" s="3" t="s">
        <v>48</v>
      </c>
      <c r="I278" s="3" t="s">
        <v>48</v>
      </c>
      <c r="J278" s="3" t="s">
        <v>49</v>
      </c>
      <c r="K278" s="3" t="s">
        <v>50</v>
      </c>
      <c r="M278" s="3">
        <v>4</v>
      </c>
      <c r="N278" s="3">
        <v>4</v>
      </c>
      <c r="O278" s="3">
        <v>3</v>
      </c>
      <c r="P278" s="3">
        <v>5</v>
      </c>
      <c r="Q278" s="3">
        <v>10</v>
      </c>
      <c r="R278" s="3" t="s">
        <v>101</v>
      </c>
      <c r="S278" s="3" t="s">
        <v>714</v>
      </c>
      <c r="T278" s="3">
        <v>4</v>
      </c>
      <c r="U278" s="3" t="s">
        <v>715</v>
      </c>
      <c r="V278" s="3">
        <v>4</v>
      </c>
      <c r="W278" s="3" t="s">
        <v>716</v>
      </c>
      <c r="X278" s="3">
        <v>57</v>
      </c>
      <c r="Y278" s="3" t="s">
        <v>41</v>
      </c>
      <c r="Z278" s="3" t="s">
        <v>188</v>
      </c>
      <c r="AA278" s="3">
        <v>27</v>
      </c>
      <c r="AB278" s="3">
        <v>1000</v>
      </c>
      <c r="AC278" s="3" t="s">
        <v>43</v>
      </c>
      <c r="AD278" s="3" t="s">
        <v>717</v>
      </c>
      <c r="AE278" s="3" t="s">
        <v>56</v>
      </c>
      <c r="AF278" s="3" t="s">
        <v>36</v>
      </c>
      <c r="AG278" s="3" t="s">
        <v>1223</v>
      </c>
    </row>
    <row r="279" spans="1:33" ht="12.5" x14ac:dyDescent="0.25">
      <c r="A279" s="2">
        <v>44606.873699270829</v>
      </c>
      <c r="B279" s="3" t="s">
        <v>47</v>
      </c>
      <c r="C279" s="3" t="s">
        <v>47</v>
      </c>
      <c r="D279" s="3">
        <v>50</v>
      </c>
      <c r="E279" s="3">
        <v>10</v>
      </c>
      <c r="F279" s="3" t="s">
        <v>32</v>
      </c>
      <c r="G279" s="3" t="s">
        <v>33</v>
      </c>
      <c r="H279" s="3" t="s">
        <v>48</v>
      </c>
      <c r="I279" s="3" t="s">
        <v>48</v>
      </c>
      <c r="J279" s="3" t="s">
        <v>35</v>
      </c>
      <c r="K279" s="3" t="s">
        <v>50</v>
      </c>
      <c r="M279" s="3">
        <v>3</v>
      </c>
      <c r="N279" s="3">
        <v>4</v>
      </c>
      <c r="O279" s="3">
        <v>4</v>
      </c>
      <c r="P279" s="3">
        <v>5</v>
      </c>
      <c r="Q279" s="3">
        <v>8</v>
      </c>
      <c r="R279" s="3" t="s">
        <v>38</v>
      </c>
      <c r="S279" s="3" t="s">
        <v>747</v>
      </c>
      <c r="T279" s="3">
        <v>5</v>
      </c>
      <c r="U279" s="3" t="s">
        <v>264</v>
      </c>
      <c r="V279" s="3">
        <v>5</v>
      </c>
      <c r="W279" s="3" t="s">
        <v>264</v>
      </c>
      <c r="X279" s="3">
        <v>57</v>
      </c>
      <c r="Y279" s="3" t="s">
        <v>41</v>
      </c>
      <c r="Z279" s="3" t="s">
        <v>398</v>
      </c>
      <c r="AA279" s="3">
        <v>32</v>
      </c>
      <c r="AB279" s="3">
        <v>10000</v>
      </c>
      <c r="AC279" s="3" t="s">
        <v>43</v>
      </c>
      <c r="AD279" s="3" t="s">
        <v>748</v>
      </c>
      <c r="AE279" s="3" t="s">
        <v>56</v>
      </c>
      <c r="AF279" s="3" t="s">
        <v>36</v>
      </c>
      <c r="AG279" s="3" t="s">
        <v>1223</v>
      </c>
    </row>
    <row r="280" spans="1:33" ht="12.5" x14ac:dyDescent="0.25">
      <c r="A280" s="2">
        <v>44614.783481076389</v>
      </c>
      <c r="B280" s="3" t="s">
        <v>31</v>
      </c>
      <c r="C280" s="3" t="s">
        <v>47</v>
      </c>
      <c r="D280" s="3">
        <v>20</v>
      </c>
      <c r="E280" s="3">
        <v>20</v>
      </c>
      <c r="F280" s="3" t="s">
        <v>70</v>
      </c>
      <c r="G280" s="3" t="s">
        <v>33</v>
      </c>
      <c r="H280" s="3" t="s">
        <v>34</v>
      </c>
      <c r="I280" s="3" t="s">
        <v>34</v>
      </c>
      <c r="J280" s="3" t="s">
        <v>35</v>
      </c>
      <c r="K280" s="3" t="s">
        <v>50</v>
      </c>
      <c r="M280" s="3">
        <v>3</v>
      </c>
      <c r="N280" s="3">
        <v>3</v>
      </c>
      <c r="O280" s="3">
        <v>2</v>
      </c>
      <c r="P280" s="3">
        <v>4</v>
      </c>
      <c r="Q280" s="3">
        <v>20</v>
      </c>
      <c r="R280" s="3" t="s">
        <v>38</v>
      </c>
      <c r="S280" s="3" t="s">
        <v>864</v>
      </c>
      <c r="T280" s="3">
        <v>4</v>
      </c>
      <c r="U280" s="3" t="s">
        <v>865</v>
      </c>
      <c r="V280" s="3">
        <v>4</v>
      </c>
      <c r="W280" s="3" t="s">
        <v>866</v>
      </c>
      <c r="X280" s="3">
        <v>57</v>
      </c>
      <c r="Y280" s="3" t="s">
        <v>41</v>
      </c>
      <c r="Z280" s="3" t="s">
        <v>451</v>
      </c>
      <c r="AA280" s="3">
        <v>20</v>
      </c>
      <c r="AB280" s="3">
        <v>200</v>
      </c>
      <c r="AC280" s="3" t="s">
        <v>43</v>
      </c>
      <c r="AD280" s="3" t="s">
        <v>867</v>
      </c>
      <c r="AE280" s="3" t="s">
        <v>56</v>
      </c>
      <c r="AF280" s="3" t="s">
        <v>46</v>
      </c>
      <c r="AG280" s="3" t="s">
        <v>1223</v>
      </c>
    </row>
    <row r="281" spans="1:33" ht="12.5" x14ac:dyDescent="0.25">
      <c r="A281" s="2">
        <v>44614.789393564817</v>
      </c>
      <c r="B281" s="3" t="s">
        <v>31</v>
      </c>
      <c r="C281" s="3" t="s">
        <v>31</v>
      </c>
      <c r="D281" s="3" t="s">
        <v>77</v>
      </c>
      <c r="E281" s="3">
        <v>20</v>
      </c>
      <c r="F281" s="3" t="s">
        <v>70</v>
      </c>
      <c r="G281" s="3" t="s">
        <v>33</v>
      </c>
      <c r="H281" s="3" t="s">
        <v>34</v>
      </c>
      <c r="I281" s="3" t="s">
        <v>34</v>
      </c>
      <c r="J281" s="3" t="s">
        <v>49</v>
      </c>
      <c r="K281" s="3" t="s">
        <v>50</v>
      </c>
      <c r="L281" s="3" t="s">
        <v>875</v>
      </c>
      <c r="M281" s="3">
        <v>4</v>
      </c>
      <c r="N281" s="3">
        <v>3</v>
      </c>
      <c r="O281" s="3">
        <v>4</v>
      </c>
      <c r="P281" s="3">
        <v>4</v>
      </c>
      <c r="Q281" s="3" t="s">
        <v>77</v>
      </c>
      <c r="R281" s="3" t="s">
        <v>101</v>
      </c>
      <c r="S281" s="3" t="s">
        <v>876</v>
      </c>
      <c r="T281" s="3">
        <v>1</v>
      </c>
      <c r="U281" s="3" t="s">
        <v>877</v>
      </c>
      <c r="V281" s="3">
        <v>1</v>
      </c>
      <c r="W281" s="3" t="s">
        <v>878</v>
      </c>
      <c r="X281" s="3">
        <v>57</v>
      </c>
      <c r="Y281" s="3" t="s">
        <v>41</v>
      </c>
      <c r="Z281" s="3" t="s">
        <v>95</v>
      </c>
      <c r="AA281" s="3">
        <v>31</v>
      </c>
      <c r="AB281" s="4">
        <v>50</v>
      </c>
      <c r="AC281" s="3" t="s">
        <v>43</v>
      </c>
      <c r="AD281" s="3" t="s">
        <v>699</v>
      </c>
      <c r="AE281" s="3" t="s">
        <v>115</v>
      </c>
      <c r="AF281" s="16" t="s">
        <v>50</v>
      </c>
      <c r="AG281" s="3" t="s">
        <v>1223</v>
      </c>
    </row>
    <row r="282" spans="1:33" ht="12.5" x14ac:dyDescent="0.25">
      <c r="A282" s="2">
        <v>44615.441525972223</v>
      </c>
      <c r="B282" s="3" t="s">
        <v>47</v>
      </c>
      <c r="C282" s="3" t="s">
        <v>47</v>
      </c>
      <c r="D282" s="3">
        <v>50</v>
      </c>
      <c r="E282" s="3">
        <v>50</v>
      </c>
      <c r="F282" s="3" t="s">
        <v>70</v>
      </c>
      <c r="G282" s="3" t="s">
        <v>33</v>
      </c>
      <c r="H282" s="3" t="s">
        <v>48</v>
      </c>
      <c r="I282" s="3" t="s">
        <v>48</v>
      </c>
      <c r="J282" s="3" t="s">
        <v>49</v>
      </c>
      <c r="K282" s="3" t="s">
        <v>50</v>
      </c>
      <c r="M282" s="3">
        <v>3</v>
      </c>
      <c r="N282" s="3">
        <v>3</v>
      </c>
      <c r="O282" s="3">
        <v>2</v>
      </c>
      <c r="P282" s="3">
        <v>3</v>
      </c>
      <c r="Q282" s="3">
        <v>5</v>
      </c>
      <c r="R282" s="3" t="s">
        <v>38</v>
      </c>
      <c r="S282" s="3" t="s">
        <v>1048</v>
      </c>
      <c r="T282" s="3">
        <v>3</v>
      </c>
      <c r="U282" s="3" t="s">
        <v>1049</v>
      </c>
      <c r="V282" s="3">
        <v>3</v>
      </c>
      <c r="W282" s="3" t="s">
        <v>1049</v>
      </c>
      <c r="X282" s="3">
        <v>57</v>
      </c>
      <c r="Y282" s="3" t="s">
        <v>41</v>
      </c>
      <c r="Z282" s="3" t="s">
        <v>148</v>
      </c>
      <c r="AA282" s="3">
        <v>35</v>
      </c>
      <c r="AB282" s="4">
        <v>15000</v>
      </c>
      <c r="AC282" s="3" t="s">
        <v>43</v>
      </c>
      <c r="AD282" s="3" t="s">
        <v>1050</v>
      </c>
      <c r="AE282" s="3" t="s">
        <v>56</v>
      </c>
      <c r="AF282" s="16" t="s">
        <v>50</v>
      </c>
      <c r="AG282" s="3" t="s">
        <v>1223</v>
      </c>
    </row>
    <row r="283" spans="1:33" ht="12.5" x14ac:dyDescent="0.25">
      <c r="A283" s="2">
        <v>44616.887171111113</v>
      </c>
      <c r="B283" s="3" t="s">
        <v>47</v>
      </c>
      <c r="C283" s="3" t="s">
        <v>47</v>
      </c>
      <c r="D283" s="3">
        <v>15</v>
      </c>
      <c r="E283" s="3">
        <v>25</v>
      </c>
      <c r="F283" s="3" t="s">
        <v>32</v>
      </c>
      <c r="G283" s="3" t="s">
        <v>33</v>
      </c>
      <c r="H283" s="3" t="s">
        <v>34</v>
      </c>
      <c r="I283" s="3" t="s">
        <v>34</v>
      </c>
      <c r="J283" s="3" t="s">
        <v>35</v>
      </c>
      <c r="K283" s="3" t="s">
        <v>50</v>
      </c>
      <c r="M283" s="3">
        <v>3</v>
      </c>
      <c r="N283" s="3">
        <v>4</v>
      </c>
      <c r="O283" s="3">
        <v>4</v>
      </c>
      <c r="P283" s="3">
        <v>5</v>
      </c>
      <c r="Q283" s="3">
        <v>4</v>
      </c>
      <c r="R283" s="3" t="s">
        <v>38</v>
      </c>
      <c r="S283" s="3" t="s">
        <v>264</v>
      </c>
      <c r="T283" s="3">
        <v>5</v>
      </c>
      <c r="U283" s="3" t="s">
        <v>1123</v>
      </c>
      <c r="V283" s="3">
        <v>5</v>
      </c>
      <c r="W283" s="3" t="s">
        <v>1123</v>
      </c>
      <c r="X283" s="3">
        <v>57</v>
      </c>
      <c r="Y283" s="3" t="s">
        <v>41</v>
      </c>
      <c r="Z283" s="3" t="s">
        <v>894</v>
      </c>
      <c r="AA283" s="3">
        <v>22</v>
      </c>
      <c r="AB283" s="3">
        <v>2000</v>
      </c>
      <c r="AC283" s="3" t="s">
        <v>43</v>
      </c>
      <c r="AD283" s="3" t="s">
        <v>127</v>
      </c>
      <c r="AE283" s="3" t="s">
        <v>56</v>
      </c>
      <c r="AF283" s="3" t="s">
        <v>36</v>
      </c>
      <c r="AG283" s="3" t="s">
        <v>1223</v>
      </c>
    </row>
    <row r="284" spans="1:33" ht="12.5" x14ac:dyDescent="0.25">
      <c r="A284" s="2">
        <v>44598.980706319446</v>
      </c>
      <c r="B284" s="3" t="s">
        <v>31</v>
      </c>
      <c r="C284" s="3" t="s">
        <v>31</v>
      </c>
      <c r="D284" s="3" t="s">
        <v>77</v>
      </c>
      <c r="E284" s="3">
        <v>5</v>
      </c>
      <c r="F284" s="3" t="s">
        <v>32</v>
      </c>
      <c r="G284" s="3" t="s">
        <v>33</v>
      </c>
      <c r="H284" s="3" t="s">
        <v>34</v>
      </c>
      <c r="I284" s="3" t="s">
        <v>34</v>
      </c>
      <c r="J284" s="3" t="s">
        <v>49</v>
      </c>
      <c r="K284" s="3" t="s">
        <v>50</v>
      </c>
      <c r="M284" s="3">
        <v>4</v>
      </c>
      <c r="N284" s="3">
        <v>3</v>
      </c>
      <c r="O284" s="3">
        <v>2</v>
      </c>
      <c r="P284" s="3">
        <v>4</v>
      </c>
      <c r="Q284" s="3">
        <v>5</v>
      </c>
      <c r="R284" s="3" t="s">
        <v>63</v>
      </c>
      <c r="S284" s="3" t="s">
        <v>78</v>
      </c>
      <c r="T284" s="3">
        <v>2</v>
      </c>
      <c r="U284" s="3" t="s">
        <v>79</v>
      </c>
      <c r="V284" s="3">
        <v>2</v>
      </c>
      <c r="W284" s="3" t="s">
        <v>80</v>
      </c>
      <c r="X284" s="3">
        <v>58</v>
      </c>
      <c r="Y284" s="3" t="s">
        <v>41</v>
      </c>
      <c r="Z284" s="3" t="s">
        <v>81</v>
      </c>
      <c r="AA284" s="3">
        <v>33</v>
      </c>
      <c r="AB284" s="3">
        <v>300</v>
      </c>
      <c r="AC284" s="3" t="s">
        <v>82</v>
      </c>
      <c r="AD284" s="3" t="s">
        <v>83</v>
      </c>
      <c r="AE284" s="3" t="s">
        <v>56</v>
      </c>
      <c r="AF284" s="3" t="s">
        <v>46</v>
      </c>
      <c r="AG284" s="3" t="s">
        <v>1223</v>
      </c>
    </row>
    <row r="285" spans="1:33" ht="12.5" x14ac:dyDescent="0.25">
      <c r="A285" s="2">
        <v>44600.734576261573</v>
      </c>
      <c r="B285" s="3" t="s">
        <v>47</v>
      </c>
      <c r="C285" s="3" t="s">
        <v>47</v>
      </c>
      <c r="D285" s="3">
        <v>3</v>
      </c>
      <c r="E285" s="3">
        <v>5</v>
      </c>
      <c r="F285" s="3" t="s">
        <v>32</v>
      </c>
      <c r="G285" s="3" t="s">
        <v>33</v>
      </c>
      <c r="H285" s="3" t="s">
        <v>34</v>
      </c>
      <c r="I285" s="3" t="s">
        <v>34</v>
      </c>
      <c r="J285" s="3" t="s">
        <v>49</v>
      </c>
      <c r="K285" s="3" t="s">
        <v>50</v>
      </c>
      <c r="M285" s="3">
        <v>5</v>
      </c>
      <c r="N285" s="3">
        <v>5</v>
      </c>
      <c r="O285" s="3">
        <v>5</v>
      </c>
      <c r="P285" s="3">
        <v>5</v>
      </c>
      <c r="Q285" s="3">
        <v>5</v>
      </c>
      <c r="R285" s="3" t="s">
        <v>38</v>
      </c>
      <c r="S285" s="3" t="s">
        <v>110</v>
      </c>
      <c r="T285" s="3">
        <v>5</v>
      </c>
      <c r="U285" s="3" t="s">
        <v>111</v>
      </c>
      <c r="V285" s="3">
        <v>5</v>
      </c>
      <c r="W285" s="3" t="s">
        <v>112</v>
      </c>
      <c r="X285" s="3">
        <v>58</v>
      </c>
      <c r="Y285" s="3" t="s">
        <v>41</v>
      </c>
      <c r="Z285" s="3" t="s">
        <v>113</v>
      </c>
      <c r="AA285" s="3">
        <v>22</v>
      </c>
      <c r="AB285" s="3">
        <v>100</v>
      </c>
      <c r="AC285" s="3" t="s">
        <v>43</v>
      </c>
      <c r="AD285" s="3" t="s">
        <v>114</v>
      </c>
      <c r="AE285" s="3" t="s">
        <v>115</v>
      </c>
      <c r="AF285" s="3" t="s">
        <v>36</v>
      </c>
      <c r="AG285" s="3" t="s">
        <v>1223</v>
      </c>
    </row>
    <row r="286" spans="1:33" ht="12.5" x14ac:dyDescent="0.25">
      <c r="A286" s="2">
        <v>44601.530270243056</v>
      </c>
      <c r="B286" s="3" t="s">
        <v>31</v>
      </c>
      <c r="C286" s="3" t="s">
        <v>47</v>
      </c>
      <c r="D286" s="3">
        <v>20</v>
      </c>
      <c r="E286" s="3">
        <v>30</v>
      </c>
      <c r="F286" s="3" t="s">
        <v>32</v>
      </c>
      <c r="G286" s="3" t="s">
        <v>33</v>
      </c>
      <c r="H286" s="3" t="s">
        <v>48</v>
      </c>
      <c r="I286" s="3" t="s">
        <v>48</v>
      </c>
      <c r="J286" s="3" t="s">
        <v>49</v>
      </c>
      <c r="K286" s="3" t="s">
        <v>36</v>
      </c>
      <c r="L286" s="3" t="s">
        <v>184</v>
      </c>
      <c r="M286" s="3">
        <v>3</v>
      </c>
      <c r="N286" s="3">
        <v>1</v>
      </c>
      <c r="O286" s="3">
        <v>2</v>
      </c>
      <c r="P286" s="3">
        <v>4</v>
      </c>
      <c r="Q286" s="3">
        <v>20</v>
      </c>
      <c r="R286" s="3" t="s">
        <v>38</v>
      </c>
      <c r="S286" s="3" t="s">
        <v>185</v>
      </c>
      <c r="T286" s="3">
        <v>2</v>
      </c>
      <c r="U286" s="3" t="s">
        <v>186</v>
      </c>
      <c r="V286" s="3">
        <v>5</v>
      </c>
      <c r="W286" s="3" t="s">
        <v>187</v>
      </c>
      <c r="X286" s="3">
        <v>58</v>
      </c>
      <c r="Y286" s="3" t="s">
        <v>41</v>
      </c>
      <c r="Z286" s="3" t="s">
        <v>188</v>
      </c>
      <c r="AA286" s="3">
        <v>30</v>
      </c>
      <c r="AB286" s="3">
        <v>200</v>
      </c>
      <c r="AC286" s="3" t="s">
        <v>189</v>
      </c>
      <c r="AD286" s="3" t="s">
        <v>163</v>
      </c>
      <c r="AE286" s="3" t="s">
        <v>56</v>
      </c>
      <c r="AF286" s="3" t="s">
        <v>46</v>
      </c>
      <c r="AG286" s="3" t="s">
        <v>1223</v>
      </c>
    </row>
    <row r="287" spans="1:33" ht="12.5" x14ac:dyDescent="0.25">
      <c r="A287" s="2">
        <v>44601.559487812498</v>
      </c>
      <c r="B287" s="3" t="s">
        <v>47</v>
      </c>
      <c r="C287" s="3" t="s">
        <v>47</v>
      </c>
      <c r="D287" s="3">
        <v>20</v>
      </c>
      <c r="E287" s="3">
        <v>20</v>
      </c>
      <c r="F287" s="3" t="s">
        <v>32</v>
      </c>
      <c r="G287" s="3" t="s">
        <v>62</v>
      </c>
      <c r="H287" s="3" t="s">
        <v>34</v>
      </c>
      <c r="I287" s="3" t="s">
        <v>34</v>
      </c>
      <c r="J287" s="3" t="s">
        <v>35</v>
      </c>
      <c r="K287" s="3" t="s">
        <v>36</v>
      </c>
      <c r="L287" s="3" t="s">
        <v>284</v>
      </c>
      <c r="M287" s="3">
        <v>5</v>
      </c>
      <c r="N287" s="3">
        <v>5</v>
      </c>
      <c r="O287" s="3">
        <v>1</v>
      </c>
      <c r="P287" s="3">
        <v>5</v>
      </c>
      <c r="Q287" s="3">
        <v>8</v>
      </c>
      <c r="R287" s="3" t="s">
        <v>63</v>
      </c>
      <c r="S287" s="3" t="s">
        <v>285</v>
      </c>
      <c r="T287" s="3">
        <v>5</v>
      </c>
      <c r="U287" s="3" t="s">
        <v>286</v>
      </c>
      <c r="V287" s="3">
        <v>5</v>
      </c>
      <c r="W287" s="3" t="s">
        <v>287</v>
      </c>
      <c r="X287" s="3">
        <v>58</v>
      </c>
      <c r="Y287" s="3" t="s">
        <v>41</v>
      </c>
      <c r="Z287" s="3" t="s">
        <v>288</v>
      </c>
      <c r="AA287" s="3">
        <v>33</v>
      </c>
      <c r="AB287" s="3">
        <v>10000</v>
      </c>
      <c r="AC287" s="3" t="s">
        <v>124</v>
      </c>
      <c r="AD287" s="3" t="s">
        <v>289</v>
      </c>
      <c r="AE287" s="3" t="s">
        <v>115</v>
      </c>
      <c r="AF287" s="3" t="s">
        <v>36</v>
      </c>
      <c r="AG287" s="3" t="s">
        <v>1223</v>
      </c>
    </row>
    <row r="288" spans="1:33" ht="12.5" x14ac:dyDescent="0.25">
      <c r="A288" s="2">
        <v>44601.629304166665</v>
      </c>
      <c r="B288" s="3" t="s">
        <v>47</v>
      </c>
      <c r="C288" s="3" t="s">
        <v>47</v>
      </c>
      <c r="D288" s="3">
        <v>50</v>
      </c>
      <c r="E288" s="3" t="s">
        <v>77</v>
      </c>
      <c r="F288" s="3" t="s">
        <v>70</v>
      </c>
      <c r="G288" s="3" t="s">
        <v>62</v>
      </c>
      <c r="H288" s="3" t="s">
        <v>34</v>
      </c>
      <c r="I288" s="3" t="s">
        <v>116</v>
      </c>
      <c r="J288" s="3" t="s">
        <v>35</v>
      </c>
      <c r="K288" s="3" t="s">
        <v>36</v>
      </c>
      <c r="L288" s="3" t="s">
        <v>396</v>
      </c>
      <c r="M288" s="3">
        <v>5</v>
      </c>
      <c r="N288" s="3">
        <v>1</v>
      </c>
      <c r="O288" s="3">
        <v>1</v>
      </c>
      <c r="P288" s="3">
        <v>4</v>
      </c>
      <c r="Q288" s="3">
        <v>10</v>
      </c>
      <c r="R288" s="3" t="s">
        <v>71</v>
      </c>
      <c r="S288" s="3" t="s">
        <v>264</v>
      </c>
      <c r="T288" s="3">
        <v>4</v>
      </c>
      <c r="U288" s="3" t="s">
        <v>397</v>
      </c>
      <c r="V288" s="3">
        <v>4</v>
      </c>
      <c r="W288" s="3" t="s">
        <v>397</v>
      </c>
      <c r="X288" s="3">
        <v>58</v>
      </c>
      <c r="Y288" s="3" t="s">
        <v>41</v>
      </c>
      <c r="Z288" s="3" t="s">
        <v>398</v>
      </c>
      <c r="AA288" s="3">
        <v>35</v>
      </c>
      <c r="AB288" s="3">
        <v>10000</v>
      </c>
      <c r="AC288" s="3" t="s">
        <v>43</v>
      </c>
      <c r="AD288" s="3" t="s">
        <v>399</v>
      </c>
      <c r="AE288" s="3" t="s">
        <v>56</v>
      </c>
      <c r="AF288" s="3" t="s">
        <v>46</v>
      </c>
      <c r="AG288" s="3" t="s">
        <v>1223</v>
      </c>
    </row>
    <row r="289" spans="1:33" ht="12.5" x14ac:dyDescent="0.25">
      <c r="A289" s="2">
        <v>44601.646725879633</v>
      </c>
      <c r="B289" s="3" t="s">
        <v>47</v>
      </c>
      <c r="C289" s="3" t="s">
        <v>47</v>
      </c>
      <c r="D289" s="3">
        <v>25</v>
      </c>
      <c r="E289" s="3">
        <v>1</v>
      </c>
      <c r="F289" s="3" t="s">
        <v>32</v>
      </c>
      <c r="G289" s="3" t="s">
        <v>33</v>
      </c>
      <c r="H289" s="3" t="s">
        <v>48</v>
      </c>
      <c r="I289" s="3" t="s">
        <v>48</v>
      </c>
      <c r="J289" s="3" t="s">
        <v>49</v>
      </c>
      <c r="K289" s="3" t="s">
        <v>50</v>
      </c>
      <c r="M289" s="3">
        <v>5</v>
      </c>
      <c r="N289" s="3">
        <v>5</v>
      </c>
      <c r="O289" s="3">
        <v>2</v>
      </c>
      <c r="P289" s="3">
        <v>5</v>
      </c>
      <c r="Q289" s="3">
        <v>10</v>
      </c>
      <c r="R289" s="3" t="s">
        <v>38</v>
      </c>
      <c r="S289" s="3" t="s">
        <v>264</v>
      </c>
      <c r="T289" s="3">
        <v>5</v>
      </c>
      <c r="U289" s="3" t="s">
        <v>413</v>
      </c>
      <c r="V289" s="3">
        <v>5</v>
      </c>
      <c r="W289" s="3" t="s">
        <v>413</v>
      </c>
      <c r="X289" s="3">
        <v>58</v>
      </c>
      <c r="Y289" s="3" t="s">
        <v>41</v>
      </c>
      <c r="Z289" s="3" t="s">
        <v>67</v>
      </c>
      <c r="AA289" s="3">
        <v>27</v>
      </c>
      <c r="AB289" s="3">
        <v>2000</v>
      </c>
      <c r="AC289" s="3" t="s">
        <v>43</v>
      </c>
      <c r="AD289" s="3" t="s">
        <v>414</v>
      </c>
      <c r="AE289" s="3" t="s">
        <v>56</v>
      </c>
      <c r="AF289" s="3" t="s">
        <v>36</v>
      </c>
      <c r="AG289" s="3" t="s">
        <v>1223</v>
      </c>
    </row>
    <row r="290" spans="1:33" ht="12.5" x14ac:dyDescent="0.25">
      <c r="A290" s="2">
        <v>44601.690666331022</v>
      </c>
      <c r="B290" s="3" t="s">
        <v>47</v>
      </c>
      <c r="C290" s="3" t="s">
        <v>47</v>
      </c>
      <c r="D290" s="3">
        <v>20</v>
      </c>
      <c r="E290" s="3">
        <v>5</v>
      </c>
      <c r="F290" s="3" t="s">
        <v>32</v>
      </c>
      <c r="G290" s="3" t="s">
        <v>33</v>
      </c>
      <c r="H290" s="3" t="s">
        <v>34</v>
      </c>
      <c r="I290" s="3" t="s">
        <v>116</v>
      </c>
      <c r="J290" s="3" t="s">
        <v>49</v>
      </c>
      <c r="K290" s="3" t="s">
        <v>50</v>
      </c>
      <c r="M290" s="3">
        <v>5</v>
      </c>
      <c r="N290" s="3">
        <v>1</v>
      </c>
      <c r="O290" s="3">
        <v>3</v>
      </c>
      <c r="P290" s="3">
        <v>3</v>
      </c>
      <c r="Q290" s="3">
        <v>7</v>
      </c>
      <c r="R290" s="3" t="s">
        <v>38</v>
      </c>
      <c r="S290" s="3" t="s">
        <v>443</v>
      </c>
      <c r="T290" s="3">
        <v>5</v>
      </c>
      <c r="U290" s="3" t="s">
        <v>444</v>
      </c>
      <c r="V290" s="3">
        <v>5</v>
      </c>
      <c r="W290" s="3" t="s">
        <v>445</v>
      </c>
      <c r="X290" s="3">
        <v>58</v>
      </c>
      <c r="Y290" s="3" t="s">
        <v>41</v>
      </c>
      <c r="Z290" s="3" t="s">
        <v>446</v>
      </c>
      <c r="AA290" s="3">
        <v>35</v>
      </c>
      <c r="AB290" s="3">
        <v>4000</v>
      </c>
      <c r="AC290" s="3" t="s">
        <v>43</v>
      </c>
      <c r="AD290" s="3" t="s">
        <v>447</v>
      </c>
      <c r="AE290" s="3" t="s">
        <v>56</v>
      </c>
      <c r="AF290" s="3" t="s">
        <v>36</v>
      </c>
      <c r="AG290" s="3" t="s">
        <v>1223</v>
      </c>
    </row>
    <row r="291" spans="1:33" ht="12.5" x14ac:dyDescent="0.25">
      <c r="A291" s="2">
        <v>44601.721688217593</v>
      </c>
      <c r="B291" s="3" t="s">
        <v>31</v>
      </c>
      <c r="C291" s="3" t="s">
        <v>47</v>
      </c>
      <c r="D291" s="3">
        <v>50</v>
      </c>
      <c r="E291" s="3">
        <v>10</v>
      </c>
      <c r="F291" s="3" t="s">
        <v>32</v>
      </c>
      <c r="G291" s="3" t="s">
        <v>33</v>
      </c>
      <c r="H291" s="3" t="s">
        <v>48</v>
      </c>
      <c r="I291" s="3" t="s">
        <v>48</v>
      </c>
      <c r="J291" s="3" t="s">
        <v>49</v>
      </c>
      <c r="K291" s="3" t="s">
        <v>36</v>
      </c>
      <c r="L291" s="3" t="s">
        <v>465</v>
      </c>
      <c r="M291" s="3">
        <v>4</v>
      </c>
      <c r="N291" s="3">
        <v>4</v>
      </c>
      <c r="O291" s="3">
        <v>1</v>
      </c>
      <c r="P291" s="3">
        <v>4</v>
      </c>
      <c r="Q291" s="3">
        <v>10</v>
      </c>
      <c r="R291" s="3" t="s">
        <v>38</v>
      </c>
      <c r="S291" s="3" t="s">
        <v>466</v>
      </c>
      <c r="T291" s="3">
        <v>1</v>
      </c>
      <c r="U291" s="3" t="s">
        <v>467</v>
      </c>
      <c r="V291" s="3">
        <v>5</v>
      </c>
      <c r="W291" s="3" t="s">
        <v>468</v>
      </c>
      <c r="X291" s="3">
        <v>58</v>
      </c>
      <c r="Y291" s="3" t="s">
        <v>41</v>
      </c>
      <c r="Z291" s="3" t="s">
        <v>42</v>
      </c>
      <c r="AA291" s="3">
        <v>28</v>
      </c>
      <c r="AB291" s="3">
        <v>1000</v>
      </c>
      <c r="AC291" s="3" t="s">
        <v>43</v>
      </c>
      <c r="AD291" s="3" t="s">
        <v>469</v>
      </c>
      <c r="AE291" s="3" t="s">
        <v>56</v>
      </c>
      <c r="AF291" s="3" t="s">
        <v>46</v>
      </c>
      <c r="AG291" s="3" t="s">
        <v>1223</v>
      </c>
    </row>
    <row r="292" spans="1:33" ht="12.5" x14ac:dyDescent="0.25">
      <c r="A292" s="2">
        <v>44602.052811539354</v>
      </c>
      <c r="B292" s="3" t="s">
        <v>31</v>
      </c>
      <c r="C292" s="3" t="s">
        <v>31</v>
      </c>
      <c r="D292" s="3" t="s">
        <v>77</v>
      </c>
      <c r="E292" s="3">
        <v>10</v>
      </c>
      <c r="F292" s="3" t="s">
        <v>32</v>
      </c>
      <c r="G292" s="3" t="s">
        <v>33</v>
      </c>
      <c r="H292" s="3" t="s">
        <v>34</v>
      </c>
      <c r="I292" s="3" t="s">
        <v>34</v>
      </c>
      <c r="J292" s="3" t="s">
        <v>35</v>
      </c>
      <c r="K292" s="3" t="s">
        <v>50</v>
      </c>
      <c r="M292" s="3">
        <v>4</v>
      </c>
      <c r="N292" s="3">
        <v>4</v>
      </c>
      <c r="O292" s="3">
        <v>3</v>
      </c>
      <c r="P292" s="3">
        <v>4</v>
      </c>
      <c r="Q292" s="3">
        <v>10</v>
      </c>
      <c r="R292" s="3" t="s">
        <v>38</v>
      </c>
      <c r="S292" s="3" t="s">
        <v>592</v>
      </c>
      <c r="T292" s="3">
        <v>2</v>
      </c>
      <c r="U292" s="3" t="s">
        <v>593</v>
      </c>
      <c r="V292" s="3">
        <v>3</v>
      </c>
      <c r="W292" s="3" t="s">
        <v>594</v>
      </c>
      <c r="X292" s="3">
        <v>58</v>
      </c>
      <c r="Y292" s="3" t="s">
        <v>41</v>
      </c>
      <c r="Z292" s="3" t="s">
        <v>81</v>
      </c>
      <c r="AA292" s="3">
        <v>25</v>
      </c>
      <c r="AB292" s="3">
        <v>100</v>
      </c>
      <c r="AC292" s="3" t="s">
        <v>43</v>
      </c>
      <c r="AD292" s="3" t="s">
        <v>438</v>
      </c>
      <c r="AE292" s="3" t="s">
        <v>56</v>
      </c>
      <c r="AF292" s="3" t="s">
        <v>46</v>
      </c>
      <c r="AG292" s="3" t="s">
        <v>1223</v>
      </c>
    </row>
    <row r="293" spans="1:33" ht="12.5" x14ac:dyDescent="0.25">
      <c r="A293" s="2">
        <v>44602.278285509259</v>
      </c>
      <c r="B293" s="3" t="s">
        <v>31</v>
      </c>
      <c r="C293" s="3" t="s">
        <v>31</v>
      </c>
      <c r="D293" s="3" t="s">
        <v>77</v>
      </c>
      <c r="E293" s="3">
        <v>0</v>
      </c>
      <c r="F293" s="3" t="s">
        <v>32</v>
      </c>
      <c r="G293" s="3" t="s">
        <v>84</v>
      </c>
      <c r="H293" s="3" t="s">
        <v>34</v>
      </c>
      <c r="I293" s="3" t="s">
        <v>34</v>
      </c>
      <c r="J293" s="3" t="s">
        <v>35</v>
      </c>
      <c r="K293" s="3" t="s">
        <v>50</v>
      </c>
      <c r="M293" s="3">
        <v>4</v>
      </c>
      <c r="N293" s="3">
        <v>3</v>
      </c>
      <c r="O293" s="3">
        <v>3</v>
      </c>
      <c r="P293" s="3">
        <v>4</v>
      </c>
      <c r="Q293" s="3" t="s">
        <v>77</v>
      </c>
      <c r="R293" s="3" t="s">
        <v>38</v>
      </c>
      <c r="S293" s="3" t="s">
        <v>606</v>
      </c>
      <c r="T293" s="3">
        <v>4</v>
      </c>
      <c r="U293" s="3" t="s">
        <v>607</v>
      </c>
      <c r="V293" s="3">
        <v>3</v>
      </c>
      <c r="W293" s="3" t="s">
        <v>608</v>
      </c>
      <c r="X293" s="3">
        <v>58</v>
      </c>
      <c r="Y293" s="3" t="s">
        <v>41</v>
      </c>
      <c r="Z293" s="3" t="s">
        <v>315</v>
      </c>
      <c r="AA293" s="3">
        <v>30</v>
      </c>
      <c r="AB293" s="3">
        <v>0</v>
      </c>
      <c r="AC293" s="3" t="s">
        <v>43</v>
      </c>
      <c r="AD293" s="3" t="s">
        <v>609</v>
      </c>
      <c r="AE293" s="3" t="s">
        <v>56</v>
      </c>
      <c r="AF293" s="3" t="s">
        <v>36</v>
      </c>
      <c r="AG293" s="3" t="s">
        <v>1223</v>
      </c>
    </row>
    <row r="294" spans="1:33" ht="12.5" x14ac:dyDescent="0.25">
      <c r="A294" s="2">
        <v>44614.825705995376</v>
      </c>
      <c r="B294" s="3" t="s">
        <v>47</v>
      </c>
      <c r="C294" s="3" t="s">
        <v>47</v>
      </c>
      <c r="D294" s="3">
        <v>200</v>
      </c>
      <c r="E294" s="3" t="s">
        <v>77</v>
      </c>
      <c r="F294" s="3" t="s">
        <v>68</v>
      </c>
      <c r="G294" s="3" t="s">
        <v>84</v>
      </c>
      <c r="H294" s="3" t="s">
        <v>34</v>
      </c>
      <c r="I294" s="3" t="s">
        <v>34</v>
      </c>
      <c r="J294" s="3" t="s">
        <v>35</v>
      </c>
      <c r="K294" s="3" t="s">
        <v>50</v>
      </c>
      <c r="M294" s="3">
        <v>3</v>
      </c>
      <c r="N294" s="3">
        <v>2</v>
      </c>
      <c r="O294" s="3">
        <v>3</v>
      </c>
      <c r="P294" s="3">
        <v>4</v>
      </c>
      <c r="Q294" s="3">
        <v>7</v>
      </c>
      <c r="R294" s="3" t="s">
        <v>38</v>
      </c>
      <c r="S294" s="3" t="s">
        <v>911</v>
      </c>
      <c r="T294" s="3">
        <v>3</v>
      </c>
      <c r="U294" s="3" t="s">
        <v>912</v>
      </c>
      <c r="V294" s="3">
        <v>4</v>
      </c>
      <c r="W294" s="3" t="s">
        <v>913</v>
      </c>
      <c r="X294" s="3">
        <v>58</v>
      </c>
      <c r="Y294" s="3" t="s">
        <v>41</v>
      </c>
      <c r="Z294" s="3" t="s">
        <v>914</v>
      </c>
      <c r="AA294" s="3">
        <v>35</v>
      </c>
      <c r="AB294" s="4">
        <v>7500</v>
      </c>
      <c r="AC294" s="3" t="s">
        <v>124</v>
      </c>
      <c r="AD294" s="3" t="s">
        <v>915</v>
      </c>
      <c r="AE294" s="3" t="s">
        <v>56</v>
      </c>
      <c r="AF294" s="3" t="s">
        <v>46</v>
      </c>
      <c r="AG294" s="3" t="s">
        <v>1223</v>
      </c>
    </row>
    <row r="295" spans="1:33" ht="12.5" x14ac:dyDescent="0.25">
      <c r="A295" s="2">
        <v>44614.892618518519</v>
      </c>
      <c r="B295" s="3" t="s">
        <v>31</v>
      </c>
      <c r="C295" s="3" t="s">
        <v>47</v>
      </c>
      <c r="D295" s="3">
        <v>5</v>
      </c>
      <c r="E295" s="3">
        <v>5</v>
      </c>
      <c r="F295" s="3" t="s">
        <v>70</v>
      </c>
      <c r="G295" s="3" t="s">
        <v>33</v>
      </c>
      <c r="H295" s="3" t="s">
        <v>34</v>
      </c>
      <c r="I295" s="3" t="s">
        <v>48</v>
      </c>
      <c r="J295" s="3" t="s">
        <v>49</v>
      </c>
      <c r="K295" s="3" t="s">
        <v>50</v>
      </c>
      <c r="M295" s="3">
        <v>3</v>
      </c>
      <c r="N295" s="3">
        <v>3</v>
      </c>
      <c r="O295" s="3">
        <v>3</v>
      </c>
      <c r="P295" s="3">
        <v>4</v>
      </c>
      <c r="Q295" s="3">
        <v>5</v>
      </c>
      <c r="R295" s="3" t="s">
        <v>38</v>
      </c>
      <c r="S295" s="3" t="s">
        <v>170</v>
      </c>
      <c r="T295" s="3">
        <v>3</v>
      </c>
      <c r="U295" s="3" t="s">
        <v>970</v>
      </c>
      <c r="V295" s="3">
        <v>4</v>
      </c>
      <c r="W295" s="3" t="s">
        <v>971</v>
      </c>
      <c r="X295" s="3">
        <v>58</v>
      </c>
      <c r="Y295" s="3" t="s">
        <v>41</v>
      </c>
      <c r="Z295" s="3" t="s">
        <v>75</v>
      </c>
      <c r="AA295" s="3">
        <v>33</v>
      </c>
      <c r="AB295" s="4">
        <v>3300</v>
      </c>
      <c r="AC295" s="3" t="s">
        <v>43</v>
      </c>
      <c r="AD295" s="3" t="s">
        <v>140</v>
      </c>
      <c r="AE295" s="3" t="s">
        <v>56</v>
      </c>
      <c r="AF295" s="3" t="s">
        <v>36</v>
      </c>
      <c r="AG295" s="3" t="s">
        <v>1223</v>
      </c>
    </row>
    <row r="296" spans="1:33" ht="12.5" x14ac:dyDescent="0.25">
      <c r="A296" s="2">
        <v>44615.400363761575</v>
      </c>
      <c r="B296" s="3" t="s">
        <v>47</v>
      </c>
      <c r="C296" s="3" t="s">
        <v>47</v>
      </c>
      <c r="D296" s="3">
        <v>20</v>
      </c>
      <c r="E296" s="3">
        <v>10</v>
      </c>
      <c r="F296" s="3" t="s">
        <v>70</v>
      </c>
      <c r="G296" s="3" t="s">
        <v>33</v>
      </c>
      <c r="H296" s="3" t="s">
        <v>34</v>
      </c>
      <c r="I296" s="3" t="s">
        <v>116</v>
      </c>
      <c r="J296" s="3" t="s">
        <v>35</v>
      </c>
      <c r="K296" s="3" t="s">
        <v>50</v>
      </c>
      <c r="M296" s="3">
        <v>5</v>
      </c>
      <c r="N296" s="3">
        <v>5</v>
      </c>
      <c r="O296" s="3">
        <v>3</v>
      </c>
      <c r="P296" s="3">
        <v>4</v>
      </c>
      <c r="Q296" s="3">
        <v>10</v>
      </c>
      <c r="R296" s="3" t="s">
        <v>63</v>
      </c>
      <c r="S296" s="3" t="s">
        <v>1042</v>
      </c>
      <c r="T296" s="3">
        <v>4</v>
      </c>
      <c r="U296" s="3" t="s">
        <v>129</v>
      </c>
      <c r="V296" s="3">
        <v>4</v>
      </c>
      <c r="W296" s="3" t="s">
        <v>129</v>
      </c>
      <c r="X296" s="3">
        <v>58</v>
      </c>
      <c r="Y296" s="3" t="s">
        <v>41</v>
      </c>
      <c r="Z296" s="3" t="s">
        <v>288</v>
      </c>
      <c r="AA296" s="3">
        <v>33</v>
      </c>
      <c r="AB296" s="3">
        <v>12000</v>
      </c>
      <c r="AC296" s="3" t="s">
        <v>124</v>
      </c>
      <c r="AD296" s="3" t="s">
        <v>1043</v>
      </c>
      <c r="AE296" s="3" t="s">
        <v>115</v>
      </c>
      <c r="AF296" s="3" t="s">
        <v>36</v>
      </c>
      <c r="AG296" s="3" t="s">
        <v>1223</v>
      </c>
    </row>
    <row r="297" spans="1:33" ht="12.5" x14ac:dyDescent="0.25">
      <c r="A297" s="2">
        <v>44601.549201712958</v>
      </c>
      <c r="B297" s="3" t="s">
        <v>31</v>
      </c>
      <c r="C297" s="3" t="s">
        <v>47</v>
      </c>
      <c r="D297" s="3">
        <v>20</v>
      </c>
      <c r="E297" s="3">
        <v>10</v>
      </c>
      <c r="F297" s="3" t="s">
        <v>32</v>
      </c>
      <c r="G297" s="3" t="s">
        <v>62</v>
      </c>
      <c r="H297" s="3" t="s">
        <v>48</v>
      </c>
      <c r="I297" s="3" t="s">
        <v>48</v>
      </c>
      <c r="J297" s="3" t="s">
        <v>49</v>
      </c>
      <c r="K297" s="3" t="s">
        <v>50</v>
      </c>
      <c r="M297" s="3">
        <v>4</v>
      </c>
      <c r="N297" s="3">
        <v>5</v>
      </c>
      <c r="O297" s="3">
        <v>1</v>
      </c>
      <c r="P297" s="3">
        <v>5</v>
      </c>
      <c r="Q297" s="3">
        <v>7</v>
      </c>
      <c r="R297" s="3" t="s">
        <v>38</v>
      </c>
      <c r="S297" s="3" t="s">
        <v>170</v>
      </c>
      <c r="T297" s="3">
        <v>4</v>
      </c>
      <c r="U297" s="3" t="s">
        <v>252</v>
      </c>
      <c r="V297" s="3">
        <v>5</v>
      </c>
      <c r="W297" s="3" t="s">
        <v>253</v>
      </c>
      <c r="X297" s="3">
        <v>59</v>
      </c>
      <c r="Y297" s="3" t="s">
        <v>41</v>
      </c>
      <c r="Z297" s="3" t="s">
        <v>120</v>
      </c>
      <c r="AA297" s="3">
        <v>32</v>
      </c>
      <c r="AB297" s="3">
        <v>1000</v>
      </c>
      <c r="AC297" s="3" t="s">
        <v>43</v>
      </c>
      <c r="AD297" s="3" t="s">
        <v>254</v>
      </c>
      <c r="AE297" s="3" t="s">
        <v>56</v>
      </c>
      <c r="AF297" s="3" t="s">
        <v>36</v>
      </c>
      <c r="AG297" s="3" t="s">
        <v>1223</v>
      </c>
    </row>
    <row r="298" spans="1:33" ht="12.5" x14ac:dyDescent="0.25">
      <c r="A298" s="2">
        <v>44602.010545115743</v>
      </c>
      <c r="B298" s="3" t="s">
        <v>47</v>
      </c>
      <c r="C298" s="3" t="s">
        <v>47</v>
      </c>
      <c r="D298" s="3">
        <v>20</v>
      </c>
      <c r="E298" s="3" t="s">
        <v>77</v>
      </c>
      <c r="F298" s="3" t="s">
        <v>32</v>
      </c>
      <c r="G298" s="3" t="s">
        <v>62</v>
      </c>
      <c r="H298" s="3" t="s">
        <v>34</v>
      </c>
      <c r="I298" s="3" t="s">
        <v>48</v>
      </c>
      <c r="J298" s="3" t="s">
        <v>49</v>
      </c>
      <c r="K298" s="3" t="s">
        <v>36</v>
      </c>
      <c r="M298" s="3">
        <v>5</v>
      </c>
      <c r="N298" s="3">
        <v>5</v>
      </c>
      <c r="O298" s="3">
        <v>1</v>
      </c>
      <c r="P298" s="3">
        <v>5</v>
      </c>
      <c r="Q298" s="3" t="s">
        <v>77</v>
      </c>
      <c r="R298" s="3" t="s">
        <v>63</v>
      </c>
      <c r="S298" s="3" t="s">
        <v>586</v>
      </c>
      <c r="T298" s="3">
        <v>4</v>
      </c>
      <c r="U298" s="3" t="s">
        <v>587</v>
      </c>
      <c r="V298" s="3">
        <v>4</v>
      </c>
      <c r="W298" s="3" t="s">
        <v>588</v>
      </c>
      <c r="X298" s="3">
        <v>59</v>
      </c>
      <c r="Y298" s="3" t="s">
        <v>41</v>
      </c>
      <c r="Z298" s="3" t="s">
        <v>95</v>
      </c>
      <c r="AA298" s="3">
        <v>30</v>
      </c>
      <c r="AB298" s="3">
        <v>30000</v>
      </c>
      <c r="AC298" s="3" t="s">
        <v>43</v>
      </c>
      <c r="AD298" s="3" t="s">
        <v>100</v>
      </c>
      <c r="AE298" s="3" t="s">
        <v>45</v>
      </c>
      <c r="AF298" s="3" t="s">
        <v>46</v>
      </c>
      <c r="AG298" s="3" t="s">
        <v>1223</v>
      </c>
    </row>
    <row r="299" spans="1:33" ht="12.5" x14ac:dyDescent="0.25">
      <c r="A299" s="2">
        <v>44611.833311400464</v>
      </c>
      <c r="B299" s="3" t="s">
        <v>47</v>
      </c>
      <c r="C299" s="3" t="s">
        <v>47</v>
      </c>
      <c r="D299" s="3">
        <v>5</v>
      </c>
      <c r="E299" s="3">
        <v>1</v>
      </c>
      <c r="F299" s="3" t="s">
        <v>32</v>
      </c>
      <c r="G299" s="3" t="s">
        <v>33</v>
      </c>
      <c r="H299" s="3" t="s">
        <v>48</v>
      </c>
      <c r="I299" s="3" t="s">
        <v>48</v>
      </c>
      <c r="J299" s="3" t="s">
        <v>49</v>
      </c>
      <c r="K299" s="3" t="s">
        <v>50</v>
      </c>
      <c r="M299" s="3">
        <v>4</v>
      </c>
      <c r="N299" s="3">
        <v>3</v>
      </c>
      <c r="O299" s="3">
        <v>3</v>
      </c>
      <c r="P299" s="3">
        <v>5</v>
      </c>
      <c r="Q299" s="3">
        <v>8</v>
      </c>
      <c r="R299" s="3" t="s">
        <v>38</v>
      </c>
      <c r="S299" s="3" t="s">
        <v>783</v>
      </c>
      <c r="T299" s="3">
        <v>1</v>
      </c>
      <c r="U299" s="3" t="s">
        <v>784</v>
      </c>
      <c r="V299" s="3">
        <v>5</v>
      </c>
      <c r="W299" s="3" t="s">
        <v>785</v>
      </c>
      <c r="X299" s="3">
        <v>59</v>
      </c>
      <c r="Y299" s="3" t="s">
        <v>74</v>
      </c>
      <c r="Z299" s="3" t="s">
        <v>67</v>
      </c>
      <c r="AA299" s="3">
        <v>35</v>
      </c>
      <c r="AB299" s="3">
        <v>2000</v>
      </c>
      <c r="AC299" s="3" t="s">
        <v>124</v>
      </c>
      <c r="AD299" s="3" t="s">
        <v>786</v>
      </c>
      <c r="AE299" s="3" t="s">
        <v>56</v>
      </c>
      <c r="AF299" s="3" t="s">
        <v>36</v>
      </c>
      <c r="AG299" s="3" t="s">
        <v>1223</v>
      </c>
    </row>
    <row r="300" spans="1:33" ht="12.5" x14ac:dyDescent="0.25">
      <c r="A300" s="2">
        <v>44613.955402673615</v>
      </c>
      <c r="B300" s="3" t="s">
        <v>47</v>
      </c>
      <c r="C300" s="3" t="s">
        <v>47</v>
      </c>
      <c r="D300" s="3">
        <v>5</v>
      </c>
      <c r="E300" s="3">
        <v>5</v>
      </c>
      <c r="F300" s="3" t="s">
        <v>70</v>
      </c>
      <c r="G300" s="3" t="s">
        <v>33</v>
      </c>
      <c r="H300" s="3" t="s">
        <v>34</v>
      </c>
      <c r="I300" s="3" t="s">
        <v>34</v>
      </c>
      <c r="J300" s="3" t="s">
        <v>35</v>
      </c>
      <c r="K300" s="3" t="s">
        <v>50</v>
      </c>
      <c r="M300" s="3">
        <v>4</v>
      </c>
      <c r="N300" s="3">
        <v>4</v>
      </c>
      <c r="O300" s="3">
        <v>4</v>
      </c>
      <c r="P300" s="3">
        <v>4</v>
      </c>
      <c r="Q300" s="3">
        <v>20</v>
      </c>
      <c r="R300" s="3" t="s">
        <v>71</v>
      </c>
      <c r="S300" s="3" t="s">
        <v>817</v>
      </c>
      <c r="T300" s="3">
        <v>4</v>
      </c>
      <c r="U300" s="3" t="s">
        <v>818</v>
      </c>
      <c r="V300" s="3">
        <v>4</v>
      </c>
      <c r="W300" s="3" t="s">
        <v>818</v>
      </c>
      <c r="X300" s="3">
        <v>59</v>
      </c>
      <c r="Y300" s="3" t="s">
        <v>41</v>
      </c>
      <c r="Z300" s="3" t="s">
        <v>113</v>
      </c>
      <c r="AA300" s="3">
        <v>35</v>
      </c>
      <c r="AB300" s="4">
        <v>1400</v>
      </c>
      <c r="AC300" s="3" t="s">
        <v>43</v>
      </c>
      <c r="AD300" s="3" t="s">
        <v>819</v>
      </c>
      <c r="AE300" s="3" t="s">
        <v>56</v>
      </c>
      <c r="AF300" s="3" t="s">
        <v>46</v>
      </c>
      <c r="AG300" s="3" t="s">
        <v>1223</v>
      </c>
    </row>
    <row r="301" spans="1:33" ht="12.5" x14ac:dyDescent="0.25">
      <c r="A301" s="2">
        <v>44614.773986053246</v>
      </c>
      <c r="B301" s="3" t="s">
        <v>68</v>
      </c>
      <c r="C301" s="3" t="s">
        <v>47</v>
      </c>
      <c r="D301" s="3">
        <v>20</v>
      </c>
      <c r="E301" s="3">
        <v>20</v>
      </c>
      <c r="F301" s="3" t="s">
        <v>32</v>
      </c>
      <c r="G301" s="3" t="s">
        <v>33</v>
      </c>
      <c r="H301" s="3" t="s">
        <v>48</v>
      </c>
      <c r="I301" s="3" t="s">
        <v>48</v>
      </c>
      <c r="J301" s="3" t="s">
        <v>49</v>
      </c>
      <c r="K301" s="3" t="s">
        <v>50</v>
      </c>
      <c r="M301" s="3">
        <v>4</v>
      </c>
      <c r="N301" s="3">
        <v>4</v>
      </c>
      <c r="O301" s="3">
        <v>2</v>
      </c>
      <c r="P301" s="3">
        <v>5</v>
      </c>
      <c r="Q301" s="3">
        <v>10</v>
      </c>
      <c r="R301" s="3" t="s">
        <v>38</v>
      </c>
      <c r="S301" s="3" t="s">
        <v>832</v>
      </c>
      <c r="T301" s="3">
        <v>5</v>
      </c>
      <c r="U301" s="3" t="s">
        <v>833</v>
      </c>
      <c r="V301" s="3">
        <v>5</v>
      </c>
      <c r="W301" s="3" t="s">
        <v>462</v>
      </c>
      <c r="X301" s="3">
        <v>59</v>
      </c>
      <c r="Y301" s="3" t="s">
        <v>41</v>
      </c>
      <c r="Z301" s="3" t="s">
        <v>703</v>
      </c>
      <c r="AA301" s="3">
        <v>30</v>
      </c>
      <c r="AB301" s="4">
        <v>1800</v>
      </c>
      <c r="AC301" s="3" t="s">
        <v>43</v>
      </c>
      <c r="AD301" s="3" t="s">
        <v>834</v>
      </c>
      <c r="AE301" s="3" t="s">
        <v>56</v>
      </c>
      <c r="AF301" s="3" t="s">
        <v>36</v>
      </c>
      <c r="AG301" s="3" t="s">
        <v>1223</v>
      </c>
    </row>
    <row r="302" spans="1:33" ht="12.5" x14ac:dyDescent="0.25">
      <c r="A302" s="2">
        <v>44614.828856979162</v>
      </c>
      <c r="B302" s="3" t="s">
        <v>47</v>
      </c>
      <c r="C302" s="3" t="s">
        <v>47</v>
      </c>
      <c r="D302" s="3">
        <v>35</v>
      </c>
      <c r="E302" s="3">
        <v>5</v>
      </c>
      <c r="F302" s="3" t="s">
        <v>32</v>
      </c>
      <c r="G302" s="3" t="s">
        <v>33</v>
      </c>
      <c r="H302" s="3" t="s">
        <v>48</v>
      </c>
      <c r="I302" s="3" t="s">
        <v>48</v>
      </c>
      <c r="J302" s="3" t="s">
        <v>35</v>
      </c>
      <c r="K302" s="3" t="s">
        <v>36</v>
      </c>
      <c r="L302" s="3" t="s">
        <v>916</v>
      </c>
      <c r="M302" s="3">
        <v>4</v>
      </c>
      <c r="N302" s="3">
        <v>5</v>
      </c>
      <c r="O302" s="3">
        <v>2</v>
      </c>
      <c r="P302" s="3">
        <v>5</v>
      </c>
      <c r="Q302" s="3">
        <v>3</v>
      </c>
      <c r="R302" s="3" t="s">
        <v>38</v>
      </c>
      <c r="S302" s="3" t="s">
        <v>264</v>
      </c>
      <c r="T302" s="3">
        <v>5</v>
      </c>
      <c r="U302" s="3" t="s">
        <v>917</v>
      </c>
      <c r="V302" s="3">
        <v>5</v>
      </c>
      <c r="W302" s="3" t="s">
        <v>264</v>
      </c>
      <c r="X302" s="3">
        <v>59</v>
      </c>
      <c r="Y302" s="3" t="s">
        <v>41</v>
      </c>
      <c r="Z302" s="3" t="s">
        <v>451</v>
      </c>
      <c r="AA302" s="3">
        <v>32</v>
      </c>
      <c r="AB302" s="4">
        <v>12000</v>
      </c>
      <c r="AC302" s="3" t="s">
        <v>189</v>
      </c>
      <c r="AD302" s="3" t="s">
        <v>918</v>
      </c>
      <c r="AE302" s="3" t="s">
        <v>56</v>
      </c>
      <c r="AF302" s="3" t="s">
        <v>46</v>
      </c>
      <c r="AG302" s="3" t="s">
        <v>1223</v>
      </c>
    </row>
    <row r="303" spans="1:33" ht="12.5" x14ac:dyDescent="0.25">
      <c r="A303" s="2">
        <v>44614.903937037037</v>
      </c>
      <c r="B303" s="3" t="s">
        <v>31</v>
      </c>
      <c r="C303" s="3" t="s">
        <v>68</v>
      </c>
      <c r="D303" s="3" t="s">
        <v>77</v>
      </c>
      <c r="E303" s="3">
        <v>25</v>
      </c>
      <c r="F303" s="3" t="s">
        <v>32</v>
      </c>
      <c r="G303" s="3" t="s">
        <v>33</v>
      </c>
      <c r="H303" s="3" t="s">
        <v>34</v>
      </c>
      <c r="I303" s="3" t="s">
        <v>48</v>
      </c>
      <c r="J303" s="3" t="s">
        <v>35</v>
      </c>
      <c r="K303" s="3" t="s">
        <v>50</v>
      </c>
      <c r="M303" s="3">
        <v>3</v>
      </c>
      <c r="N303" s="3">
        <v>3</v>
      </c>
      <c r="O303" s="3">
        <v>5</v>
      </c>
      <c r="P303" s="3">
        <v>4</v>
      </c>
      <c r="Q303" s="3">
        <v>5</v>
      </c>
      <c r="R303" s="3" t="s">
        <v>101</v>
      </c>
      <c r="S303" s="3" t="s">
        <v>57</v>
      </c>
      <c r="T303" s="3">
        <v>4</v>
      </c>
      <c r="U303" s="3" t="s">
        <v>979</v>
      </c>
      <c r="V303" s="3">
        <v>2</v>
      </c>
      <c r="W303" s="3" t="s">
        <v>980</v>
      </c>
      <c r="X303" s="3">
        <v>59</v>
      </c>
      <c r="Y303" s="3" t="s">
        <v>41</v>
      </c>
      <c r="Z303" s="3" t="s">
        <v>288</v>
      </c>
      <c r="AA303" s="3">
        <v>31</v>
      </c>
      <c r="AB303" s="3">
        <v>100</v>
      </c>
      <c r="AC303" s="3" t="s">
        <v>43</v>
      </c>
      <c r="AD303" s="3" t="s">
        <v>104</v>
      </c>
      <c r="AE303" s="3" t="s">
        <v>56</v>
      </c>
      <c r="AF303" s="3" t="s">
        <v>46</v>
      </c>
      <c r="AG303" s="3" t="s">
        <v>1223</v>
      </c>
    </row>
    <row r="304" spans="1:33" ht="12.5" x14ac:dyDescent="0.25">
      <c r="A304" s="2">
        <v>44615.292580567126</v>
      </c>
      <c r="B304" s="3" t="s">
        <v>31</v>
      </c>
      <c r="C304" s="3" t="s">
        <v>47</v>
      </c>
      <c r="D304" s="3">
        <v>4</v>
      </c>
      <c r="E304" s="3">
        <v>4</v>
      </c>
      <c r="F304" s="3" t="s">
        <v>70</v>
      </c>
      <c r="G304" s="3" t="s">
        <v>33</v>
      </c>
      <c r="H304" s="3" t="s">
        <v>34</v>
      </c>
      <c r="I304" s="3" t="s">
        <v>34</v>
      </c>
      <c r="J304" s="3" t="s">
        <v>35</v>
      </c>
      <c r="K304" s="3" t="s">
        <v>50</v>
      </c>
      <c r="M304" s="3">
        <v>4</v>
      </c>
      <c r="N304" s="3">
        <v>4</v>
      </c>
      <c r="O304" s="3">
        <v>4</v>
      </c>
      <c r="P304" s="3">
        <v>4</v>
      </c>
      <c r="Q304" s="3">
        <v>5</v>
      </c>
      <c r="R304" s="3" t="s">
        <v>63</v>
      </c>
      <c r="S304" s="3" t="s">
        <v>1018</v>
      </c>
      <c r="T304" s="3">
        <v>4</v>
      </c>
      <c r="U304" s="3" t="s">
        <v>626</v>
      </c>
      <c r="V304" s="3">
        <v>5</v>
      </c>
      <c r="W304" s="3" t="s">
        <v>626</v>
      </c>
      <c r="X304" s="3">
        <v>59</v>
      </c>
      <c r="Y304" s="3" t="s">
        <v>41</v>
      </c>
      <c r="Z304" s="3" t="s">
        <v>315</v>
      </c>
      <c r="AA304" s="3">
        <v>35</v>
      </c>
      <c r="AB304" s="3">
        <v>2000</v>
      </c>
      <c r="AC304" s="3" t="s">
        <v>82</v>
      </c>
      <c r="AD304" s="3" t="s">
        <v>1019</v>
      </c>
      <c r="AE304" s="3" t="s">
        <v>56</v>
      </c>
      <c r="AF304" s="3" t="s">
        <v>46</v>
      </c>
      <c r="AG304" s="3" t="s">
        <v>1223</v>
      </c>
    </row>
    <row r="305" spans="1:33" ht="12.5" x14ac:dyDescent="0.25">
      <c r="A305" s="2">
        <v>44615.366797233801</v>
      </c>
      <c r="B305" s="3" t="s">
        <v>31</v>
      </c>
      <c r="C305" s="3" t="s">
        <v>47</v>
      </c>
      <c r="D305" s="3">
        <v>20</v>
      </c>
      <c r="E305" s="3">
        <v>2</v>
      </c>
      <c r="F305" s="3" t="s">
        <v>70</v>
      </c>
      <c r="G305" s="3" t="s">
        <v>33</v>
      </c>
      <c r="H305" s="3" t="s">
        <v>34</v>
      </c>
      <c r="I305" s="3" t="s">
        <v>48</v>
      </c>
      <c r="J305" s="3" t="s">
        <v>49</v>
      </c>
      <c r="K305" s="3" t="s">
        <v>50</v>
      </c>
      <c r="M305" s="3">
        <v>4</v>
      </c>
      <c r="N305" s="3">
        <v>4</v>
      </c>
      <c r="O305" s="3">
        <v>5</v>
      </c>
      <c r="P305" s="3">
        <v>5</v>
      </c>
      <c r="Q305" s="3">
        <v>20</v>
      </c>
      <c r="R305" s="3" t="s">
        <v>38</v>
      </c>
      <c r="S305" s="3" t="s">
        <v>1031</v>
      </c>
      <c r="T305" s="3">
        <v>4</v>
      </c>
      <c r="U305" s="3" t="s">
        <v>1032</v>
      </c>
      <c r="V305" s="3">
        <v>5</v>
      </c>
      <c r="W305" s="3" t="s">
        <v>1033</v>
      </c>
      <c r="X305" s="3">
        <v>59</v>
      </c>
      <c r="Y305" s="3" t="s">
        <v>74</v>
      </c>
      <c r="Z305" s="3" t="s">
        <v>67</v>
      </c>
      <c r="AA305" s="3">
        <v>35</v>
      </c>
      <c r="AB305" s="4">
        <v>200</v>
      </c>
      <c r="AC305" s="3" t="s">
        <v>43</v>
      </c>
      <c r="AD305" s="3" t="s">
        <v>438</v>
      </c>
      <c r="AE305" s="3" t="s">
        <v>56</v>
      </c>
      <c r="AF305" s="3" t="s">
        <v>36</v>
      </c>
      <c r="AG305" s="3" t="s">
        <v>1223</v>
      </c>
    </row>
    <row r="306" spans="1:33" ht="12.5" x14ac:dyDescent="0.25">
      <c r="A306" s="2">
        <v>44618.499986886571</v>
      </c>
      <c r="B306" s="3" t="s">
        <v>47</v>
      </c>
      <c r="C306" s="3" t="s">
        <v>47</v>
      </c>
      <c r="D306" s="3">
        <v>12</v>
      </c>
      <c r="E306" s="3">
        <v>7</v>
      </c>
      <c r="F306" s="3" t="s">
        <v>70</v>
      </c>
      <c r="G306" s="3" t="s">
        <v>33</v>
      </c>
      <c r="H306" s="3" t="s">
        <v>34</v>
      </c>
      <c r="I306" s="3" t="s">
        <v>48</v>
      </c>
      <c r="J306" s="3" t="s">
        <v>49</v>
      </c>
      <c r="K306" s="3" t="s">
        <v>36</v>
      </c>
      <c r="L306" s="3" t="s">
        <v>1141</v>
      </c>
      <c r="M306" s="3">
        <v>5</v>
      </c>
      <c r="N306" s="3">
        <v>4</v>
      </c>
      <c r="O306" s="3">
        <v>3</v>
      </c>
      <c r="P306" s="3">
        <v>5</v>
      </c>
      <c r="Q306" s="3">
        <v>3</v>
      </c>
      <c r="R306" s="3" t="s">
        <v>38</v>
      </c>
      <c r="S306" s="3" t="s">
        <v>1142</v>
      </c>
      <c r="T306" s="3">
        <v>4</v>
      </c>
      <c r="U306" s="3" t="s">
        <v>1143</v>
      </c>
      <c r="V306" s="3">
        <v>4</v>
      </c>
      <c r="W306" s="3" t="s">
        <v>1143</v>
      </c>
      <c r="X306" s="3">
        <v>59</v>
      </c>
      <c r="Y306" s="3" t="s">
        <v>41</v>
      </c>
      <c r="Z306" s="3" t="s">
        <v>120</v>
      </c>
      <c r="AA306" s="3">
        <v>30</v>
      </c>
      <c r="AB306" s="4" t="s">
        <v>77</v>
      </c>
      <c r="AC306" s="3" t="s">
        <v>82</v>
      </c>
      <c r="AD306" s="3" t="s">
        <v>1144</v>
      </c>
      <c r="AE306" s="3" t="s">
        <v>56</v>
      </c>
      <c r="AF306" s="3" t="s">
        <v>46</v>
      </c>
      <c r="AG306" s="3" t="s">
        <v>1223</v>
      </c>
    </row>
    <row r="307" spans="1:33" ht="12.5" x14ac:dyDescent="0.25">
      <c r="A307" s="2">
        <v>44601.613793888886</v>
      </c>
      <c r="B307" s="3" t="s">
        <v>47</v>
      </c>
      <c r="C307" s="3" t="s">
        <v>47</v>
      </c>
      <c r="D307" s="3">
        <v>0</v>
      </c>
      <c r="E307" s="3" t="s">
        <v>77</v>
      </c>
      <c r="F307" s="3" t="s">
        <v>70</v>
      </c>
      <c r="G307" s="3" t="s">
        <v>33</v>
      </c>
      <c r="H307" s="3" t="s">
        <v>34</v>
      </c>
      <c r="I307" s="3" t="s">
        <v>116</v>
      </c>
      <c r="J307" s="3" t="s">
        <v>49</v>
      </c>
      <c r="K307" s="3" t="s">
        <v>50</v>
      </c>
      <c r="M307" s="3">
        <v>4</v>
      </c>
      <c r="N307" s="3">
        <v>2</v>
      </c>
      <c r="O307" s="3">
        <v>1</v>
      </c>
      <c r="P307" s="3">
        <v>5</v>
      </c>
      <c r="Q307" s="3">
        <v>5</v>
      </c>
      <c r="R307" s="3" t="s">
        <v>38</v>
      </c>
      <c r="S307" s="3" t="s">
        <v>372</v>
      </c>
      <c r="T307" s="3">
        <v>5</v>
      </c>
      <c r="U307" s="3" t="s">
        <v>373</v>
      </c>
      <c r="V307" s="3">
        <v>5</v>
      </c>
      <c r="W307" s="3" t="s">
        <v>374</v>
      </c>
      <c r="X307" s="3">
        <v>60</v>
      </c>
      <c r="Y307" s="3" t="s">
        <v>41</v>
      </c>
      <c r="Z307" s="3" t="s">
        <v>227</v>
      </c>
      <c r="AA307" s="3">
        <v>25</v>
      </c>
      <c r="AB307" s="3">
        <v>2000</v>
      </c>
      <c r="AC307" s="3" t="s">
        <v>189</v>
      </c>
      <c r="AD307" s="3" t="s">
        <v>134</v>
      </c>
      <c r="AE307" s="3" t="s">
        <v>56</v>
      </c>
      <c r="AF307" s="16" t="s">
        <v>50</v>
      </c>
      <c r="AG307" s="3" t="s">
        <v>1223</v>
      </c>
    </row>
    <row r="308" spans="1:33" ht="12.5" x14ac:dyDescent="0.25">
      <c r="A308" s="2">
        <v>44601.622727118054</v>
      </c>
      <c r="B308" s="3" t="s">
        <v>47</v>
      </c>
      <c r="C308" s="3" t="s">
        <v>47</v>
      </c>
      <c r="D308" s="3">
        <v>20</v>
      </c>
      <c r="E308" s="3">
        <v>20</v>
      </c>
      <c r="F308" s="3" t="s">
        <v>32</v>
      </c>
      <c r="G308" s="3" t="s">
        <v>33</v>
      </c>
      <c r="H308" s="3" t="s">
        <v>34</v>
      </c>
      <c r="I308" s="3" t="s">
        <v>34</v>
      </c>
      <c r="J308" s="3" t="s">
        <v>49</v>
      </c>
      <c r="K308" s="3" t="s">
        <v>36</v>
      </c>
      <c r="L308" s="3" t="s">
        <v>388</v>
      </c>
      <c r="M308" s="3">
        <v>4</v>
      </c>
      <c r="N308" s="3">
        <v>1</v>
      </c>
      <c r="O308" s="3">
        <v>4</v>
      </c>
      <c r="P308" s="3">
        <v>4</v>
      </c>
      <c r="Q308" s="3">
        <v>9</v>
      </c>
      <c r="R308" s="3" t="s">
        <v>101</v>
      </c>
      <c r="S308" s="3" t="s">
        <v>389</v>
      </c>
      <c r="T308" s="3">
        <v>5</v>
      </c>
      <c r="U308" s="3" t="s">
        <v>390</v>
      </c>
      <c r="V308" s="3">
        <v>5</v>
      </c>
      <c r="W308" s="3" t="s">
        <v>390</v>
      </c>
      <c r="X308" s="3">
        <v>60</v>
      </c>
      <c r="Y308" s="3" t="s">
        <v>41</v>
      </c>
      <c r="Z308" s="3" t="s">
        <v>75</v>
      </c>
      <c r="AA308" s="3">
        <v>32</v>
      </c>
      <c r="AB308" s="3">
        <v>3500</v>
      </c>
      <c r="AC308" s="3" t="s">
        <v>43</v>
      </c>
      <c r="AD308" s="3" t="s">
        <v>163</v>
      </c>
      <c r="AE308" s="3" t="s">
        <v>56</v>
      </c>
      <c r="AF308" s="16" t="s">
        <v>50</v>
      </c>
      <c r="AG308" s="3" t="s">
        <v>1223</v>
      </c>
    </row>
    <row r="309" spans="1:33" ht="12.5" x14ac:dyDescent="0.25">
      <c r="A309" s="2">
        <v>44603.557431111112</v>
      </c>
      <c r="B309" s="3" t="s">
        <v>31</v>
      </c>
      <c r="C309" s="3" t="s">
        <v>68</v>
      </c>
      <c r="D309" s="3">
        <v>20</v>
      </c>
      <c r="E309" s="3">
        <v>5</v>
      </c>
      <c r="F309" s="3" t="s">
        <v>32</v>
      </c>
      <c r="G309" s="3" t="s">
        <v>33</v>
      </c>
      <c r="H309" s="3" t="s">
        <v>34</v>
      </c>
      <c r="I309" s="3" t="s">
        <v>48</v>
      </c>
      <c r="J309" s="3" t="s">
        <v>35</v>
      </c>
      <c r="K309" s="3" t="s">
        <v>50</v>
      </c>
      <c r="L309" s="3" t="s">
        <v>667</v>
      </c>
      <c r="M309" s="3">
        <v>1</v>
      </c>
      <c r="N309" s="3">
        <v>1</v>
      </c>
      <c r="O309" s="3">
        <v>3</v>
      </c>
      <c r="P309" s="3">
        <v>5</v>
      </c>
      <c r="Q309" s="3" t="s">
        <v>77</v>
      </c>
      <c r="R309" s="3" t="s">
        <v>63</v>
      </c>
      <c r="S309" s="3" t="s">
        <v>57</v>
      </c>
      <c r="T309" s="3">
        <v>1</v>
      </c>
      <c r="U309" s="3" t="s">
        <v>668</v>
      </c>
      <c r="V309" s="3">
        <v>1</v>
      </c>
      <c r="W309" s="3" t="s">
        <v>107</v>
      </c>
      <c r="X309" s="3">
        <v>60</v>
      </c>
      <c r="Y309" s="3" t="s">
        <v>41</v>
      </c>
      <c r="Z309" s="3" t="s">
        <v>288</v>
      </c>
      <c r="AA309" s="3">
        <v>33</v>
      </c>
      <c r="AB309" s="3">
        <v>500</v>
      </c>
      <c r="AC309" s="3" t="s">
        <v>43</v>
      </c>
      <c r="AD309" s="3" t="s">
        <v>669</v>
      </c>
      <c r="AE309" s="3" t="s">
        <v>115</v>
      </c>
      <c r="AF309" s="3" t="s">
        <v>36</v>
      </c>
      <c r="AG309" s="3" t="s">
        <v>1223</v>
      </c>
    </row>
    <row r="310" spans="1:33" ht="12.5" x14ac:dyDescent="0.25">
      <c r="A310" s="2">
        <v>44607.503066377314</v>
      </c>
      <c r="B310" s="3" t="s">
        <v>68</v>
      </c>
      <c r="C310" s="3" t="s">
        <v>47</v>
      </c>
      <c r="D310" s="3">
        <v>7</v>
      </c>
      <c r="E310" s="3">
        <v>7</v>
      </c>
      <c r="F310" s="3" t="s">
        <v>32</v>
      </c>
      <c r="G310" s="3" t="s">
        <v>33</v>
      </c>
      <c r="H310" s="3" t="s">
        <v>34</v>
      </c>
      <c r="I310" s="3" t="s">
        <v>48</v>
      </c>
      <c r="J310" s="3" t="s">
        <v>35</v>
      </c>
      <c r="K310" s="3" t="s">
        <v>36</v>
      </c>
      <c r="L310" s="3" t="s">
        <v>760</v>
      </c>
      <c r="M310" s="3">
        <v>3</v>
      </c>
      <c r="N310" s="3">
        <v>1</v>
      </c>
      <c r="O310" s="3">
        <v>2</v>
      </c>
      <c r="P310" s="3">
        <v>5</v>
      </c>
      <c r="Q310" s="3">
        <v>7</v>
      </c>
      <c r="R310" s="3" t="s">
        <v>38</v>
      </c>
      <c r="S310" s="3" t="s">
        <v>761</v>
      </c>
      <c r="T310" s="3">
        <v>3</v>
      </c>
      <c r="U310" s="3" t="s">
        <v>762</v>
      </c>
      <c r="V310" s="3">
        <v>3</v>
      </c>
      <c r="W310" s="3" t="s">
        <v>763</v>
      </c>
      <c r="X310" s="3">
        <v>60</v>
      </c>
      <c r="Y310" s="3" t="s">
        <v>41</v>
      </c>
      <c r="Z310" s="3" t="s">
        <v>60</v>
      </c>
      <c r="AA310" s="3">
        <v>33</v>
      </c>
      <c r="AB310" s="3" t="s">
        <v>77</v>
      </c>
      <c r="AC310" s="3" t="s">
        <v>43</v>
      </c>
      <c r="AD310" s="3" t="s">
        <v>764</v>
      </c>
      <c r="AE310" s="3" t="s">
        <v>56</v>
      </c>
      <c r="AF310" s="3" t="s">
        <v>36</v>
      </c>
      <c r="AG310" s="3" t="s">
        <v>1223</v>
      </c>
    </row>
    <row r="311" spans="1:33" ht="12.5" x14ac:dyDescent="0.25">
      <c r="A311" s="2">
        <v>44614.775808368053</v>
      </c>
      <c r="B311" s="3" t="s">
        <v>47</v>
      </c>
      <c r="C311" s="3" t="s">
        <v>68</v>
      </c>
      <c r="D311" s="3">
        <v>20</v>
      </c>
      <c r="E311" s="3">
        <v>10</v>
      </c>
      <c r="F311" s="3" t="s">
        <v>32</v>
      </c>
      <c r="G311" s="3" t="s">
        <v>62</v>
      </c>
      <c r="H311" s="3" t="s">
        <v>48</v>
      </c>
      <c r="I311" s="3" t="s">
        <v>48</v>
      </c>
      <c r="J311" s="3" t="s">
        <v>49</v>
      </c>
      <c r="K311" s="3" t="s">
        <v>50</v>
      </c>
      <c r="M311" s="3">
        <v>5</v>
      </c>
      <c r="N311" s="3">
        <v>4</v>
      </c>
      <c r="O311" s="3">
        <v>1</v>
      </c>
      <c r="P311" s="3">
        <v>4</v>
      </c>
      <c r="Q311" s="3">
        <v>5</v>
      </c>
      <c r="R311" s="3" t="s">
        <v>38</v>
      </c>
      <c r="S311" s="3" t="s">
        <v>264</v>
      </c>
      <c r="T311" s="3">
        <v>5</v>
      </c>
      <c r="U311" s="3" t="s">
        <v>835</v>
      </c>
      <c r="V311" s="3">
        <v>3</v>
      </c>
      <c r="W311" s="3" t="s">
        <v>836</v>
      </c>
      <c r="X311" s="3">
        <v>60</v>
      </c>
      <c r="Y311" s="3" t="s">
        <v>41</v>
      </c>
      <c r="Z311" s="3" t="s">
        <v>75</v>
      </c>
      <c r="AA311" s="3">
        <v>36</v>
      </c>
      <c r="AB311" s="4">
        <v>2000</v>
      </c>
      <c r="AC311" s="3" t="s">
        <v>189</v>
      </c>
      <c r="AD311" s="3" t="s">
        <v>837</v>
      </c>
      <c r="AE311" s="3" t="s">
        <v>115</v>
      </c>
      <c r="AF311" s="3" t="s">
        <v>46</v>
      </c>
      <c r="AG311" s="3" t="s">
        <v>1223</v>
      </c>
    </row>
    <row r="312" spans="1:33" ht="12.5" x14ac:dyDescent="0.25">
      <c r="A312" s="2">
        <v>44614.906599062495</v>
      </c>
      <c r="B312" s="3" t="s">
        <v>47</v>
      </c>
      <c r="C312" s="3" t="s">
        <v>47</v>
      </c>
      <c r="D312" s="3">
        <v>50</v>
      </c>
      <c r="E312" s="3">
        <v>20</v>
      </c>
      <c r="F312" s="3" t="s">
        <v>32</v>
      </c>
      <c r="G312" s="3" t="s">
        <v>62</v>
      </c>
      <c r="H312" s="3" t="s">
        <v>48</v>
      </c>
      <c r="I312" s="3" t="s">
        <v>48</v>
      </c>
      <c r="J312" s="3" t="s">
        <v>49</v>
      </c>
      <c r="K312" s="3" t="s">
        <v>36</v>
      </c>
      <c r="L312" s="3" t="s">
        <v>981</v>
      </c>
      <c r="M312" s="3">
        <v>5</v>
      </c>
      <c r="N312" s="3">
        <v>4</v>
      </c>
      <c r="O312" s="3">
        <v>1</v>
      </c>
      <c r="P312" s="3">
        <v>2</v>
      </c>
      <c r="Q312" s="3">
        <v>1</v>
      </c>
      <c r="R312" s="3" t="s">
        <v>38</v>
      </c>
      <c r="S312" s="3" t="s">
        <v>982</v>
      </c>
      <c r="T312" s="3">
        <v>4</v>
      </c>
      <c r="U312" s="3" t="s">
        <v>983</v>
      </c>
      <c r="V312" s="3">
        <v>3</v>
      </c>
      <c r="W312" s="3" t="s">
        <v>984</v>
      </c>
      <c r="X312" s="3">
        <v>60</v>
      </c>
      <c r="Y312" s="3" t="s">
        <v>41</v>
      </c>
      <c r="Z312" s="3" t="s">
        <v>148</v>
      </c>
      <c r="AA312" s="3">
        <v>30</v>
      </c>
      <c r="AB312" s="3">
        <v>10000</v>
      </c>
      <c r="AC312" s="3" t="s">
        <v>43</v>
      </c>
      <c r="AD312" s="3" t="s">
        <v>622</v>
      </c>
      <c r="AE312" s="3" t="s">
        <v>56</v>
      </c>
      <c r="AF312" s="3" t="s">
        <v>36</v>
      </c>
      <c r="AG312" s="3" t="s">
        <v>1223</v>
      </c>
    </row>
    <row r="313" spans="1:33" ht="12.5" x14ac:dyDescent="0.25">
      <c r="A313" s="2">
        <v>44615.359655671295</v>
      </c>
      <c r="B313" s="3" t="s">
        <v>31</v>
      </c>
      <c r="C313" s="3" t="s">
        <v>47</v>
      </c>
      <c r="D313" s="3" t="s">
        <v>77</v>
      </c>
      <c r="E313" s="3" t="s">
        <v>77</v>
      </c>
      <c r="F313" s="3" t="s">
        <v>32</v>
      </c>
      <c r="G313" s="3" t="s">
        <v>62</v>
      </c>
      <c r="H313" s="3" t="s">
        <v>34</v>
      </c>
      <c r="I313" s="3" t="s">
        <v>48</v>
      </c>
      <c r="J313" s="3" t="s">
        <v>49</v>
      </c>
      <c r="K313" s="3" t="s">
        <v>50</v>
      </c>
      <c r="M313" s="3">
        <v>5</v>
      </c>
      <c r="N313" s="3">
        <v>5</v>
      </c>
      <c r="O313" s="3">
        <v>3</v>
      </c>
      <c r="P313" s="3">
        <v>5</v>
      </c>
      <c r="Q313" s="3" t="s">
        <v>77</v>
      </c>
      <c r="R313" s="3" t="s">
        <v>63</v>
      </c>
      <c r="S313" s="3" t="s">
        <v>1028</v>
      </c>
      <c r="T313" s="3">
        <v>5</v>
      </c>
      <c r="U313" s="3" t="s">
        <v>1029</v>
      </c>
      <c r="V313" s="3">
        <v>5</v>
      </c>
      <c r="W313" s="3" t="s">
        <v>300</v>
      </c>
      <c r="X313" s="3">
        <v>60</v>
      </c>
      <c r="Y313" s="3" t="s">
        <v>41</v>
      </c>
      <c r="Z313" s="3" t="s">
        <v>60</v>
      </c>
      <c r="AA313" s="3">
        <v>35</v>
      </c>
      <c r="AB313" s="4" t="s">
        <v>77</v>
      </c>
      <c r="AC313" s="3" t="s">
        <v>43</v>
      </c>
      <c r="AD313" s="3" t="s">
        <v>1030</v>
      </c>
      <c r="AE313" s="3" t="s">
        <v>56</v>
      </c>
      <c r="AF313" s="3" t="s">
        <v>46</v>
      </c>
      <c r="AG313" s="3" t="s">
        <v>1223</v>
      </c>
    </row>
    <row r="314" spans="1:33" ht="12.5" x14ac:dyDescent="0.25">
      <c r="A314" s="2">
        <v>44615.487479791671</v>
      </c>
      <c r="B314" s="3" t="s">
        <v>68</v>
      </c>
      <c r="C314" s="3" t="s">
        <v>68</v>
      </c>
      <c r="D314" s="3">
        <v>5</v>
      </c>
      <c r="E314" s="3">
        <v>5</v>
      </c>
      <c r="F314" s="3" t="s">
        <v>32</v>
      </c>
      <c r="G314" s="3" t="s">
        <v>62</v>
      </c>
      <c r="H314" s="3" t="s">
        <v>48</v>
      </c>
      <c r="I314" s="3" t="s">
        <v>48</v>
      </c>
      <c r="J314" s="3" t="s">
        <v>49</v>
      </c>
      <c r="K314" s="3" t="s">
        <v>50</v>
      </c>
      <c r="M314" s="3">
        <v>5</v>
      </c>
      <c r="N314" s="3">
        <v>5</v>
      </c>
      <c r="O314" s="3">
        <v>2</v>
      </c>
      <c r="P314" s="3">
        <v>5</v>
      </c>
      <c r="Q314" s="3">
        <v>10</v>
      </c>
      <c r="R314" s="3" t="s">
        <v>63</v>
      </c>
      <c r="S314" s="3" t="s">
        <v>1063</v>
      </c>
      <c r="T314" s="3">
        <v>5</v>
      </c>
      <c r="U314" s="3" t="s">
        <v>36</v>
      </c>
      <c r="V314" s="3">
        <v>5</v>
      </c>
      <c r="W314" s="3" t="s">
        <v>36</v>
      </c>
      <c r="X314" s="3">
        <v>60</v>
      </c>
      <c r="Y314" s="3" t="s">
        <v>41</v>
      </c>
      <c r="Z314" s="3" t="s">
        <v>605</v>
      </c>
      <c r="AA314" s="3">
        <v>30</v>
      </c>
      <c r="AB314" s="4" t="s">
        <v>77</v>
      </c>
      <c r="AC314" s="3" t="s">
        <v>43</v>
      </c>
      <c r="AD314" s="3" t="s">
        <v>1064</v>
      </c>
      <c r="AE314" s="3" t="s">
        <v>56</v>
      </c>
      <c r="AF314" s="3" t="s">
        <v>36</v>
      </c>
      <c r="AG314" s="3" t="s">
        <v>1223</v>
      </c>
    </row>
    <row r="315" spans="1:33" ht="12.5" x14ac:dyDescent="0.25">
      <c r="A315" s="2">
        <v>44601.530537557876</v>
      </c>
      <c r="B315" s="3" t="s">
        <v>47</v>
      </c>
      <c r="C315" s="3" t="s">
        <v>47</v>
      </c>
      <c r="D315" s="3">
        <v>50</v>
      </c>
      <c r="E315" s="3">
        <v>50</v>
      </c>
      <c r="F315" s="3" t="s">
        <v>70</v>
      </c>
      <c r="G315" s="3" t="s">
        <v>33</v>
      </c>
      <c r="H315" s="3" t="s">
        <v>48</v>
      </c>
      <c r="I315" s="3" t="s">
        <v>48</v>
      </c>
      <c r="J315" s="3" t="s">
        <v>49</v>
      </c>
      <c r="K315" s="3" t="s">
        <v>50</v>
      </c>
      <c r="M315" s="3">
        <v>4</v>
      </c>
      <c r="N315" s="3">
        <v>4</v>
      </c>
      <c r="O315" s="3">
        <v>5</v>
      </c>
      <c r="P315" s="3">
        <v>5</v>
      </c>
      <c r="Q315" s="3">
        <v>5</v>
      </c>
      <c r="R315" s="3" t="s">
        <v>63</v>
      </c>
      <c r="S315" s="3" t="s">
        <v>190</v>
      </c>
      <c r="T315" s="3">
        <v>5</v>
      </c>
      <c r="U315" s="3" t="s">
        <v>191</v>
      </c>
      <c r="V315" s="3">
        <v>5</v>
      </c>
      <c r="W315" s="3" t="s">
        <v>192</v>
      </c>
      <c r="X315" s="3">
        <v>61</v>
      </c>
      <c r="Y315" s="3" t="s">
        <v>41</v>
      </c>
      <c r="Z315" s="3" t="s">
        <v>75</v>
      </c>
      <c r="AA315" s="3">
        <v>40</v>
      </c>
      <c r="AB315" s="3">
        <v>2</v>
      </c>
      <c r="AC315" s="3" t="s">
        <v>43</v>
      </c>
      <c r="AD315" s="3" t="s">
        <v>104</v>
      </c>
      <c r="AE315" s="3" t="s">
        <v>56</v>
      </c>
      <c r="AF315" s="3" t="s">
        <v>36</v>
      </c>
      <c r="AG315" s="3" t="s">
        <v>1223</v>
      </c>
    </row>
    <row r="316" spans="1:33" ht="12.5" x14ac:dyDescent="0.25">
      <c r="A316" s="2">
        <v>44601.554093576386</v>
      </c>
      <c r="B316" s="3" t="s">
        <v>31</v>
      </c>
      <c r="C316" s="3" t="s">
        <v>31</v>
      </c>
      <c r="D316" s="3" t="s">
        <v>77</v>
      </c>
      <c r="E316" s="3">
        <v>5</v>
      </c>
      <c r="F316" s="3" t="s">
        <v>68</v>
      </c>
      <c r="G316" s="3" t="s">
        <v>62</v>
      </c>
      <c r="H316" s="3" t="s">
        <v>34</v>
      </c>
      <c r="I316" s="3" t="s">
        <v>34</v>
      </c>
      <c r="J316" s="3" t="s">
        <v>35</v>
      </c>
      <c r="K316" s="3" t="s">
        <v>50</v>
      </c>
      <c r="M316" s="3">
        <v>5</v>
      </c>
      <c r="N316" s="3">
        <v>4</v>
      </c>
      <c r="O316" s="3">
        <v>5</v>
      </c>
      <c r="P316" s="3">
        <v>5</v>
      </c>
      <c r="Q316" s="3" t="s">
        <v>77</v>
      </c>
      <c r="R316" s="3" t="s">
        <v>38</v>
      </c>
      <c r="S316" s="3" t="s">
        <v>260</v>
      </c>
      <c r="T316" s="3">
        <v>1</v>
      </c>
      <c r="U316" s="3" t="s">
        <v>261</v>
      </c>
      <c r="V316" s="3">
        <v>2</v>
      </c>
      <c r="W316" s="3" t="s">
        <v>262</v>
      </c>
      <c r="X316" s="3">
        <v>61</v>
      </c>
      <c r="Y316" s="3" t="s">
        <v>41</v>
      </c>
      <c r="Z316" s="3" t="s">
        <v>42</v>
      </c>
      <c r="AA316" s="3">
        <v>32</v>
      </c>
      <c r="AB316" s="3">
        <v>10</v>
      </c>
      <c r="AC316" s="3" t="s">
        <v>82</v>
      </c>
      <c r="AD316" s="3" t="s">
        <v>263</v>
      </c>
      <c r="AE316" s="3" t="s">
        <v>115</v>
      </c>
      <c r="AF316" s="3" t="s">
        <v>46</v>
      </c>
      <c r="AG316" s="3" t="s">
        <v>1223</v>
      </c>
    </row>
    <row r="317" spans="1:33" ht="12.5" x14ac:dyDescent="0.25">
      <c r="A317" s="2">
        <v>44601.929318032402</v>
      </c>
      <c r="B317" s="3" t="s">
        <v>47</v>
      </c>
      <c r="C317" s="3" t="s">
        <v>47</v>
      </c>
      <c r="D317" s="3">
        <v>20</v>
      </c>
      <c r="E317" s="3" t="s">
        <v>77</v>
      </c>
      <c r="F317" s="3" t="s">
        <v>32</v>
      </c>
      <c r="G317" s="3" t="s">
        <v>33</v>
      </c>
      <c r="H317" s="3" t="s">
        <v>34</v>
      </c>
      <c r="I317" s="3" t="s">
        <v>48</v>
      </c>
      <c r="J317" s="3" t="s">
        <v>49</v>
      </c>
      <c r="K317" s="3" t="s">
        <v>50</v>
      </c>
      <c r="M317" s="3">
        <v>3</v>
      </c>
      <c r="N317" s="3">
        <v>4</v>
      </c>
      <c r="O317" s="3">
        <v>4</v>
      </c>
      <c r="P317" s="3">
        <v>5</v>
      </c>
      <c r="Q317" s="3">
        <v>10</v>
      </c>
      <c r="R317" s="3" t="s">
        <v>101</v>
      </c>
      <c r="S317" s="3" t="s">
        <v>563</v>
      </c>
      <c r="T317" s="3">
        <v>4</v>
      </c>
      <c r="U317" s="3" t="s">
        <v>564</v>
      </c>
      <c r="V317" s="3">
        <v>4</v>
      </c>
      <c r="W317" s="3" t="s">
        <v>57</v>
      </c>
      <c r="X317" s="3">
        <v>61</v>
      </c>
      <c r="Y317" s="3" t="s">
        <v>41</v>
      </c>
      <c r="Z317" s="3" t="s">
        <v>565</v>
      </c>
      <c r="AA317" s="3">
        <v>30</v>
      </c>
      <c r="AB317" s="3">
        <v>1000</v>
      </c>
      <c r="AC317" s="3" t="s">
        <v>43</v>
      </c>
      <c r="AD317" s="3" t="s">
        <v>566</v>
      </c>
      <c r="AE317" s="3" t="s">
        <v>56</v>
      </c>
      <c r="AF317" s="16" t="s">
        <v>50</v>
      </c>
      <c r="AG317" s="3" t="s">
        <v>1223</v>
      </c>
    </row>
    <row r="318" spans="1:33" ht="12.5" x14ac:dyDescent="0.25">
      <c r="A318" s="2">
        <v>44602.055592870369</v>
      </c>
      <c r="B318" s="3" t="s">
        <v>31</v>
      </c>
      <c r="C318" s="3" t="s">
        <v>31</v>
      </c>
      <c r="D318" s="3">
        <v>250</v>
      </c>
      <c r="E318" s="3">
        <v>25</v>
      </c>
      <c r="F318" s="3" t="s">
        <v>32</v>
      </c>
      <c r="G318" s="3" t="s">
        <v>33</v>
      </c>
      <c r="H318" s="3" t="s">
        <v>34</v>
      </c>
      <c r="I318" s="3" t="s">
        <v>34</v>
      </c>
      <c r="J318" s="3" t="s">
        <v>49</v>
      </c>
      <c r="K318" s="3" t="s">
        <v>36</v>
      </c>
      <c r="L318" s="3" t="s">
        <v>595</v>
      </c>
      <c r="M318" s="3">
        <v>4</v>
      </c>
      <c r="N318" s="3">
        <v>3</v>
      </c>
      <c r="O318" s="3">
        <v>2</v>
      </c>
      <c r="P318" s="3">
        <v>4</v>
      </c>
      <c r="Q318" s="3">
        <v>17</v>
      </c>
      <c r="R318" s="3" t="s">
        <v>63</v>
      </c>
      <c r="S318" s="3" t="s">
        <v>181</v>
      </c>
      <c r="T318" s="3">
        <v>1</v>
      </c>
      <c r="U318" s="3" t="s">
        <v>596</v>
      </c>
      <c r="V318" s="3">
        <v>3</v>
      </c>
      <c r="W318" s="3" t="s">
        <v>597</v>
      </c>
      <c r="X318" s="3">
        <v>61</v>
      </c>
      <c r="Y318" s="3" t="s">
        <v>41</v>
      </c>
      <c r="Z318" s="3" t="s">
        <v>585</v>
      </c>
      <c r="AA318" s="3">
        <v>25</v>
      </c>
      <c r="AB318" s="3">
        <v>200</v>
      </c>
      <c r="AC318" s="3" t="s">
        <v>43</v>
      </c>
      <c r="AD318" s="3" t="s">
        <v>598</v>
      </c>
      <c r="AE318" s="3" t="s">
        <v>115</v>
      </c>
      <c r="AF318" s="3" t="s">
        <v>36</v>
      </c>
      <c r="AG318" s="3" t="s">
        <v>1223</v>
      </c>
    </row>
    <row r="319" spans="1:33" ht="12.5" x14ac:dyDescent="0.25">
      <c r="A319" s="2">
        <v>44611.759225034722</v>
      </c>
      <c r="B319" s="3" t="s">
        <v>31</v>
      </c>
      <c r="C319" s="3" t="s">
        <v>31</v>
      </c>
      <c r="D319" s="3" t="s">
        <v>77</v>
      </c>
      <c r="E319" s="3">
        <v>10</v>
      </c>
      <c r="F319" s="3" t="s">
        <v>32</v>
      </c>
      <c r="G319" s="3" t="s">
        <v>33</v>
      </c>
      <c r="H319" s="3" t="s">
        <v>34</v>
      </c>
      <c r="I319" s="3" t="s">
        <v>34</v>
      </c>
      <c r="J319" s="3" t="s">
        <v>35</v>
      </c>
      <c r="K319" s="3" t="s">
        <v>50</v>
      </c>
      <c r="L319" s="3" t="s">
        <v>780</v>
      </c>
      <c r="M319" s="3">
        <v>2</v>
      </c>
      <c r="N319" s="3">
        <v>2</v>
      </c>
      <c r="O319" s="3">
        <v>3</v>
      </c>
      <c r="P319" s="3">
        <v>2</v>
      </c>
      <c r="Q319" s="3">
        <v>2</v>
      </c>
      <c r="R319" s="3" t="s">
        <v>63</v>
      </c>
      <c r="S319" s="3" t="s">
        <v>264</v>
      </c>
      <c r="T319" s="3">
        <v>3</v>
      </c>
      <c r="U319" s="3" t="s">
        <v>781</v>
      </c>
      <c r="V319" s="3">
        <v>3</v>
      </c>
      <c r="W319" s="3" t="s">
        <v>782</v>
      </c>
      <c r="X319" s="3">
        <v>61</v>
      </c>
      <c r="Y319" s="3" t="s">
        <v>41</v>
      </c>
      <c r="Z319" s="3" t="s">
        <v>42</v>
      </c>
      <c r="AA319" s="3">
        <v>30</v>
      </c>
      <c r="AB319" s="3">
        <v>50</v>
      </c>
      <c r="AC319" s="3" t="s">
        <v>82</v>
      </c>
      <c r="AD319" s="3" t="s">
        <v>163</v>
      </c>
      <c r="AE319" s="3" t="s">
        <v>56</v>
      </c>
      <c r="AF319" s="16" t="s">
        <v>50</v>
      </c>
      <c r="AG319" s="3" t="s">
        <v>1223</v>
      </c>
    </row>
    <row r="320" spans="1:33" ht="12.5" x14ac:dyDescent="0.25">
      <c r="A320" s="2">
        <v>44612.939470671292</v>
      </c>
      <c r="B320" s="3" t="s">
        <v>47</v>
      </c>
      <c r="C320" s="3" t="s">
        <v>47</v>
      </c>
      <c r="D320" s="3">
        <v>1</v>
      </c>
      <c r="E320" s="3" t="s">
        <v>77</v>
      </c>
      <c r="F320" s="3" t="s">
        <v>70</v>
      </c>
      <c r="G320" s="3" t="s">
        <v>33</v>
      </c>
      <c r="H320" s="3" t="s">
        <v>34</v>
      </c>
      <c r="I320" s="3" t="s">
        <v>34</v>
      </c>
      <c r="J320" s="3" t="s">
        <v>49</v>
      </c>
      <c r="K320" s="3" t="s">
        <v>50</v>
      </c>
      <c r="M320" s="3">
        <v>4</v>
      </c>
      <c r="N320" s="3">
        <v>4</v>
      </c>
      <c r="O320" s="3">
        <v>5</v>
      </c>
      <c r="P320" s="3">
        <v>4</v>
      </c>
      <c r="Q320" s="3">
        <v>10</v>
      </c>
      <c r="R320" s="3" t="s">
        <v>38</v>
      </c>
      <c r="S320" s="3" t="s">
        <v>795</v>
      </c>
      <c r="T320" s="3">
        <v>5</v>
      </c>
      <c r="U320" s="3" t="s">
        <v>796</v>
      </c>
      <c r="V320" s="3">
        <v>4</v>
      </c>
      <c r="W320" s="3" t="s">
        <v>797</v>
      </c>
      <c r="X320" s="3">
        <v>61</v>
      </c>
      <c r="Y320" s="3" t="s">
        <v>41</v>
      </c>
      <c r="Z320" s="3" t="s">
        <v>113</v>
      </c>
      <c r="AA320" s="3">
        <v>30</v>
      </c>
      <c r="AB320" s="4">
        <v>1000</v>
      </c>
      <c r="AC320" s="3" t="s">
        <v>43</v>
      </c>
      <c r="AD320" s="3" t="s">
        <v>175</v>
      </c>
      <c r="AE320" s="3" t="s">
        <v>56</v>
      </c>
      <c r="AF320" s="3" t="s">
        <v>46</v>
      </c>
      <c r="AG320" s="3" t="s">
        <v>1223</v>
      </c>
    </row>
    <row r="321" spans="1:33" ht="12.5" x14ac:dyDescent="0.25">
      <c r="A321" s="2">
        <v>44613.746923553241</v>
      </c>
      <c r="B321" s="3" t="s">
        <v>47</v>
      </c>
      <c r="C321" s="3" t="s">
        <v>47</v>
      </c>
      <c r="D321" s="3">
        <v>10</v>
      </c>
      <c r="E321" s="3">
        <v>10</v>
      </c>
      <c r="F321" s="3" t="s">
        <v>70</v>
      </c>
      <c r="G321" s="3" t="s">
        <v>33</v>
      </c>
      <c r="H321" s="3" t="s">
        <v>34</v>
      </c>
      <c r="I321" s="3" t="s">
        <v>48</v>
      </c>
      <c r="J321" s="3" t="s">
        <v>35</v>
      </c>
      <c r="K321" s="3" t="s">
        <v>50</v>
      </c>
      <c r="M321" s="3">
        <v>4</v>
      </c>
      <c r="N321" s="3">
        <v>2</v>
      </c>
      <c r="O321" s="3">
        <v>4</v>
      </c>
      <c r="P321" s="3">
        <v>5</v>
      </c>
      <c r="Q321" s="3">
        <v>10</v>
      </c>
      <c r="R321" s="3" t="s">
        <v>63</v>
      </c>
      <c r="S321" s="3" t="s">
        <v>815</v>
      </c>
      <c r="T321" s="3">
        <v>5</v>
      </c>
      <c r="U321" s="3" t="s">
        <v>816</v>
      </c>
      <c r="V321" s="3">
        <v>5</v>
      </c>
      <c r="W321" s="3" t="s">
        <v>816</v>
      </c>
      <c r="X321" s="3">
        <v>61</v>
      </c>
      <c r="Y321" s="3" t="s">
        <v>41</v>
      </c>
      <c r="Z321" s="3" t="s">
        <v>458</v>
      </c>
      <c r="AA321" s="3">
        <v>36</v>
      </c>
      <c r="AB321" s="4">
        <v>2000</v>
      </c>
      <c r="AC321" s="3" t="s">
        <v>189</v>
      </c>
      <c r="AD321" s="3" t="s">
        <v>163</v>
      </c>
      <c r="AE321" s="3" t="s">
        <v>115</v>
      </c>
      <c r="AF321" s="3" t="s">
        <v>36</v>
      </c>
      <c r="AG321" s="3" t="s">
        <v>1223</v>
      </c>
    </row>
    <row r="322" spans="1:33" ht="12.5" x14ac:dyDescent="0.25">
      <c r="A322" s="2">
        <v>44615.329474259255</v>
      </c>
      <c r="B322" s="3" t="s">
        <v>31</v>
      </c>
      <c r="C322" s="3" t="s">
        <v>31</v>
      </c>
      <c r="D322" s="3">
        <v>0</v>
      </c>
      <c r="E322" s="3">
        <v>1</v>
      </c>
      <c r="F322" s="3" t="s">
        <v>32</v>
      </c>
      <c r="G322" s="3" t="s">
        <v>33</v>
      </c>
      <c r="H322" s="3" t="s">
        <v>34</v>
      </c>
      <c r="I322" s="3" t="s">
        <v>34</v>
      </c>
      <c r="J322" s="3" t="s">
        <v>49</v>
      </c>
      <c r="K322" s="3" t="s">
        <v>36</v>
      </c>
      <c r="L322" s="3" t="s">
        <v>1020</v>
      </c>
      <c r="M322" s="3">
        <v>1</v>
      </c>
      <c r="N322" s="3">
        <v>1</v>
      </c>
      <c r="O322" s="3">
        <v>2</v>
      </c>
      <c r="P322" s="3">
        <v>5</v>
      </c>
      <c r="Q322" s="3">
        <v>1</v>
      </c>
      <c r="R322" s="3" t="s">
        <v>71</v>
      </c>
      <c r="S322" s="3" t="s">
        <v>1021</v>
      </c>
      <c r="T322" s="3">
        <v>1</v>
      </c>
      <c r="U322" s="3" t="s">
        <v>1022</v>
      </c>
      <c r="V322" s="3">
        <v>3</v>
      </c>
      <c r="W322" s="3" t="s">
        <v>1023</v>
      </c>
      <c r="X322" s="3">
        <v>61</v>
      </c>
      <c r="Y322" s="3" t="s">
        <v>41</v>
      </c>
      <c r="Z322" s="3" t="s">
        <v>75</v>
      </c>
      <c r="AA322" s="3">
        <v>35</v>
      </c>
      <c r="AB322" s="4">
        <v>100</v>
      </c>
      <c r="AC322" s="3" t="s">
        <v>43</v>
      </c>
      <c r="AD322" s="3" t="s">
        <v>114</v>
      </c>
      <c r="AE322" s="3" t="s">
        <v>115</v>
      </c>
      <c r="AF322" s="3" t="s">
        <v>46</v>
      </c>
      <c r="AG322" s="3" t="s">
        <v>1223</v>
      </c>
    </row>
    <row r="323" spans="1:33" ht="12.5" x14ac:dyDescent="0.25">
      <c r="A323" s="2">
        <v>44598.881901296292</v>
      </c>
      <c r="B323" s="3" t="s">
        <v>31</v>
      </c>
      <c r="C323" s="3" t="s">
        <v>31</v>
      </c>
      <c r="D323" s="3">
        <v>25</v>
      </c>
      <c r="E323" s="3">
        <v>25</v>
      </c>
      <c r="F323" s="3" t="s">
        <v>32</v>
      </c>
      <c r="G323" s="3" t="s">
        <v>33</v>
      </c>
      <c r="H323" s="3" t="s">
        <v>34</v>
      </c>
      <c r="I323" s="3" t="s">
        <v>34</v>
      </c>
      <c r="J323" s="3" t="s">
        <v>35</v>
      </c>
      <c r="K323" s="3" t="s">
        <v>36</v>
      </c>
      <c r="L323" s="3" t="s">
        <v>37</v>
      </c>
      <c r="M323" s="3">
        <v>4</v>
      </c>
      <c r="N323" s="3">
        <v>4</v>
      </c>
      <c r="O323" s="3">
        <v>5</v>
      </c>
      <c r="P323" s="3">
        <v>4</v>
      </c>
      <c r="Q323" s="3">
        <v>10</v>
      </c>
      <c r="R323" s="3" t="s">
        <v>38</v>
      </c>
      <c r="S323" s="3" t="s">
        <v>39</v>
      </c>
      <c r="T323" s="3">
        <v>4</v>
      </c>
      <c r="U323" s="3" t="s">
        <v>40</v>
      </c>
      <c r="V323" s="3">
        <v>4</v>
      </c>
      <c r="W323" s="3" t="s">
        <v>40</v>
      </c>
      <c r="X323" s="3">
        <v>62</v>
      </c>
      <c r="Y323" s="3" t="s">
        <v>41</v>
      </c>
      <c r="Z323" s="3" t="s">
        <v>42</v>
      </c>
      <c r="AA323" s="3">
        <v>30</v>
      </c>
      <c r="AB323" s="3">
        <v>3000</v>
      </c>
      <c r="AC323" s="3" t="s">
        <v>43</v>
      </c>
      <c r="AD323" s="3" t="s">
        <v>44</v>
      </c>
      <c r="AE323" s="3" t="s">
        <v>45</v>
      </c>
      <c r="AF323" s="3" t="s">
        <v>46</v>
      </c>
      <c r="AG323" s="3" t="s">
        <v>1223</v>
      </c>
    </row>
    <row r="324" spans="1:33" ht="12.5" x14ac:dyDescent="0.25">
      <c r="A324" s="2">
        <v>44601.533990902783</v>
      </c>
      <c r="B324" s="3" t="s">
        <v>47</v>
      </c>
      <c r="C324" s="3" t="s">
        <v>47</v>
      </c>
      <c r="D324" s="3">
        <v>10</v>
      </c>
      <c r="E324" s="3">
        <v>1</v>
      </c>
      <c r="F324" s="3" t="s">
        <v>32</v>
      </c>
      <c r="G324" s="3" t="s">
        <v>33</v>
      </c>
      <c r="H324" s="3" t="s">
        <v>48</v>
      </c>
      <c r="I324" s="3" t="s">
        <v>48</v>
      </c>
      <c r="J324" s="3" t="s">
        <v>49</v>
      </c>
      <c r="K324" s="3" t="s">
        <v>50</v>
      </c>
      <c r="M324" s="3">
        <v>5</v>
      </c>
      <c r="N324" s="3">
        <v>5</v>
      </c>
      <c r="O324" s="3">
        <v>2</v>
      </c>
      <c r="P324" s="3">
        <v>5</v>
      </c>
      <c r="Q324" s="3">
        <v>30</v>
      </c>
      <c r="R324" s="3" t="s">
        <v>38</v>
      </c>
      <c r="S324" s="3" t="s">
        <v>202</v>
      </c>
      <c r="T324" s="3">
        <v>5</v>
      </c>
      <c r="U324" s="3" t="s">
        <v>203</v>
      </c>
      <c r="V324" s="3">
        <v>5</v>
      </c>
      <c r="W324" s="3" t="s">
        <v>57</v>
      </c>
      <c r="X324" s="3">
        <v>62</v>
      </c>
      <c r="Y324" s="3" t="s">
        <v>41</v>
      </c>
      <c r="Z324" s="3" t="s">
        <v>75</v>
      </c>
      <c r="AA324" s="3">
        <v>38</v>
      </c>
      <c r="AB324" s="3">
        <v>5000</v>
      </c>
      <c r="AC324" s="3" t="s">
        <v>43</v>
      </c>
      <c r="AD324" s="3" t="s">
        <v>204</v>
      </c>
      <c r="AE324" s="3" t="s">
        <v>56</v>
      </c>
      <c r="AF324" s="3" t="s">
        <v>36</v>
      </c>
      <c r="AG324" s="3" t="s">
        <v>1223</v>
      </c>
    </row>
    <row r="325" spans="1:33" ht="12.5" x14ac:dyDescent="0.25">
      <c r="A325" s="2">
        <v>44614.810793958335</v>
      </c>
      <c r="B325" s="3" t="s">
        <v>47</v>
      </c>
      <c r="C325" s="3" t="s">
        <v>47</v>
      </c>
      <c r="D325" s="3">
        <v>0</v>
      </c>
      <c r="E325" s="3" t="s">
        <v>77</v>
      </c>
      <c r="F325" s="3" t="s">
        <v>70</v>
      </c>
      <c r="G325" s="3" t="s">
        <v>62</v>
      </c>
      <c r="H325" s="3" t="s">
        <v>34</v>
      </c>
      <c r="I325" s="3" t="s">
        <v>48</v>
      </c>
      <c r="J325" s="3" t="s">
        <v>35</v>
      </c>
      <c r="K325" s="3" t="s">
        <v>50</v>
      </c>
      <c r="M325" s="3">
        <v>3</v>
      </c>
      <c r="N325" s="3">
        <v>3</v>
      </c>
      <c r="O325" s="3">
        <v>4</v>
      </c>
      <c r="P325" s="3">
        <v>5</v>
      </c>
      <c r="Q325" s="3">
        <v>10</v>
      </c>
      <c r="R325" s="3" t="s">
        <v>63</v>
      </c>
      <c r="S325" s="3" t="s">
        <v>900</v>
      </c>
      <c r="T325" s="3">
        <v>5</v>
      </c>
      <c r="U325" s="3" t="s">
        <v>901</v>
      </c>
      <c r="V325" s="3">
        <v>5</v>
      </c>
      <c r="W325" s="3" t="s">
        <v>902</v>
      </c>
      <c r="X325" s="3">
        <v>62</v>
      </c>
      <c r="Y325" s="3" t="s">
        <v>41</v>
      </c>
      <c r="Z325" s="3" t="s">
        <v>329</v>
      </c>
      <c r="AA325" s="3">
        <v>31</v>
      </c>
      <c r="AB325" s="4">
        <v>2000</v>
      </c>
      <c r="AC325" s="3" t="s">
        <v>82</v>
      </c>
      <c r="AD325" s="3" t="s">
        <v>104</v>
      </c>
      <c r="AE325" s="3" t="s">
        <v>56</v>
      </c>
      <c r="AF325" s="3" t="s">
        <v>36</v>
      </c>
      <c r="AG325" s="3" t="s">
        <v>1223</v>
      </c>
    </row>
    <row r="326" spans="1:33" ht="12.5" x14ac:dyDescent="0.25">
      <c r="A326" s="2">
        <v>44615.379040208332</v>
      </c>
      <c r="B326" s="3" t="s">
        <v>47</v>
      </c>
      <c r="C326" s="3" t="s">
        <v>47</v>
      </c>
      <c r="D326" s="3">
        <v>50</v>
      </c>
      <c r="E326" s="3">
        <v>20</v>
      </c>
      <c r="F326" s="3" t="s">
        <v>32</v>
      </c>
      <c r="G326" s="3" t="s">
        <v>33</v>
      </c>
      <c r="H326" s="3" t="s">
        <v>48</v>
      </c>
      <c r="I326" s="3" t="s">
        <v>48</v>
      </c>
      <c r="J326" s="3" t="s">
        <v>49</v>
      </c>
      <c r="K326" s="3" t="s">
        <v>50</v>
      </c>
      <c r="M326" s="3">
        <v>3</v>
      </c>
      <c r="N326" s="3">
        <v>5</v>
      </c>
      <c r="O326" s="3">
        <v>2</v>
      </c>
      <c r="P326" s="3">
        <v>4</v>
      </c>
      <c r="Q326" s="3">
        <v>10</v>
      </c>
      <c r="R326" s="3" t="s">
        <v>38</v>
      </c>
      <c r="S326" s="3" t="s">
        <v>1036</v>
      </c>
      <c r="T326" s="3">
        <v>4</v>
      </c>
      <c r="U326" s="3" t="s">
        <v>1037</v>
      </c>
      <c r="V326" s="3">
        <v>5</v>
      </c>
      <c r="W326" s="3" t="s">
        <v>1038</v>
      </c>
      <c r="X326" s="3">
        <v>62</v>
      </c>
      <c r="Y326" s="3" t="s">
        <v>41</v>
      </c>
      <c r="Z326" s="3" t="s">
        <v>148</v>
      </c>
      <c r="AA326" s="3">
        <v>28</v>
      </c>
      <c r="AB326" s="3">
        <v>3000</v>
      </c>
      <c r="AC326" s="3" t="s">
        <v>124</v>
      </c>
      <c r="AD326" s="3" t="s">
        <v>1039</v>
      </c>
      <c r="AE326" s="3" t="s">
        <v>56</v>
      </c>
      <c r="AF326" s="3" t="s">
        <v>36</v>
      </c>
      <c r="AG326" s="3" t="s">
        <v>1223</v>
      </c>
    </row>
    <row r="327" spans="1:33" ht="12.5" x14ac:dyDescent="0.25">
      <c r="A327" s="2">
        <v>44615.48406618055</v>
      </c>
      <c r="B327" s="3" t="s">
        <v>31</v>
      </c>
      <c r="C327" s="3" t="s">
        <v>31</v>
      </c>
      <c r="D327" s="3">
        <v>0</v>
      </c>
      <c r="E327" s="3">
        <v>10</v>
      </c>
      <c r="F327" s="3" t="s">
        <v>32</v>
      </c>
      <c r="G327" s="3" t="s">
        <v>84</v>
      </c>
      <c r="H327" s="3" t="s">
        <v>34</v>
      </c>
      <c r="I327" s="3" t="s">
        <v>34</v>
      </c>
      <c r="J327" s="3" t="s">
        <v>49</v>
      </c>
      <c r="K327" s="3" t="s">
        <v>50</v>
      </c>
      <c r="M327" s="3">
        <v>1</v>
      </c>
      <c r="N327" s="3">
        <v>1</v>
      </c>
      <c r="O327" s="3">
        <v>5</v>
      </c>
      <c r="P327" s="3">
        <v>5</v>
      </c>
      <c r="Q327" s="3" t="s">
        <v>77</v>
      </c>
      <c r="R327" s="3" t="s">
        <v>38</v>
      </c>
      <c r="S327" s="3" t="s">
        <v>264</v>
      </c>
      <c r="T327" s="3">
        <v>1</v>
      </c>
      <c r="U327" s="3" t="s">
        <v>1061</v>
      </c>
      <c r="V327" s="3">
        <v>1</v>
      </c>
      <c r="W327" s="3" t="s">
        <v>1062</v>
      </c>
      <c r="X327" s="3">
        <v>62</v>
      </c>
      <c r="Y327" s="3" t="s">
        <v>41</v>
      </c>
      <c r="Z327" s="3" t="s">
        <v>886</v>
      </c>
      <c r="AA327" s="3">
        <v>35</v>
      </c>
      <c r="AB327" s="3">
        <v>150</v>
      </c>
      <c r="AC327" s="3" t="s">
        <v>82</v>
      </c>
      <c r="AD327" s="3" t="s">
        <v>848</v>
      </c>
      <c r="AE327" s="3" t="s">
        <v>56</v>
      </c>
      <c r="AF327" s="3" t="s">
        <v>36</v>
      </c>
      <c r="AG327" s="3" t="s">
        <v>1223</v>
      </c>
    </row>
    <row r="328" spans="1:33" ht="12.5" x14ac:dyDescent="0.25">
      <c r="A328" s="2">
        <v>44616.388103877311</v>
      </c>
      <c r="B328" s="3" t="s">
        <v>47</v>
      </c>
      <c r="C328" s="3" t="s">
        <v>47</v>
      </c>
      <c r="D328" s="3">
        <v>20</v>
      </c>
      <c r="E328" s="3">
        <v>20</v>
      </c>
      <c r="F328" s="3" t="s">
        <v>70</v>
      </c>
      <c r="G328" s="3" t="s">
        <v>33</v>
      </c>
      <c r="H328" s="3" t="s">
        <v>48</v>
      </c>
      <c r="I328" s="3" t="s">
        <v>48</v>
      </c>
      <c r="J328" s="3" t="s">
        <v>35</v>
      </c>
      <c r="K328" s="3" t="s">
        <v>50</v>
      </c>
      <c r="M328" s="3">
        <v>3</v>
      </c>
      <c r="N328" s="3">
        <v>4</v>
      </c>
      <c r="O328" s="3">
        <v>2</v>
      </c>
      <c r="P328" s="3">
        <v>2</v>
      </c>
      <c r="Q328" s="3">
        <v>4</v>
      </c>
      <c r="R328" s="3" t="s">
        <v>38</v>
      </c>
      <c r="S328" s="3" t="s">
        <v>1110</v>
      </c>
      <c r="T328" s="3">
        <v>4</v>
      </c>
      <c r="U328" s="3" t="s">
        <v>1111</v>
      </c>
      <c r="V328" s="3">
        <v>4</v>
      </c>
      <c r="W328" s="3" t="s">
        <v>1112</v>
      </c>
      <c r="X328" s="3">
        <v>62</v>
      </c>
      <c r="Y328" s="3" t="s">
        <v>41</v>
      </c>
      <c r="Z328" s="3" t="s">
        <v>42</v>
      </c>
      <c r="AA328" s="3">
        <v>30</v>
      </c>
      <c r="AB328" s="3">
        <v>4000</v>
      </c>
      <c r="AC328" s="3" t="s">
        <v>43</v>
      </c>
      <c r="AD328" s="3" t="s">
        <v>469</v>
      </c>
      <c r="AE328" s="3" t="s">
        <v>56</v>
      </c>
      <c r="AF328" s="16" t="s">
        <v>50</v>
      </c>
      <c r="AG328" s="3" t="s">
        <v>1223</v>
      </c>
    </row>
    <row r="329" spans="1:33" ht="12.5" x14ac:dyDescent="0.25">
      <c r="A329" s="2">
        <v>44601.549236226856</v>
      </c>
      <c r="B329" s="3" t="s">
        <v>31</v>
      </c>
      <c r="C329" s="3" t="s">
        <v>47</v>
      </c>
      <c r="D329" s="3">
        <v>30</v>
      </c>
      <c r="E329" s="3">
        <v>10</v>
      </c>
      <c r="F329" s="3" t="s">
        <v>70</v>
      </c>
      <c r="G329" s="3" t="s">
        <v>33</v>
      </c>
      <c r="H329" s="3" t="s">
        <v>34</v>
      </c>
      <c r="I329" s="3" t="s">
        <v>34</v>
      </c>
      <c r="J329" s="3" t="s">
        <v>35</v>
      </c>
      <c r="K329" s="3" t="s">
        <v>50</v>
      </c>
      <c r="M329" s="3">
        <v>4</v>
      </c>
      <c r="N329" s="3">
        <v>2</v>
      </c>
      <c r="O329" s="3">
        <v>3</v>
      </c>
      <c r="P329" s="3">
        <v>5</v>
      </c>
      <c r="Q329" s="3">
        <v>5</v>
      </c>
      <c r="R329" s="3" t="s">
        <v>71</v>
      </c>
      <c r="S329" s="3" t="s">
        <v>255</v>
      </c>
      <c r="T329" s="3">
        <v>4</v>
      </c>
      <c r="U329" s="3" t="s">
        <v>256</v>
      </c>
      <c r="V329" s="3">
        <v>5</v>
      </c>
      <c r="W329" s="3" t="s">
        <v>257</v>
      </c>
      <c r="X329" s="3">
        <v>63</v>
      </c>
      <c r="Y329" s="3" t="s">
        <v>41</v>
      </c>
      <c r="Z329" s="3" t="s">
        <v>258</v>
      </c>
      <c r="AA329" s="3">
        <v>25</v>
      </c>
      <c r="AB329" s="3">
        <v>100</v>
      </c>
      <c r="AC329" s="3" t="s">
        <v>43</v>
      </c>
      <c r="AD329" s="3" t="s">
        <v>259</v>
      </c>
      <c r="AE329" s="3" t="s">
        <v>56</v>
      </c>
      <c r="AF329" s="3" t="s">
        <v>46</v>
      </c>
      <c r="AG329" s="3" t="s">
        <v>1223</v>
      </c>
    </row>
    <row r="330" spans="1:33" ht="12.5" x14ac:dyDescent="0.25">
      <c r="A330" s="2">
        <v>44614.783269918982</v>
      </c>
      <c r="B330" s="3" t="s">
        <v>31</v>
      </c>
      <c r="C330" s="3" t="s">
        <v>47</v>
      </c>
      <c r="D330" s="3">
        <v>20</v>
      </c>
      <c r="E330" s="3">
        <v>10</v>
      </c>
      <c r="F330" s="3" t="s">
        <v>32</v>
      </c>
      <c r="G330" s="3" t="s">
        <v>33</v>
      </c>
      <c r="H330" s="3" t="s">
        <v>34</v>
      </c>
      <c r="I330" s="3" t="s">
        <v>48</v>
      </c>
      <c r="J330" s="3" t="s">
        <v>49</v>
      </c>
      <c r="K330" s="3" t="s">
        <v>50</v>
      </c>
      <c r="M330" s="3">
        <v>3</v>
      </c>
      <c r="N330" s="3">
        <v>3</v>
      </c>
      <c r="O330" s="3">
        <v>1</v>
      </c>
      <c r="P330" s="3">
        <v>4</v>
      </c>
      <c r="Q330" s="3">
        <v>7</v>
      </c>
      <c r="R330" s="3" t="s">
        <v>63</v>
      </c>
      <c r="S330" s="3" t="s">
        <v>264</v>
      </c>
      <c r="T330" s="3">
        <v>2</v>
      </c>
      <c r="U330" s="3" t="s">
        <v>862</v>
      </c>
      <c r="V330" s="3">
        <v>5</v>
      </c>
      <c r="W330" s="3" t="s">
        <v>863</v>
      </c>
      <c r="X330" s="3">
        <v>63</v>
      </c>
      <c r="Y330" s="3" t="s">
        <v>41</v>
      </c>
      <c r="Z330" s="3" t="s">
        <v>75</v>
      </c>
      <c r="AA330" s="3">
        <v>37</v>
      </c>
      <c r="AB330" s="3">
        <v>1</v>
      </c>
      <c r="AC330" s="3" t="s">
        <v>82</v>
      </c>
      <c r="AD330" s="3" t="s">
        <v>163</v>
      </c>
      <c r="AE330" s="3" t="s">
        <v>45</v>
      </c>
      <c r="AF330" s="3" t="s">
        <v>36</v>
      </c>
      <c r="AG330" s="3" t="s">
        <v>1223</v>
      </c>
    </row>
    <row r="331" spans="1:33" ht="12.5" x14ac:dyDescent="0.25">
      <c r="A331" s="2">
        <v>44614.829251493051</v>
      </c>
      <c r="B331" s="3" t="s">
        <v>47</v>
      </c>
      <c r="C331" s="3" t="s">
        <v>47</v>
      </c>
      <c r="D331" s="3">
        <v>10</v>
      </c>
      <c r="E331" s="3" t="s">
        <v>77</v>
      </c>
      <c r="F331" s="3" t="s">
        <v>70</v>
      </c>
      <c r="G331" s="3" t="s">
        <v>33</v>
      </c>
      <c r="H331" s="3" t="s">
        <v>48</v>
      </c>
      <c r="I331" s="3" t="s">
        <v>48</v>
      </c>
      <c r="J331" s="3" t="s">
        <v>49</v>
      </c>
      <c r="K331" s="3" t="s">
        <v>50</v>
      </c>
      <c r="M331" s="3">
        <v>4</v>
      </c>
      <c r="N331" s="3">
        <v>5</v>
      </c>
      <c r="O331" s="3">
        <v>1</v>
      </c>
      <c r="P331" s="3">
        <v>4</v>
      </c>
      <c r="Q331" s="3">
        <v>30</v>
      </c>
      <c r="R331" s="3" t="s">
        <v>38</v>
      </c>
      <c r="S331" s="3" t="s">
        <v>264</v>
      </c>
      <c r="T331" s="3">
        <v>4</v>
      </c>
      <c r="U331" s="3" t="s">
        <v>919</v>
      </c>
      <c r="V331" s="3">
        <v>4</v>
      </c>
      <c r="W331" s="3" t="s">
        <v>920</v>
      </c>
      <c r="X331" s="3">
        <v>63</v>
      </c>
      <c r="Y331" s="3" t="s">
        <v>41</v>
      </c>
      <c r="Z331" s="3" t="s">
        <v>75</v>
      </c>
      <c r="AA331" s="3">
        <v>34</v>
      </c>
      <c r="AB331" s="3">
        <v>10000</v>
      </c>
      <c r="AC331" s="3" t="s">
        <v>82</v>
      </c>
      <c r="AD331" s="3" t="s">
        <v>921</v>
      </c>
      <c r="AE331" s="3" t="s">
        <v>56</v>
      </c>
      <c r="AF331" s="3" t="s">
        <v>36</v>
      </c>
      <c r="AG331" s="3" t="s">
        <v>1223</v>
      </c>
    </row>
    <row r="332" spans="1:33" ht="12.5" x14ac:dyDescent="0.25">
      <c r="A332" s="2">
        <v>44601.75793201389</v>
      </c>
      <c r="B332" s="3" t="s">
        <v>47</v>
      </c>
      <c r="C332" s="3" t="s">
        <v>31</v>
      </c>
      <c r="D332" s="3">
        <v>50</v>
      </c>
      <c r="E332" s="3">
        <v>50</v>
      </c>
      <c r="F332" s="3" t="s">
        <v>32</v>
      </c>
      <c r="G332" s="3" t="s">
        <v>33</v>
      </c>
      <c r="H332" s="3" t="s">
        <v>34</v>
      </c>
      <c r="I332" s="3" t="s">
        <v>34</v>
      </c>
      <c r="J332" s="3" t="s">
        <v>35</v>
      </c>
      <c r="K332" s="3" t="s">
        <v>36</v>
      </c>
      <c r="M332" s="3">
        <v>4</v>
      </c>
      <c r="N332" s="3">
        <v>3</v>
      </c>
      <c r="O332" s="3">
        <v>4</v>
      </c>
      <c r="P332" s="3">
        <v>4</v>
      </c>
      <c r="Q332" s="3">
        <v>10</v>
      </c>
      <c r="R332" s="3" t="s">
        <v>131</v>
      </c>
      <c r="S332" s="3" t="s">
        <v>497</v>
      </c>
      <c r="T332" s="3">
        <v>4</v>
      </c>
      <c r="U332" s="3" t="s">
        <v>498</v>
      </c>
      <c r="V332" s="3">
        <v>2</v>
      </c>
      <c r="W332" s="3" t="s">
        <v>499</v>
      </c>
      <c r="X332" s="3">
        <v>64</v>
      </c>
      <c r="Y332" s="3" t="s">
        <v>41</v>
      </c>
      <c r="Z332" s="3" t="s">
        <v>500</v>
      </c>
      <c r="AA332" s="3">
        <v>20</v>
      </c>
      <c r="AB332" s="3">
        <v>300</v>
      </c>
      <c r="AC332" s="3" t="s">
        <v>82</v>
      </c>
      <c r="AD332" s="3" t="s">
        <v>469</v>
      </c>
      <c r="AE332" s="3" t="s">
        <v>56</v>
      </c>
      <c r="AF332" s="3" t="s">
        <v>36</v>
      </c>
      <c r="AG332" s="3" t="s">
        <v>1223</v>
      </c>
    </row>
    <row r="333" spans="1:33" ht="12.5" x14ac:dyDescent="0.25">
      <c r="A333" s="2">
        <v>44601.537430729164</v>
      </c>
      <c r="B333" s="3" t="s">
        <v>31</v>
      </c>
      <c r="C333" s="3" t="s">
        <v>31</v>
      </c>
      <c r="D333" s="3" t="s">
        <v>77</v>
      </c>
      <c r="E333" s="3" t="s">
        <v>77</v>
      </c>
      <c r="F333" s="3" t="s">
        <v>32</v>
      </c>
      <c r="G333" s="3" t="s">
        <v>62</v>
      </c>
      <c r="H333" s="3" t="s">
        <v>34</v>
      </c>
      <c r="I333" s="3" t="s">
        <v>116</v>
      </c>
      <c r="J333" s="3" t="s">
        <v>49</v>
      </c>
      <c r="K333" s="3" t="s">
        <v>50</v>
      </c>
      <c r="M333" s="3">
        <v>5</v>
      </c>
      <c r="N333" s="3">
        <v>4</v>
      </c>
      <c r="O333" s="3">
        <v>5</v>
      </c>
      <c r="P333" s="3">
        <v>5</v>
      </c>
      <c r="Q333" s="3">
        <v>10</v>
      </c>
      <c r="R333" s="3" t="s">
        <v>71</v>
      </c>
      <c r="S333" s="3" t="s">
        <v>170</v>
      </c>
      <c r="T333" s="3">
        <v>4</v>
      </c>
      <c r="U333" s="3" t="s">
        <v>222</v>
      </c>
      <c r="V333" s="3">
        <v>4</v>
      </c>
      <c r="W333" s="3" t="s">
        <v>223</v>
      </c>
      <c r="X333" s="3">
        <v>65</v>
      </c>
      <c r="Y333" s="3" t="s">
        <v>41</v>
      </c>
      <c r="Z333" s="3" t="s">
        <v>215</v>
      </c>
      <c r="AA333" s="3">
        <v>35</v>
      </c>
      <c r="AB333" s="3">
        <v>0</v>
      </c>
      <c r="AC333" s="3" t="s">
        <v>43</v>
      </c>
      <c r="AD333" s="3" t="s">
        <v>171</v>
      </c>
      <c r="AE333" s="3" t="s">
        <v>56</v>
      </c>
      <c r="AF333" s="3" t="s">
        <v>46</v>
      </c>
      <c r="AG333" s="3" t="s">
        <v>1223</v>
      </c>
    </row>
    <row r="334" spans="1:33" ht="12.5" x14ac:dyDescent="0.25">
      <c r="A334" s="2">
        <v>44601.539716354164</v>
      </c>
      <c r="B334" s="3" t="s">
        <v>47</v>
      </c>
      <c r="C334" s="3" t="s">
        <v>47</v>
      </c>
      <c r="D334" s="3">
        <v>100</v>
      </c>
      <c r="E334" s="3">
        <v>50</v>
      </c>
      <c r="F334" s="3" t="s">
        <v>32</v>
      </c>
      <c r="G334" s="3" t="s">
        <v>33</v>
      </c>
      <c r="H334" s="3" t="s">
        <v>34</v>
      </c>
      <c r="I334" s="3" t="s">
        <v>34</v>
      </c>
      <c r="J334" s="3" t="s">
        <v>35</v>
      </c>
      <c r="K334" s="3" t="s">
        <v>50</v>
      </c>
      <c r="M334" s="3">
        <v>3</v>
      </c>
      <c r="N334" s="3">
        <v>4</v>
      </c>
      <c r="O334" s="3">
        <v>2</v>
      </c>
      <c r="P334" s="3">
        <v>5</v>
      </c>
      <c r="Q334" s="3">
        <v>15</v>
      </c>
      <c r="R334" s="3" t="s">
        <v>101</v>
      </c>
      <c r="S334" s="3" t="s">
        <v>228</v>
      </c>
      <c r="T334" s="3">
        <v>5</v>
      </c>
      <c r="U334" s="3" t="s">
        <v>229</v>
      </c>
      <c r="V334" s="3">
        <v>5</v>
      </c>
      <c r="W334" s="3" t="s">
        <v>229</v>
      </c>
      <c r="X334" s="3">
        <v>65</v>
      </c>
      <c r="Y334" s="3" t="s">
        <v>41</v>
      </c>
      <c r="Z334" s="3" t="s">
        <v>230</v>
      </c>
      <c r="AA334" s="3">
        <v>35</v>
      </c>
      <c r="AB334" s="3">
        <v>2000</v>
      </c>
      <c r="AC334" s="3" t="s">
        <v>43</v>
      </c>
      <c r="AD334" s="3" t="s">
        <v>231</v>
      </c>
      <c r="AE334" s="3" t="s">
        <v>56</v>
      </c>
      <c r="AF334" s="3" t="s">
        <v>36</v>
      </c>
      <c r="AG334" s="3" t="s">
        <v>1223</v>
      </c>
    </row>
    <row r="335" spans="1:33" ht="12.5" x14ac:dyDescent="0.25">
      <c r="A335" s="2">
        <v>44601.736408877317</v>
      </c>
      <c r="B335" s="3" t="s">
        <v>47</v>
      </c>
      <c r="C335" s="3" t="s">
        <v>31</v>
      </c>
      <c r="D335" s="3">
        <v>10</v>
      </c>
      <c r="E335" s="3">
        <v>20</v>
      </c>
      <c r="F335" s="3" t="s">
        <v>32</v>
      </c>
      <c r="G335" s="3" t="s">
        <v>33</v>
      </c>
      <c r="H335" s="3" t="s">
        <v>34</v>
      </c>
      <c r="I335" s="3" t="s">
        <v>34</v>
      </c>
      <c r="J335" s="3" t="s">
        <v>35</v>
      </c>
      <c r="K335" s="3" t="s">
        <v>50</v>
      </c>
      <c r="M335" s="3">
        <v>3</v>
      </c>
      <c r="N335" s="3">
        <v>5</v>
      </c>
      <c r="O335" s="3">
        <v>4</v>
      </c>
      <c r="P335" s="3">
        <v>4</v>
      </c>
      <c r="Q335" s="3">
        <v>20</v>
      </c>
      <c r="R335" s="3" t="s">
        <v>71</v>
      </c>
      <c r="S335" s="3" t="s">
        <v>483</v>
      </c>
      <c r="T335" s="3">
        <v>5</v>
      </c>
      <c r="U335" s="3" t="s">
        <v>484</v>
      </c>
      <c r="V335" s="3">
        <v>3</v>
      </c>
      <c r="W335" s="3" t="s">
        <v>485</v>
      </c>
      <c r="X335" s="3">
        <v>65</v>
      </c>
      <c r="Y335" s="3" t="s">
        <v>41</v>
      </c>
      <c r="Z335" s="3" t="s">
        <v>486</v>
      </c>
      <c r="AA335" s="3">
        <v>42</v>
      </c>
      <c r="AB335" s="3">
        <v>4</v>
      </c>
      <c r="AC335" s="3" t="s">
        <v>43</v>
      </c>
      <c r="AD335" s="3" t="s">
        <v>163</v>
      </c>
      <c r="AE335" s="3" t="s">
        <v>56</v>
      </c>
      <c r="AF335" s="3" t="s">
        <v>36</v>
      </c>
      <c r="AG335" s="3" t="s">
        <v>1223</v>
      </c>
    </row>
    <row r="336" spans="1:33" ht="12.5" x14ac:dyDescent="0.25">
      <c r="A336" s="2">
        <v>44612.504522118055</v>
      </c>
      <c r="B336" s="3" t="s">
        <v>47</v>
      </c>
      <c r="C336" s="3" t="s">
        <v>47</v>
      </c>
      <c r="D336" s="3">
        <v>4</v>
      </c>
      <c r="E336" s="3">
        <v>3</v>
      </c>
      <c r="F336" s="3" t="s">
        <v>70</v>
      </c>
      <c r="G336" s="3" t="s">
        <v>33</v>
      </c>
      <c r="H336" s="3" t="s">
        <v>34</v>
      </c>
      <c r="I336" s="3" t="s">
        <v>34</v>
      </c>
      <c r="J336" s="3" t="s">
        <v>35</v>
      </c>
      <c r="K336" s="3" t="s">
        <v>50</v>
      </c>
      <c r="M336" s="3">
        <v>2</v>
      </c>
      <c r="N336" s="3">
        <v>4</v>
      </c>
      <c r="O336" s="3">
        <v>5</v>
      </c>
      <c r="P336" s="3">
        <v>5</v>
      </c>
      <c r="Q336" s="3">
        <v>10</v>
      </c>
      <c r="R336" s="3" t="s">
        <v>38</v>
      </c>
      <c r="S336" s="3" t="s">
        <v>790</v>
      </c>
      <c r="T336" s="3">
        <v>5</v>
      </c>
      <c r="U336" s="3" t="s">
        <v>238</v>
      </c>
      <c r="V336" s="3">
        <v>5</v>
      </c>
      <c r="W336" s="3" t="s">
        <v>238</v>
      </c>
      <c r="X336" s="3">
        <v>65</v>
      </c>
      <c r="Y336" s="3" t="s">
        <v>41</v>
      </c>
      <c r="Z336" s="3" t="s">
        <v>282</v>
      </c>
      <c r="AA336" s="3">
        <v>38</v>
      </c>
      <c r="AB336" s="4">
        <v>200</v>
      </c>
      <c r="AC336" s="3" t="s">
        <v>43</v>
      </c>
      <c r="AD336" s="3" t="s">
        <v>114</v>
      </c>
      <c r="AE336" s="3" t="s">
        <v>56</v>
      </c>
      <c r="AF336" s="3" t="s">
        <v>46</v>
      </c>
      <c r="AG336" s="3" t="s">
        <v>1223</v>
      </c>
    </row>
    <row r="337" spans="1:33" ht="12.5" x14ac:dyDescent="0.25">
      <c r="A337" s="2">
        <v>44614.825191192125</v>
      </c>
      <c r="B337" s="3" t="s">
        <v>47</v>
      </c>
      <c r="C337" s="3" t="s">
        <v>47</v>
      </c>
      <c r="D337" s="3">
        <v>20</v>
      </c>
      <c r="E337" s="3" t="s">
        <v>77</v>
      </c>
      <c r="F337" s="3" t="s">
        <v>32</v>
      </c>
      <c r="G337" s="3" t="s">
        <v>33</v>
      </c>
      <c r="H337" s="3" t="s">
        <v>34</v>
      </c>
      <c r="I337" s="3" t="s">
        <v>48</v>
      </c>
      <c r="J337" s="3" t="s">
        <v>49</v>
      </c>
      <c r="K337" s="3" t="s">
        <v>50</v>
      </c>
      <c r="M337" s="3">
        <v>3</v>
      </c>
      <c r="N337" s="3">
        <v>4</v>
      </c>
      <c r="O337" s="3">
        <v>1</v>
      </c>
      <c r="P337" s="3">
        <v>5</v>
      </c>
      <c r="Q337" s="3" t="s">
        <v>77</v>
      </c>
      <c r="R337" s="3" t="s">
        <v>63</v>
      </c>
      <c r="S337" s="3" t="s">
        <v>57</v>
      </c>
      <c r="T337" s="3">
        <v>5</v>
      </c>
      <c r="U337" s="3" t="s">
        <v>910</v>
      </c>
      <c r="V337" s="3">
        <v>5</v>
      </c>
      <c r="W337" s="3" t="s">
        <v>183</v>
      </c>
      <c r="X337" s="3">
        <v>65</v>
      </c>
      <c r="Y337" s="3" t="s">
        <v>41</v>
      </c>
      <c r="Z337" s="3" t="s">
        <v>703</v>
      </c>
      <c r="AA337" s="3">
        <v>30</v>
      </c>
      <c r="AB337" s="3">
        <v>15000</v>
      </c>
      <c r="AC337" s="3" t="s">
        <v>189</v>
      </c>
      <c r="AD337" s="3" t="s">
        <v>236</v>
      </c>
      <c r="AE337" s="3" t="s">
        <v>56</v>
      </c>
      <c r="AF337" s="3" t="s">
        <v>36</v>
      </c>
      <c r="AG337" s="3" t="s">
        <v>1223</v>
      </c>
    </row>
    <row r="338" spans="1:33" ht="12.5" x14ac:dyDescent="0.25">
      <c r="A338" s="2">
        <v>44615.023071504635</v>
      </c>
      <c r="B338" s="3" t="s">
        <v>47</v>
      </c>
      <c r="C338" s="3" t="s">
        <v>31</v>
      </c>
      <c r="D338" s="3">
        <v>100</v>
      </c>
      <c r="E338" s="3">
        <v>150</v>
      </c>
      <c r="F338" s="3" t="s">
        <v>32</v>
      </c>
      <c r="G338" s="3" t="s">
        <v>62</v>
      </c>
      <c r="H338" s="3" t="s">
        <v>34</v>
      </c>
      <c r="I338" s="3" t="s">
        <v>116</v>
      </c>
      <c r="J338" s="3" t="s">
        <v>49</v>
      </c>
      <c r="K338" s="3" t="s">
        <v>50</v>
      </c>
      <c r="M338" s="3">
        <v>4</v>
      </c>
      <c r="N338" s="3">
        <v>3</v>
      </c>
      <c r="O338" s="3">
        <v>4</v>
      </c>
      <c r="P338" s="3">
        <v>5</v>
      </c>
      <c r="Q338" s="3">
        <v>10</v>
      </c>
      <c r="R338" s="3" t="s">
        <v>38</v>
      </c>
      <c r="S338" s="3" t="s">
        <v>1012</v>
      </c>
      <c r="T338" s="3">
        <v>2</v>
      </c>
      <c r="U338" s="3" t="s">
        <v>1013</v>
      </c>
      <c r="V338" s="3">
        <v>4</v>
      </c>
      <c r="W338" s="3" t="s">
        <v>1014</v>
      </c>
      <c r="X338" s="3">
        <v>65</v>
      </c>
      <c r="Y338" s="3" t="s">
        <v>41</v>
      </c>
      <c r="Z338" s="3" t="s">
        <v>500</v>
      </c>
      <c r="AA338" s="3">
        <v>20</v>
      </c>
      <c r="AB338" s="3">
        <v>350</v>
      </c>
      <c r="AC338" s="3" t="s">
        <v>82</v>
      </c>
      <c r="AD338" s="3" t="s">
        <v>1015</v>
      </c>
      <c r="AE338" s="3" t="s">
        <v>56</v>
      </c>
      <c r="AF338" s="3" t="s">
        <v>36</v>
      </c>
      <c r="AG338" s="3" t="s">
        <v>1223</v>
      </c>
    </row>
    <row r="339" spans="1:33" ht="12.5" x14ac:dyDescent="0.25">
      <c r="A339" s="2">
        <v>44615.456355324073</v>
      </c>
      <c r="B339" s="3" t="s">
        <v>31</v>
      </c>
      <c r="C339" s="3" t="s">
        <v>47</v>
      </c>
      <c r="D339" s="3">
        <v>10</v>
      </c>
      <c r="E339" s="3">
        <v>10</v>
      </c>
      <c r="F339" s="3" t="s">
        <v>32</v>
      </c>
      <c r="G339" s="3" t="s">
        <v>33</v>
      </c>
      <c r="H339" s="3" t="s">
        <v>34</v>
      </c>
      <c r="I339" s="3" t="s">
        <v>48</v>
      </c>
      <c r="J339" s="3" t="s">
        <v>49</v>
      </c>
      <c r="K339" s="3" t="s">
        <v>50</v>
      </c>
      <c r="M339" s="3">
        <v>3</v>
      </c>
      <c r="N339" s="3">
        <v>4</v>
      </c>
      <c r="O339" s="3">
        <v>4</v>
      </c>
      <c r="P339" s="3">
        <v>5</v>
      </c>
      <c r="Q339" s="3">
        <v>15</v>
      </c>
      <c r="R339" s="3" t="s">
        <v>38</v>
      </c>
      <c r="S339" s="3" t="s">
        <v>1058</v>
      </c>
      <c r="T339" s="3">
        <v>4</v>
      </c>
      <c r="U339" s="3" t="s">
        <v>1059</v>
      </c>
      <c r="V339" s="3">
        <v>4</v>
      </c>
      <c r="W339" s="3" t="s">
        <v>1060</v>
      </c>
      <c r="X339" s="3">
        <v>65</v>
      </c>
      <c r="Y339" s="3" t="s">
        <v>41</v>
      </c>
      <c r="Z339" s="3" t="s">
        <v>75</v>
      </c>
      <c r="AA339" s="3">
        <v>35</v>
      </c>
      <c r="AB339" s="4">
        <v>1000</v>
      </c>
      <c r="AC339" s="3" t="s">
        <v>82</v>
      </c>
      <c r="AD339" s="3" t="s">
        <v>163</v>
      </c>
      <c r="AE339" s="3" t="s">
        <v>56</v>
      </c>
      <c r="AF339" s="3" t="s">
        <v>36</v>
      </c>
      <c r="AG339" s="3" t="s">
        <v>1223</v>
      </c>
    </row>
    <row r="340" spans="1:33" ht="12.5" x14ac:dyDescent="0.25">
      <c r="A340" s="2">
        <v>44615.716856307874</v>
      </c>
      <c r="B340" s="3" t="s">
        <v>47</v>
      </c>
      <c r="C340" s="3" t="s">
        <v>47</v>
      </c>
      <c r="D340" s="3">
        <v>1</v>
      </c>
      <c r="E340" s="3" t="s">
        <v>77</v>
      </c>
      <c r="F340" s="3" t="s">
        <v>70</v>
      </c>
      <c r="G340" s="3" t="s">
        <v>62</v>
      </c>
      <c r="H340" s="3" t="s">
        <v>34</v>
      </c>
      <c r="I340" s="3" t="s">
        <v>34</v>
      </c>
      <c r="J340" s="3" t="s">
        <v>49</v>
      </c>
      <c r="K340" s="3" t="s">
        <v>50</v>
      </c>
      <c r="M340" s="3">
        <v>3</v>
      </c>
      <c r="N340" s="3">
        <v>1</v>
      </c>
      <c r="O340" s="3">
        <v>4</v>
      </c>
      <c r="P340" s="3">
        <v>3</v>
      </c>
      <c r="Q340" s="3">
        <v>10</v>
      </c>
      <c r="R340" s="3" t="s">
        <v>63</v>
      </c>
      <c r="S340" s="3" t="s">
        <v>1088</v>
      </c>
      <c r="T340" s="3">
        <v>5</v>
      </c>
      <c r="U340" s="3" t="s">
        <v>1089</v>
      </c>
      <c r="V340" s="3">
        <v>4</v>
      </c>
      <c r="W340" s="3" t="s">
        <v>1090</v>
      </c>
      <c r="X340" s="3">
        <v>65</v>
      </c>
      <c r="Y340" s="3" t="s">
        <v>41</v>
      </c>
      <c r="Z340" s="3" t="s">
        <v>120</v>
      </c>
      <c r="AA340" s="3">
        <v>40</v>
      </c>
      <c r="AB340" s="4">
        <v>20000</v>
      </c>
      <c r="AC340" s="3" t="s">
        <v>124</v>
      </c>
      <c r="AD340" s="3" t="s">
        <v>1091</v>
      </c>
      <c r="AE340" s="3" t="s">
        <v>56</v>
      </c>
      <c r="AF340" s="3" t="s">
        <v>36</v>
      </c>
      <c r="AG340" s="3" t="s">
        <v>1223</v>
      </c>
    </row>
    <row r="341" spans="1:33" ht="12.5" x14ac:dyDescent="0.25">
      <c r="A341" s="2">
        <v>44619.429009907406</v>
      </c>
      <c r="B341" s="3" t="s">
        <v>47</v>
      </c>
      <c r="C341" s="3" t="s">
        <v>47</v>
      </c>
      <c r="D341" s="3">
        <v>5</v>
      </c>
      <c r="E341" s="3">
        <v>4</v>
      </c>
      <c r="F341" s="3" t="s">
        <v>70</v>
      </c>
      <c r="G341" s="3" t="s">
        <v>33</v>
      </c>
      <c r="H341" s="3" t="s">
        <v>34</v>
      </c>
      <c r="I341" s="3" t="s">
        <v>48</v>
      </c>
      <c r="J341" s="3" t="s">
        <v>35</v>
      </c>
      <c r="K341" s="3" t="s">
        <v>50</v>
      </c>
      <c r="M341" s="3">
        <v>4</v>
      </c>
      <c r="N341" s="3">
        <v>2</v>
      </c>
      <c r="O341" s="3">
        <v>4</v>
      </c>
      <c r="P341" s="3">
        <v>5</v>
      </c>
      <c r="Q341" s="3">
        <v>10</v>
      </c>
      <c r="R341" s="3" t="s">
        <v>38</v>
      </c>
      <c r="S341" s="3" t="s">
        <v>1151</v>
      </c>
      <c r="T341" s="3">
        <v>5</v>
      </c>
      <c r="U341" s="3" t="s">
        <v>1152</v>
      </c>
      <c r="V341" s="3">
        <v>5</v>
      </c>
      <c r="W341" s="3" t="s">
        <v>1153</v>
      </c>
      <c r="X341" s="3">
        <v>65</v>
      </c>
      <c r="Y341" s="3" t="s">
        <v>41</v>
      </c>
      <c r="Z341" s="3" t="s">
        <v>113</v>
      </c>
      <c r="AA341" s="3">
        <v>35</v>
      </c>
      <c r="AB341" s="4">
        <v>1750</v>
      </c>
      <c r="AC341" s="3" t="s">
        <v>43</v>
      </c>
      <c r="AD341" s="3" t="s">
        <v>175</v>
      </c>
      <c r="AE341" s="3" t="s">
        <v>56</v>
      </c>
      <c r="AF341" s="16" t="s">
        <v>50</v>
      </c>
      <c r="AG341" s="3" t="s">
        <v>1223</v>
      </c>
    </row>
    <row r="342" spans="1:33" ht="12.5" x14ac:dyDescent="0.25">
      <c r="A342" s="2">
        <v>44601.555253773149</v>
      </c>
      <c r="B342" s="3" t="s">
        <v>68</v>
      </c>
      <c r="C342" s="3" t="s">
        <v>68</v>
      </c>
      <c r="D342" s="3" t="s">
        <v>77</v>
      </c>
      <c r="E342" s="5">
        <v>0</v>
      </c>
      <c r="F342" s="3" t="s">
        <v>32</v>
      </c>
      <c r="G342" s="3" t="s">
        <v>33</v>
      </c>
      <c r="H342" s="3" t="s">
        <v>34</v>
      </c>
      <c r="I342" s="3" t="s">
        <v>48</v>
      </c>
      <c r="J342" s="3" t="s">
        <v>49</v>
      </c>
      <c r="K342" s="3" t="s">
        <v>50</v>
      </c>
      <c r="M342" s="3">
        <v>4</v>
      </c>
      <c r="N342" s="3">
        <v>3</v>
      </c>
      <c r="O342" s="3">
        <v>3</v>
      </c>
      <c r="P342" s="3">
        <v>5</v>
      </c>
      <c r="Q342" s="3">
        <v>10</v>
      </c>
      <c r="R342" s="3" t="s">
        <v>38</v>
      </c>
      <c r="S342" s="3" t="s">
        <v>268</v>
      </c>
      <c r="T342" s="3">
        <v>3</v>
      </c>
      <c r="U342" s="3" t="s">
        <v>269</v>
      </c>
      <c r="V342" s="3">
        <v>1</v>
      </c>
      <c r="W342" s="3" t="s">
        <v>270</v>
      </c>
      <c r="X342" s="3">
        <v>66</v>
      </c>
      <c r="Y342" s="3" t="s">
        <v>41</v>
      </c>
      <c r="Z342" s="3" t="s">
        <v>67</v>
      </c>
      <c r="AA342" s="3">
        <v>40</v>
      </c>
      <c r="AB342" s="3">
        <v>200</v>
      </c>
      <c r="AC342" s="3" t="s">
        <v>43</v>
      </c>
      <c r="AD342" s="3" t="s">
        <v>271</v>
      </c>
      <c r="AE342" s="3" t="s">
        <v>56</v>
      </c>
      <c r="AF342" s="3" t="s">
        <v>36</v>
      </c>
      <c r="AG342" s="3" t="s">
        <v>1223</v>
      </c>
    </row>
    <row r="343" spans="1:33" ht="12.5" x14ac:dyDescent="0.25">
      <c r="A343" s="2">
        <v>44601.838593055552</v>
      </c>
      <c r="B343" s="3" t="s">
        <v>31</v>
      </c>
      <c r="C343" s="3" t="s">
        <v>31</v>
      </c>
      <c r="D343" s="3" t="s">
        <v>77</v>
      </c>
      <c r="E343" s="3" t="s">
        <v>77</v>
      </c>
      <c r="F343" s="3" t="s">
        <v>32</v>
      </c>
      <c r="G343" s="3" t="s">
        <v>62</v>
      </c>
      <c r="H343" s="3" t="s">
        <v>34</v>
      </c>
      <c r="I343" s="3" t="s">
        <v>34</v>
      </c>
      <c r="J343" s="3" t="s">
        <v>49</v>
      </c>
      <c r="K343" s="3" t="s">
        <v>50</v>
      </c>
      <c r="M343" s="3">
        <v>1</v>
      </c>
      <c r="N343" s="3">
        <v>1</v>
      </c>
      <c r="O343" s="3">
        <v>1</v>
      </c>
      <c r="P343" s="3">
        <v>1</v>
      </c>
      <c r="Q343" s="3" t="s">
        <v>77</v>
      </c>
      <c r="R343" s="3" t="s">
        <v>38</v>
      </c>
      <c r="S343" s="3" t="s">
        <v>57</v>
      </c>
      <c r="T343" s="3">
        <v>1</v>
      </c>
      <c r="U343" s="3" t="s">
        <v>541</v>
      </c>
      <c r="V343" s="3">
        <v>1</v>
      </c>
      <c r="W343" s="3" t="s">
        <v>541</v>
      </c>
      <c r="X343" s="3">
        <v>66</v>
      </c>
      <c r="Y343" s="3" t="s">
        <v>41</v>
      </c>
      <c r="Z343" s="3" t="s">
        <v>315</v>
      </c>
      <c r="AA343" s="3">
        <v>40</v>
      </c>
      <c r="AB343" s="3">
        <v>0</v>
      </c>
      <c r="AC343" s="3" t="s">
        <v>43</v>
      </c>
      <c r="AD343" s="3" t="s">
        <v>542</v>
      </c>
      <c r="AE343" s="3" t="s">
        <v>56</v>
      </c>
      <c r="AF343" s="16" t="s">
        <v>50</v>
      </c>
      <c r="AG343" s="3" t="s">
        <v>1223</v>
      </c>
    </row>
    <row r="344" spans="1:33" ht="12.5" x14ac:dyDescent="0.25">
      <c r="A344" s="2">
        <v>44603.422049432869</v>
      </c>
      <c r="B344" s="3" t="s">
        <v>68</v>
      </c>
      <c r="C344" s="3" t="s">
        <v>47</v>
      </c>
      <c r="D344" s="3">
        <v>0</v>
      </c>
      <c r="E344" s="3" t="s">
        <v>77</v>
      </c>
      <c r="F344" s="3" t="s">
        <v>32</v>
      </c>
      <c r="G344" s="3" t="s">
        <v>33</v>
      </c>
      <c r="H344" s="3" t="s">
        <v>34</v>
      </c>
      <c r="I344" s="3" t="s">
        <v>34</v>
      </c>
      <c r="J344" s="3" t="s">
        <v>49</v>
      </c>
      <c r="K344" s="3" t="s">
        <v>50</v>
      </c>
      <c r="L344" s="3" t="s">
        <v>662</v>
      </c>
      <c r="M344" s="3">
        <v>3</v>
      </c>
      <c r="N344" s="3">
        <v>3</v>
      </c>
      <c r="O344" s="3">
        <v>4</v>
      </c>
      <c r="P344" s="3">
        <v>4</v>
      </c>
      <c r="Q344" s="3">
        <v>12</v>
      </c>
      <c r="R344" s="3" t="s">
        <v>63</v>
      </c>
      <c r="S344" s="3" t="s">
        <v>663</v>
      </c>
      <c r="T344" s="3">
        <v>4</v>
      </c>
      <c r="U344" s="3" t="s">
        <v>664</v>
      </c>
      <c r="V344" s="3">
        <v>4</v>
      </c>
      <c r="W344" s="3" t="s">
        <v>664</v>
      </c>
      <c r="X344" s="3">
        <v>66</v>
      </c>
      <c r="Y344" s="3" t="s">
        <v>41</v>
      </c>
      <c r="Z344" s="3" t="s">
        <v>665</v>
      </c>
      <c r="AA344" s="3">
        <v>37</v>
      </c>
      <c r="AB344" s="3">
        <v>2</v>
      </c>
      <c r="AC344" s="3" t="s">
        <v>82</v>
      </c>
      <c r="AD344" s="3" t="s">
        <v>666</v>
      </c>
      <c r="AE344" s="3" t="s">
        <v>115</v>
      </c>
      <c r="AF344" s="3" t="s">
        <v>46</v>
      </c>
      <c r="AG344" s="3" t="s">
        <v>1223</v>
      </c>
    </row>
    <row r="345" spans="1:33" ht="12.5" x14ac:dyDescent="0.25">
      <c r="A345" s="2">
        <v>44615.802478414349</v>
      </c>
      <c r="B345" s="3" t="s">
        <v>68</v>
      </c>
      <c r="C345" s="3" t="s">
        <v>68</v>
      </c>
      <c r="D345" s="3">
        <v>15</v>
      </c>
      <c r="E345" s="3">
        <v>15</v>
      </c>
      <c r="F345" s="3" t="s">
        <v>32</v>
      </c>
      <c r="G345" s="3" t="s">
        <v>84</v>
      </c>
      <c r="H345" s="3" t="s">
        <v>34</v>
      </c>
      <c r="I345" s="3" t="s">
        <v>34</v>
      </c>
      <c r="J345" s="3" t="s">
        <v>49</v>
      </c>
      <c r="K345" s="3" t="s">
        <v>50</v>
      </c>
      <c r="M345" s="3">
        <v>4</v>
      </c>
      <c r="N345" s="3">
        <v>2</v>
      </c>
      <c r="O345" s="3">
        <v>3</v>
      </c>
      <c r="P345" s="3">
        <v>5</v>
      </c>
      <c r="Q345" s="3">
        <v>10</v>
      </c>
      <c r="R345" s="3" t="s">
        <v>38</v>
      </c>
      <c r="S345" s="3" t="s">
        <v>57</v>
      </c>
      <c r="T345" s="3">
        <v>3</v>
      </c>
      <c r="U345" s="3" t="s">
        <v>1099</v>
      </c>
      <c r="V345" s="3">
        <v>3</v>
      </c>
      <c r="W345" s="3" t="s">
        <v>1099</v>
      </c>
      <c r="X345" s="3">
        <v>66</v>
      </c>
      <c r="Y345" s="3" t="s">
        <v>41</v>
      </c>
      <c r="Z345" s="3" t="s">
        <v>67</v>
      </c>
      <c r="AA345" s="3">
        <v>42</v>
      </c>
      <c r="AB345" s="4">
        <v>588</v>
      </c>
      <c r="AC345" s="3" t="s">
        <v>124</v>
      </c>
      <c r="AD345" s="3" t="s">
        <v>114</v>
      </c>
      <c r="AE345" s="3" t="s">
        <v>56</v>
      </c>
      <c r="AF345" s="3" t="s">
        <v>46</v>
      </c>
      <c r="AG345" s="3" t="s">
        <v>1223</v>
      </c>
    </row>
    <row r="346" spans="1:33" ht="12.5" x14ac:dyDescent="0.25">
      <c r="A346" s="2">
        <v>44614.809137673612</v>
      </c>
      <c r="B346" s="3" t="s">
        <v>47</v>
      </c>
      <c r="C346" s="3" t="s">
        <v>47</v>
      </c>
      <c r="D346" s="3">
        <v>15</v>
      </c>
      <c r="E346" s="3">
        <v>20</v>
      </c>
      <c r="F346" s="3" t="s">
        <v>32</v>
      </c>
      <c r="G346" s="3" t="s">
        <v>33</v>
      </c>
      <c r="H346" s="3" t="s">
        <v>34</v>
      </c>
      <c r="I346" s="3" t="s">
        <v>34</v>
      </c>
      <c r="J346" s="3" t="s">
        <v>49</v>
      </c>
      <c r="K346" s="3" t="s">
        <v>50</v>
      </c>
      <c r="M346" s="3">
        <v>5</v>
      </c>
      <c r="N346" s="3">
        <v>4</v>
      </c>
      <c r="O346" s="3">
        <v>2</v>
      </c>
      <c r="P346" s="3">
        <v>1</v>
      </c>
      <c r="Q346" s="3">
        <v>2</v>
      </c>
      <c r="R346" s="3" t="s">
        <v>38</v>
      </c>
      <c r="S346" s="3" t="s">
        <v>170</v>
      </c>
      <c r="T346" s="3">
        <v>1</v>
      </c>
      <c r="U346" s="3" t="s">
        <v>896</v>
      </c>
      <c r="V346" s="3">
        <v>1</v>
      </c>
      <c r="W346" s="3" t="s">
        <v>897</v>
      </c>
      <c r="X346" s="3">
        <v>67</v>
      </c>
      <c r="Y346" s="3" t="s">
        <v>41</v>
      </c>
      <c r="Z346" s="3" t="s">
        <v>898</v>
      </c>
      <c r="AA346" s="3">
        <v>35</v>
      </c>
      <c r="AB346" s="4">
        <v>2000</v>
      </c>
      <c r="AC346" s="3" t="s">
        <v>43</v>
      </c>
      <c r="AD346" s="3" t="s">
        <v>899</v>
      </c>
      <c r="AE346" s="3" t="s">
        <v>115</v>
      </c>
      <c r="AF346" s="3" t="s">
        <v>46</v>
      </c>
      <c r="AG346" s="3" t="s">
        <v>1223</v>
      </c>
    </row>
    <row r="347" spans="1:33" ht="12.5" x14ac:dyDescent="0.25">
      <c r="A347" s="2">
        <v>44601.577999618057</v>
      </c>
      <c r="B347" s="3" t="s">
        <v>47</v>
      </c>
      <c r="C347" s="3" t="s">
        <v>47</v>
      </c>
      <c r="D347" s="3">
        <v>1</v>
      </c>
      <c r="E347" s="3">
        <v>1</v>
      </c>
      <c r="F347" s="3" t="s">
        <v>32</v>
      </c>
      <c r="G347" s="3" t="s">
        <v>33</v>
      </c>
      <c r="H347" s="3" t="s">
        <v>34</v>
      </c>
      <c r="I347" s="3" t="s">
        <v>34</v>
      </c>
      <c r="J347" s="3" t="s">
        <v>49</v>
      </c>
      <c r="K347" s="3" t="s">
        <v>50</v>
      </c>
      <c r="M347" s="3">
        <v>4</v>
      </c>
      <c r="N347" s="3">
        <v>5</v>
      </c>
      <c r="O347" s="3">
        <v>2</v>
      </c>
      <c r="P347" s="3">
        <v>3</v>
      </c>
      <c r="Q347" s="3">
        <v>2</v>
      </c>
      <c r="R347" s="3" t="s">
        <v>63</v>
      </c>
      <c r="S347" s="3" t="s">
        <v>326</v>
      </c>
      <c r="T347" s="3">
        <v>1</v>
      </c>
      <c r="U347" s="3" t="s">
        <v>327</v>
      </c>
      <c r="V347" s="3">
        <v>1</v>
      </c>
      <c r="W347" s="3" t="s">
        <v>328</v>
      </c>
      <c r="X347" s="3">
        <v>68</v>
      </c>
      <c r="Y347" s="3" t="s">
        <v>41</v>
      </c>
      <c r="Z347" s="3" t="s">
        <v>329</v>
      </c>
      <c r="AA347" s="3">
        <v>32</v>
      </c>
      <c r="AB347" s="3">
        <v>2000</v>
      </c>
      <c r="AC347" s="3" t="s">
        <v>43</v>
      </c>
      <c r="AD347" s="3" t="s">
        <v>330</v>
      </c>
      <c r="AE347" s="3" t="s">
        <v>115</v>
      </c>
      <c r="AF347" s="3" t="s">
        <v>46</v>
      </c>
      <c r="AG347" s="3" t="s">
        <v>1223</v>
      </c>
    </row>
    <row r="348" spans="1:33" ht="12.5" x14ac:dyDescent="0.25">
      <c r="A348" s="2">
        <v>44601.618132824078</v>
      </c>
      <c r="B348" s="3" t="s">
        <v>68</v>
      </c>
      <c r="C348" s="3" t="s">
        <v>68</v>
      </c>
      <c r="D348" s="3">
        <v>10</v>
      </c>
      <c r="E348" s="3">
        <v>15</v>
      </c>
      <c r="F348" s="3" t="s">
        <v>32</v>
      </c>
      <c r="G348" s="3" t="s">
        <v>33</v>
      </c>
      <c r="H348" s="3" t="s">
        <v>34</v>
      </c>
      <c r="I348" s="3" t="s">
        <v>34</v>
      </c>
      <c r="J348" s="3" t="s">
        <v>49</v>
      </c>
      <c r="K348" s="3" t="s">
        <v>36</v>
      </c>
      <c r="L348" s="3" t="s">
        <v>379</v>
      </c>
      <c r="M348" s="3">
        <v>4</v>
      </c>
      <c r="N348" s="3">
        <v>4</v>
      </c>
      <c r="O348" s="3">
        <v>3</v>
      </c>
      <c r="P348" s="3">
        <v>5</v>
      </c>
      <c r="Q348" s="3">
        <v>15</v>
      </c>
      <c r="R348" s="3" t="s">
        <v>38</v>
      </c>
      <c r="S348" s="3" t="s">
        <v>380</v>
      </c>
      <c r="T348" s="3">
        <v>4</v>
      </c>
      <c r="U348" s="3" t="s">
        <v>381</v>
      </c>
      <c r="V348" s="3">
        <v>4</v>
      </c>
      <c r="W348" s="3" t="s">
        <v>382</v>
      </c>
      <c r="X348" s="3">
        <v>69</v>
      </c>
      <c r="Y348" s="3" t="s">
        <v>41</v>
      </c>
      <c r="Z348" s="3" t="s">
        <v>42</v>
      </c>
      <c r="AA348" s="3">
        <v>45</v>
      </c>
      <c r="AB348" s="3">
        <v>5000</v>
      </c>
      <c r="AC348" s="3" t="s">
        <v>43</v>
      </c>
      <c r="AD348" s="3" t="s">
        <v>383</v>
      </c>
      <c r="AE348" s="3" t="s">
        <v>56</v>
      </c>
      <c r="AF348" s="16" t="s">
        <v>50</v>
      </c>
      <c r="AG348" s="3" t="s">
        <v>1223</v>
      </c>
    </row>
    <row r="349" spans="1:33" ht="12.5" x14ac:dyDescent="0.25">
      <c r="A349" s="2">
        <v>44601.740284618056</v>
      </c>
      <c r="B349" s="3" t="s">
        <v>47</v>
      </c>
      <c r="C349" s="3" t="s">
        <v>47</v>
      </c>
      <c r="D349" s="3">
        <v>30</v>
      </c>
      <c r="E349" s="3">
        <v>10</v>
      </c>
      <c r="F349" s="3" t="s">
        <v>32</v>
      </c>
      <c r="G349" s="3" t="s">
        <v>33</v>
      </c>
      <c r="H349" s="3" t="s">
        <v>34</v>
      </c>
      <c r="I349" s="3" t="s">
        <v>34</v>
      </c>
      <c r="J349" s="3" t="s">
        <v>35</v>
      </c>
      <c r="K349" s="3" t="s">
        <v>50</v>
      </c>
      <c r="M349" s="3">
        <v>4</v>
      </c>
      <c r="N349" s="3">
        <v>5</v>
      </c>
      <c r="O349" s="3">
        <v>2</v>
      </c>
      <c r="P349" s="3">
        <v>3</v>
      </c>
      <c r="Q349" s="3">
        <v>30</v>
      </c>
      <c r="R349" s="3" t="s">
        <v>101</v>
      </c>
      <c r="S349" s="3" t="s">
        <v>490</v>
      </c>
      <c r="T349" s="3">
        <v>3</v>
      </c>
      <c r="U349" s="3" t="s">
        <v>491</v>
      </c>
      <c r="V349" s="3">
        <v>3</v>
      </c>
      <c r="W349" s="3" t="s">
        <v>491</v>
      </c>
      <c r="X349" s="3">
        <v>73</v>
      </c>
      <c r="Y349" s="3" t="s">
        <v>41</v>
      </c>
      <c r="Z349" s="3" t="s">
        <v>230</v>
      </c>
      <c r="AA349" s="3">
        <v>47</v>
      </c>
      <c r="AB349" s="3">
        <v>100</v>
      </c>
      <c r="AC349" s="3" t="s">
        <v>189</v>
      </c>
      <c r="AD349" s="3" t="s">
        <v>492</v>
      </c>
      <c r="AE349" s="3" t="s">
        <v>115</v>
      </c>
      <c r="AF349" s="3" t="s">
        <v>46</v>
      </c>
      <c r="AG349" s="3" t="s">
        <v>1223</v>
      </c>
    </row>
    <row r="350" spans="1:33" ht="12.5" x14ac:dyDescent="0.25">
      <c r="A350" s="2">
        <v>44606.87129466435</v>
      </c>
      <c r="B350" s="3" t="s">
        <v>47</v>
      </c>
      <c r="C350" s="3" t="s">
        <v>47</v>
      </c>
      <c r="D350" s="3" t="s">
        <v>77</v>
      </c>
      <c r="E350" s="3" t="s">
        <v>77</v>
      </c>
      <c r="F350" s="3" t="s">
        <v>32</v>
      </c>
      <c r="G350" s="3" t="s">
        <v>33</v>
      </c>
      <c r="H350" s="3" t="s">
        <v>48</v>
      </c>
      <c r="I350" s="3" t="s">
        <v>48</v>
      </c>
      <c r="J350" s="3" t="s">
        <v>35</v>
      </c>
      <c r="K350" s="3" t="s">
        <v>50</v>
      </c>
      <c r="L350" s="3" t="s">
        <v>743</v>
      </c>
      <c r="M350" s="3">
        <v>4</v>
      </c>
      <c r="N350" s="3">
        <v>5</v>
      </c>
      <c r="O350" s="3">
        <v>2</v>
      </c>
      <c r="P350" s="3">
        <v>5</v>
      </c>
      <c r="Q350" s="3">
        <v>10</v>
      </c>
      <c r="R350" s="3" t="s">
        <v>63</v>
      </c>
      <c r="S350" s="3" t="s">
        <v>264</v>
      </c>
      <c r="T350" s="3">
        <v>4</v>
      </c>
      <c r="U350" s="3" t="s">
        <v>744</v>
      </c>
      <c r="V350" s="3">
        <v>5</v>
      </c>
      <c r="W350" s="3" t="s">
        <v>745</v>
      </c>
      <c r="X350" s="3">
        <v>76</v>
      </c>
      <c r="Y350" s="3" t="s">
        <v>41</v>
      </c>
      <c r="Z350" s="3" t="s">
        <v>42</v>
      </c>
      <c r="AA350" s="3">
        <v>40</v>
      </c>
      <c r="AB350" s="3">
        <v>10000</v>
      </c>
      <c r="AC350" s="3" t="s">
        <v>43</v>
      </c>
      <c r="AD350" s="3" t="s">
        <v>746</v>
      </c>
      <c r="AE350" s="3" t="s">
        <v>115</v>
      </c>
      <c r="AF350" s="3" t="s">
        <v>46</v>
      </c>
      <c r="AG350" s="3" t="s">
        <v>1223</v>
      </c>
    </row>
    <row r="351" spans="1:33" ht="12.5" x14ac:dyDescent="0.25">
      <c r="A351" s="2">
        <v>44616.896443148144</v>
      </c>
      <c r="B351" s="3" t="s">
        <v>47</v>
      </c>
      <c r="C351" s="3" t="s">
        <v>47</v>
      </c>
      <c r="D351" s="3">
        <v>5</v>
      </c>
      <c r="E351" s="3">
        <v>5</v>
      </c>
      <c r="F351" s="3" t="s">
        <v>68</v>
      </c>
      <c r="G351" s="3" t="s">
        <v>33</v>
      </c>
      <c r="H351" s="3" t="s">
        <v>48</v>
      </c>
      <c r="I351" s="3" t="s">
        <v>48</v>
      </c>
      <c r="J351" s="3" t="s">
        <v>35</v>
      </c>
      <c r="K351" s="3" t="s">
        <v>50</v>
      </c>
      <c r="M351" s="3">
        <v>4</v>
      </c>
      <c r="N351" s="3">
        <v>5</v>
      </c>
      <c r="O351" s="3">
        <v>4</v>
      </c>
      <c r="P351" s="3">
        <v>4</v>
      </c>
      <c r="Q351" s="3">
        <v>7</v>
      </c>
      <c r="R351" s="3" t="s">
        <v>38</v>
      </c>
      <c r="S351" s="3" t="s">
        <v>264</v>
      </c>
      <c r="T351" s="3">
        <v>4</v>
      </c>
      <c r="U351" s="3" t="s">
        <v>1126</v>
      </c>
      <c r="V351" s="3">
        <v>5</v>
      </c>
      <c r="W351" s="3" t="s">
        <v>1127</v>
      </c>
      <c r="X351" s="3">
        <v>76</v>
      </c>
      <c r="Y351" s="3" t="s">
        <v>41</v>
      </c>
      <c r="Z351" s="3" t="s">
        <v>42</v>
      </c>
      <c r="AA351" s="3">
        <v>45</v>
      </c>
      <c r="AB351" s="4">
        <v>1000</v>
      </c>
      <c r="AC351" s="3" t="s">
        <v>43</v>
      </c>
      <c r="AD351" s="3" t="s">
        <v>1128</v>
      </c>
      <c r="AE351" s="3" t="s">
        <v>115</v>
      </c>
      <c r="AF351" s="16" t="s">
        <v>50</v>
      </c>
      <c r="AG351" s="3" t="s">
        <v>1223</v>
      </c>
    </row>
    <row r="352" spans="1:33" ht="12.5" x14ac:dyDescent="0.25">
      <c r="A352" s="2">
        <v>44615.407748726851</v>
      </c>
      <c r="B352" s="3" t="s">
        <v>31</v>
      </c>
      <c r="C352" s="3" t="s">
        <v>31</v>
      </c>
      <c r="D352" s="3">
        <v>2</v>
      </c>
      <c r="E352" s="3" t="s">
        <v>77</v>
      </c>
      <c r="F352" s="3" t="s">
        <v>32</v>
      </c>
      <c r="G352" s="3" t="s">
        <v>33</v>
      </c>
      <c r="H352" s="3" t="s">
        <v>34</v>
      </c>
      <c r="I352" s="3" t="s">
        <v>34</v>
      </c>
      <c r="J352" s="3" t="s">
        <v>35</v>
      </c>
      <c r="K352" s="3" t="s">
        <v>50</v>
      </c>
      <c r="M352" s="3">
        <v>3</v>
      </c>
      <c r="N352" s="3">
        <v>3</v>
      </c>
      <c r="O352" s="3">
        <v>3</v>
      </c>
      <c r="P352" s="3">
        <v>3</v>
      </c>
      <c r="Q352" s="3">
        <v>15</v>
      </c>
      <c r="R352" s="3" t="s">
        <v>38</v>
      </c>
      <c r="S352" s="3" t="s">
        <v>616</v>
      </c>
      <c r="T352" s="3">
        <v>3</v>
      </c>
      <c r="U352" s="3" t="s">
        <v>1044</v>
      </c>
      <c r="V352" s="3">
        <v>4</v>
      </c>
      <c r="W352" s="3" t="s">
        <v>1044</v>
      </c>
      <c r="X352" s="3" t="s">
        <v>77</v>
      </c>
      <c r="Y352" s="3" t="s">
        <v>41</v>
      </c>
      <c r="Z352" s="3" t="s">
        <v>77</v>
      </c>
      <c r="AA352" s="3">
        <v>20</v>
      </c>
      <c r="AB352" s="3">
        <v>3</v>
      </c>
      <c r="AC352" s="3" t="s">
        <v>43</v>
      </c>
      <c r="AD352" s="3" t="s">
        <v>1045</v>
      </c>
      <c r="AE352" s="3" t="s">
        <v>56</v>
      </c>
      <c r="AF352" s="16" t="s">
        <v>50</v>
      </c>
      <c r="AG352" s="3" t="s">
        <v>1223</v>
      </c>
    </row>
    <row r="353" spans="31:33" ht="15.75" customHeight="1" x14ac:dyDescent="0.3">
      <c r="AE353" s="34" t="s">
        <v>1224</v>
      </c>
      <c r="AF353" s="35">
        <f>352-47</f>
        <v>305</v>
      </c>
      <c r="AG353" s="15"/>
    </row>
    <row r="354" spans="31:33" ht="15.75" customHeight="1" x14ac:dyDescent="0.3">
      <c r="AE354" s="34" t="s">
        <v>1225</v>
      </c>
      <c r="AF354" s="35">
        <f xml:space="preserve"> 100*(AF353/352)</f>
        <v>86.647727272727266</v>
      </c>
    </row>
  </sheetData>
  <autoFilter ref="A1:AM352">
    <sortState ref="A2:AG352">
      <sortCondition ref="X1:X352"/>
    </sortState>
  </autoFilter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C383"/>
  <sheetViews>
    <sheetView tabSelected="1" topLeftCell="O84" zoomScale="50" zoomScaleNormal="50" workbookViewId="0">
      <selection activeCell="AC112" sqref="P99:AC112"/>
    </sheetView>
  </sheetViews>
  <sheetFormatPr defaultColWidth="14.453125" defaultRowHeight="15.75" customHeight="1" x14ac:dyDescent="0.25"/>
  <cols>
    <col min="1" max="4" width="21.54296875" customWidth="1"/>
    <col min="5" max="5" width="16" customWidth="1"/>
    <col min="6" max="6" width="21.1796875" customWidth="1"/>
    <col min="7" max="7" width="18.453125" customWidth="1"/>
    <col min="8" max="8" width="23.453125" customWidth="1"/>
    <col min="9" max="9" width="19.453125" customWidth="1"/>
    <col min="10" max="10" width="19.90625" customWidth="1"/>
    <col min="12" max="12" width="17.26953125" customWidth="1"/>
    <col min="14" max="14" width="21.54296875" customWidth="1"/>
    <col min="15" max="15" width="18.81640625" customWidth="1"/>
    <col min="16" max="16" width="112.7265625" customWidth="1"/>
    <col min="18" max="18" width="17" customWidth="1"/>
  </cols>
  <sheetData>
    <row r="1" spans="1:18" ht="15.75" customHeight="1" x14ac:dyDescent="0.25">
      <c r="A1" s="1" t="s">
        <v>12</v>
      </c>
      <c r="B1" s="1" t="s">
        <v>13</v>
      </c>
      <c r="C1" s="1" t="s">
        <v>14</v>
      </c>
      <c r="D1" s="1" t="s">
        <v>15</v>
      </c>
      <c r="E1" s="1" t="s">
        <v>3</v>
      </c>
      <c r="F1" s="10" t="s">
        <v>4</v>
      </c>
      <c r="G1" s="1" t="s">
        <v>16</v>
      </c>
      <c r="H1" s="1" t="s">
        <v>22</v>
      </c>
      <c r="I1" s="1" t="s">
        <v>25</v>
      </c>
      <c r="J1" s="1" t="s">
        <v>26</v>
      </c>
      <c r="K1" s="1" t="s">
        <v>1163</v>
      </c>
      <c r="L1" s="1" t="s">
        <v>23</v>
      </c>
      <c r="M1" s="1" t="s">
        <v>24</v>
      </c>
      <c r="N1" s="1" t="s">
        <v>19</v>
      </c>
      <c r="O1" s="1" t="s">
        <v>21</v>
      </c>
      <c r="P1" s="10"/>
      <c r="Q1" s="10" t="s">
        <v>24</v>
      </c>
      <c r="R1" s="1"/>
    </row>
    <row r="2" spans="1:18" ht="15.75" customHeight="1" x14ac:dyDescent="0.25">
      <c r="A2" s="3">
        <v>3</v>
      </c>
      <c r="B2" s="3">
        <v>5</v>
      </c>
      <c r="C2" s="3">
        <v>3</v>
      </c>
      <c r="D2" s="3">
        <v>5</v>
      </c>
      <c r="E2" s="3">
        <v>25</v>
      </c>
      <c r="F2" s="3">
        <v>5</v>
      </c>
      <c r="G2" s="3">
        <v>7</v>
      </c>
      <c r="H2" s="3">
        <v>55</v>
      </c>
      <c r="I2" s="3">
        <v>25</v>
      </c>
      <c r="J2" s="4"/>
      <c r="K2" s="3"/>
      <c r="L2" s="3" t="s">
        <v>41</v>
      </c>
      <c r="M2" s="3" t="s">
        <v>653</v>
      </c>
      <c r="N2" s="3">
        <v>4</v>
      </c>
      <c r="O2" s="3">
        <v>2</v>
      </c>
      <c r="P2" s="3" t="str" cm="1">
        <f t="array" ref="P2">IFERROR(INDEX($M$2:$M$325, MATCH(0, INDEX(COUNTIF($P$1:P1, $M$2:$M$325), 0, 0), 0)), "")</f>
        <v>Albanian</v>
      </c>
      <c r="Q2" s="3">
        <f>COUNTIF(Table1[Nationality],P2)</f>
        <v>3</v>
      </c>
      <c r="R2" s="3"/>
    </row>
    <row r="3" spans="1:18" ht="15.75" customHeight="1" x14ac:dyDescent="0.25">
      <c r="A3" s="3">
        <v>3</v>
      </c>
      <c r="B3" s="3">
        <v>3</v>
      </c>
      <c r="C3" s="3">
        <v>2</v>
      </c>
      <c r="D3" s="3">
        <v>5</v>
      </c>
      <c r="E3" s="3">
        <v>25</v>
      </c>
      <c r="F3" s="3">
        <v>0</v>
      </c>
      <c r="G3" s="3">
        <v>10</v>
      </c>
      <c r="H3" s="3">
        <v>27</v>
      </c>
      <c r="I3" s="3">
        <v>3</v>
      </c>
      <c r="J3" s="3">
        <v>100</v>
      </c>
      <c r="K3" s="3"/>
      <c r="L3" s="3" t="s">
        <v>41</v>
      </c>
      <c r="M3" s="3" t="s">
        <v>653</v>
      </c>
      <c r="N3" s="3">
        <v>4</v>
      </c>
      <c r="O3" s="3">
        <v>4</v>
      </c>
      <c r="P3" s="3" t="str" cm="1">
        <f t="array" ref="P3">IFERROR(INDEX($M$2:$M$325, MATCH(0, INDEX(COUNTIF($P$1:P2, $M$2:$M$325), 0, 0), 0)), "")</f>
        <v>American</v>
      </c>
      <c r="Q3" s="3">
        <f>COUNTIF(Table1[Nationality],P3)</f>
        <v>3</v>
      </c>
      <c r="R3" s="3"/>
    </row>
    <row r="4" spans="1:18" ht="15.75" customHeight="1" x14ac:dyDescent="0.25">
      <c r="A4" s="3">
        <v>5</v>
      </c>
      <c r="B4" s="3">
        <v>1</v>
      </c>
      <c r="C4" s="3">
        <v>4</v>
      </c>
      <c r="D4" s="3">
        <v>3</v>
      </c>
      <c r="E4" s="3">
        <v>20</v>
      </c>
      <c r="F4" s="3">
        <v>10</v>
      </c>
      <c r="G4" s="3">
        <v>10</v>
      </c>
      <c r="H4" s="3">
        <v>42</v>
      </c>
      <c r="I4" s="3">
        <v>10</v>
      </c>
      <c r="J4" s="3">
        <v>45</v>
      </c>
      <c r="K4" s="3"/>
      <c r="L4" s="3" t="s">
        <v>41</v>
      </c>
      <c r="M4" s="3" t="s">
        <v>653</v>
      </c>
      <c r="N4" s="3">
        <v>4</v>
      </c>
      <c r="O4" s="3">
        <v>4</v>
      </c>
      <c r="P4" s="3" t="str" cm="1">
        <f t="array" ref="P4">IFERROR(INDEX($M$2:$M$325, MATCH(0, INDEX(COUNTIF($P$1:P3, $M$2:$M$325), 0, 0), 0)), "")</f>
        <v>Asian</v>
      </c>
      <c r="Q4" s="3">
        <f>COUNTIF(Table1[Nationality],P4)</f>
        <v>1</v>
      </c>
      <c r="R4" s="3"/>
    </row>
    <row r="5" spans="1:18" ht="15.75" customHeight="1" x14ac:dyDescent="0.25">
      <c r="A5" s="3">
        <v>5</v>
      </c>
      <c r="B5" s="3">
        <v>1</v>
      </c>
      <c r="C5" s="3">
        <v>4</v>
      </c>
      <c r="D5" s="3">
        <v>5</v>
      </c>
      <c r="E5" s="3">
        <v>50</v>
      </c>
      <c r="F5" s="3">
        <v>1</v>
      </c>
      <c r="G5" s="3">
        <v>2</v>
      </c>
      <c r="H5" s="3">
        <v>68</v>
      </c>
      <c r="I5" s="3">
        <v>32</v>
      </c>
      <c r="J5" s="3">
        <v>2000</v>
      </c>
      <c r="K5" s="3"/>
      <c r="L5" s="3" t="s">
        <v>41</v>
      </c>
      <c r="M5" s="3" t="s">
        <v>329</v>
      </c>
      <c r="N5" s="3">
        <v>1</v>
      </c>
      <c r="O5" s="3">
        <v>5</v>
      </c>
      <c r="P5" s="3" t="str" cm="1">
        <f t="array" ref="P5">IFERROR(INDEX($M$2:$M$325, MATCH(0, INDEX(COUNTIF($P$1:P4, $M$2:$M$325), 0, 0), 0)), "")</f>
        <v>Australian</v>
      </c>
      <c r="Q5" s="3">
        <f>COUNTIF(Table1[Nationality],P5)</f>
        <v>2</v>
      </c>
      <c r="R5" s="3"/>
    </row>
    <row r="6" spans="1:18" ht="15.75" customHeight="1" x14ac:dyDescent="0.25">
      <c r="A6" s="3">
        <v>3</v>
      </c>
      <c r="B6" s="3">
        <v>4</v>
      </c>
      <c r="C6" s="3">
        <v>2</v>
      </c>
      <c r="D6" s="3">
        <v>3</v>
      </c>
      <c r="E6" s="3">
        <v>20</v>
      </c>
      <c r="F6" s="3"/>
      <c r="G6" s="3">
        <v>10</v>
      </c>
      <c r="H6" s="3">
        <v>62</v>
      </c>
      <c r="I6" s="3">
        <v>31</v>
      </c>
      <c r="J6" s="4">
        <v>2000</v>
      </c>
      <c r="K6" s="3"/>
      <c r="L6" s="3" t="s">
        <v>41</v>
      </c>
      <c r="M6" s="3" t="s">
        <v>329</v>
      </c>
      <c r="N6" s="3">
        <v>3</v>
      </c>
      <c r="O6" s="3">
        <v>3</v>
      </c>
      <c r="P6" s="3" t="str" cm="1">
        <f t="array" ref="P6">IFERROR(INDEX($M$2:$M$325, MATCH(0, INDEX(COUNTIF($P$1:P5, $M$2:$M$325), 0, 0), 0)), "")</f>
        <v>Austrian</v>
      </c>
      <c r="Q6" s="3">
        <f>COUNTIF(Table1[Nationality],P6)</f>
        <v>2</v>
      </c>
      <c r="R6" s="3"/>
    </row>
    <row r="7" spans="1:18" ht="15.75" customHeight="1" x14ac:dyDescent="0.25">
      <c r="A7" s="3">
        <v>4</v>
      </c>
      <c r="B7" s="3">
        <v>5</v>
      </c>
      <c r="C7" s="3">
        <v>4</v>
      </c>
      <c r="D7" s="3">
        <v>5</v>
      </c>
      <c r="E7" s="3"/>
      <c r="F7" s="3">
        <v>20</v>
      </c>
      <c r="G7" s="3">
        <v>2</v>
      </c>
      <c r="H7" s="3">
        <v>67</v>
      </c>
      <c r="I7" s="3">
        <v>35</v>
      </c>
      <c r="J7" s="4">
        <v>2000</v>
      </c>
      <c r="K7" s="3"/>
      <c r="L7" s="3" t="s">
        <v>41</v>
      </c>
      <c r="M7" s="3" t="s">
        <v>329</v>
      </c>
      <c r="N7" s="3">
        <v>5</v>
      </c>
      <c r="O7" s="3">
        <v>3</v>
      </c>
      <c r="P7" s="3" t="str" cm="1">
        <f t="array" ref="P7">IFERROR(INDEX($M$2:$M$325, MATCH(0, INDEX(COUNTIF($P$1:P6, $M$2:$M$325), 0, 0), 0)), "")</f>
        <v>Azerbaijan</v>
      </c>
      <c r="Q7" s="3">
        <f>COUNTIF(Table1[Nationality],P7)</f>
        <v>1</v>
      </c>
      <c r="R7" s="3"/>
    </row>
    <row r="8" spans="1:18" ht="15.75" customHeight="1" x14ac:dyDescent="0.25">
      <c r="A8" s="3">
        <v>4</v>
      </c>
      <c r="B8" s="3">
        <v>4</v>
      </c>
      <c r="C8" s="3">
        <v>3</v>
      </c>
      <c r="D8" s="3">
        <v>3</v>
      </c>
      <c r="E8" s="3">
        <v>5</v>
      </c>
      <c r="F8" s="3">
        <v>5</v>
      </c>
      <c r="G8" s="3">
        <v>7</v>
      </c>
      <c r="H8" s="3">
        <v>47</v>
      </c>
      <c r="I8" s="3">
        <v>20</v>
      </c>
      <c r="J8" s="3">
        <v>5</v>
      </c>
      <c r="K8" s="3"/>
      <c r="L8" s="3" t="s">
        <v>41</v>
      </c>
      <c r="M8" s="3" t="s">
        <v>220</v>
      </c>
      <c r="N8" s="3">
        <v>5</v>
      </c>
      <c r="O8" s="3">
        <v>5</v>
      </c>
      <c r="P8" s="3" t="str" cm="1">
        <f t="array" ref="P8">IFERROR(INDEX($M$2:$M$325, MATCH(0, INDEX(COUNTIF($P$1:P7, $M$2:$M$325), 0, 0), 0)), "")</f>
        <v>Belarusian</v>
      </c>
      <c r="Q8" s="3">
        <f>COUNTIF(Table1[Nationality],P8)</f>
        <v>1</v>
      </c>
      <c r="R8" s="3"/>
    </row>
    <row r="9" spans="1:18" ht="15.75" customHeight="1" x14ac:dyDescent="0.25">
      <c r="A9" s="3">
        <v>5</v>
      </c>
      <c r="B9" s="3">
        <v>2</v>
      </c>
      <c r="C9" s="3">
        <v>5</v>
      </c>
      <c r="D9" s="3">
        <v>5</v>
      </c>
      <c r="E9" s="3">
        <v>5</v>
      </c>
      <c r="F9" s="3">
        <v>25</v>
      </c>
      <c r="G9" s="3">
        <v>17</v>
      </c>
      <c r="H9" s="3">
        <v>61</v>
      </c>
      <c r="I9" s="3">
        <v>25</v>
      </c>
      <c r="J9" s="3">
        <v>200</v>
      </c>
      <c r="K9" s="3"/>
      <c r="L9" s="3" t="s">
        <v>41</v>
      </c>
      <c r="M9" s="3" t="s">
        <v>585</v>
      </c>
      <c r="N9" s="3">
        <v>1</v>
      </c>
      <c r="O9" s="3">
        <v>3</v>
      </c>
      <c r="P9" s="3" t="str" cm="1">
        <f t="array" ref="P9">IFERROR(INDEX($M$2:$M$325, MATCH(0, INDEX(COUNTIF($P$1:P8, $M$2:$M$325), 0, 0), 0)), "")</f>
        <v>Belgian</v>
      </c>
      <c r="Q9" s="3">
        <f>COUNTIF(Table1[Nationality],P9)</f>
        <v>8</v>
      </c>
      <c r="R9" s="3"/>
    </row>
    <row r="10" spans="1:18" ht="15.75" customHeight="1" x14ac:dyDescent="0.25">
      <c r="A10" s="3">
        <v>3</v>
      </c>
      <c r="B10" s="3">
        <v>5</v>
      </c>
      <c r="C10" s="3">
        <v>4</v>
      </c>
      <c r="D10" s="3">
        <v>5</v>
      </c>
      <c r="E10" s="3">
        <v>20</v>
      </c>
      <c r="F10" s="3">
        <v>10</v>
      </c>
      <c r="G10" s="3">
        <v>20</v>
      </c>
      <c r="H10" s="3">
        <v>42</v>
      </c>
      <c r="I10" s="3">
        <v>8</v>
      </c>
      <c r="J10" s="3">
        <v>100</v>
      </c>
      <c r="K10" s="3"/>
      <c r="L10" s="3" t="s">
        <v>41</v>
      </c>
      <c r="M10" s="3" t="s">
        <v>585</v>
      </c>
      <c r="N10" s="3">
        <v>5</v>
      </c>
      <c r="O10" s="3">
        <v>5</v>
      </c>
      <c r="P10" s="3" t="str" cm="1">
        <f t="array" ref="P10">IFERROR(INDEX($M$2:$M$325, MATCH(0, INDEX(COUNTIF($P$1:P9, $M$2:$M$325), 0, 0), 0)), "")</f>
        <v>Bosnian</v>
      </c>
      <c r="Q10" s="3">
        <f>COUNTIF(Table1[Nationality],P10)</f>
        <v>3</v>
      </c>
      <c r="R10" s="3"/>
    </row>
    <row r="11" spans="1:18" ht="15.75" customHeight="1" x14ac:dyDescent="0.25">
      <c r="A11" s="3">
        <v>5</v>
      </c>
      <c r="B11" s="3">
        <v>5</v>
      </c>
      <c r="C11" s="3">
        <v>3</v>
      </c>
      <c r="D11" s="3">
        <v>5</v>
      </c>
      <c r="E11" s="3">
        <v>30</v>
      </c>
      <c r="F11" s="3">
        <v>0</v>
      </c>
      <c r="G11" s="3">
        <v>15</v>
      </c>
      <c r="H11" s="3">
        <v>38</v>
      </c>
      <c r="I11" s="3">
        <v>10</v>
      </c>
      <c r="J11" s="3">
        <v>50</v>
      </c>
      <c r="K11" s="3"/>
      <c r="L11" s="3" t="s">
        <v>41</v>
      </c>
      <c r="M11" s="3" t="s">
        <v>886</v>
      </c>
      <c r="N11" s="3">
        <v>5</v>
      </c>
      <c r="O11" s="3">
        <v>5</v>
      </c>
      <c r="P11" s="3" t="str" cm="1">
        <f t="array" ref="P11">IFERROR(INDEX($M$2:$M$325, MATCH(0, INDEX(COUNTIF($P$1:P10, $M$2:$M$325), 0, 0), 0)), "")</f>
        <v>Brazilian</v>
      </c>
      <c r="Q11" s="3">
        <f>COUNTIF(Table1[Nationality],P11)</f>
        <v>1</v>
      </c>
      <c r="R11" s="3"/>
    </row>
    <row r="12" spans="1:18" ht="15.75" customHeight="1" x14ac:dyDescent="0.25">
      <c r="A12" s="3">
        <v>5</v>
      </c>
      <c r="B12" s="3">
        <v>5</v>
      </c>
      <c r="C12" s="3">
        <v>3</v>
      </c>
      <c r="D12" s="3">
        <v>3</v>
      </c>
      <c r="E12" s="3">
        <v>20</v>
      </c>
      <c r="F12" s="3">
        <v>10</v>
      </c>
      <c r="G12" s="3"/>
      <c r="H12" s="3">
        <v>62</v>
      </c>
      <c r="I12" s="3">
        <v>35</v>
      </c>
      <c r="J12" s="3">
        <v>150</v>
      </c>
      <c r="K12" s="3"/>
      <c r="L12" s="3" t="s">
        <v>41</v>
      </c>
      <c r="M12" s="3" t="s">
        <v>886</v>
      </c>
      <c r="N12" s="3">
        <v>5</v>
      </c>
      <c r="O12" s="3">
        <v>5</v>
      </c>
      <c r="P12" s="3" t="str" cm="1">
        <f t="array" ref="P12">IFERROR(INDEX($M$2:$M$325, MATCH(0, INDEX(COUNTIF($P$1:P11, $M$2:$M$325), 0, 0), 0)), "")</f>
        <v>British</v>
      </c>
      <c r="Q12" s="3">
        <f>COUNTIF(Table1[Nationality],P12)</f>
        <v>13</v>
      </c>
      <c r="R12" s="3"/>
    </row>
    <row r="13" spans="1:18" ht="15.75" customHeight="1" x14ac:dyDescent="0.25">
      <c r="A13" s="3">
        <v>3</v>
      </c>
      <c r="B13" s="3">
        <v>2</v>
      </c>
      <c r="C13" s="3">
        <v>4</v>
      </c>
      <c r="D13" s="3">
        <v>4</v>
      </c>
      <c r="E13" s="3">
        <v>10</v>
      </c>
      <c r="F13" s="3">
        <v>5</v>
      </c>
      <c r="G13" s="3">
        <v>7</v>
      </c>
      <c r="H13" s="3">
        <v>58</v>
      </c>
      <c r="I13" s="3">
        <v>35</v>
      </c>
      <c r="J13" s="3">
        <v>4000</v>
      </c>
      <c r="K13" s="3"/>
      <c r="L13" s="3" t="s">
        <v>41</v>
      </c>
      <c r="M13" s="3" t="s">
        <v>446</v>
      </c>
      <c r="N13" s="3">
        <v>5</v>
      </c>
      <c r="O13" s="3">
        <v>4</v>
      </c>
      <c r="P13" s="3" t="str" cm="1">
        <f t="array" ref="P13">IFERROR(INDEX($M$2:$M$325, MATCH(0, INDEX(COUNTIF($P$1:P12, $M$2:$M$325), 0, 0), 0)), "")</f>
        <v>British / Australian</v>
      </c>
      <c r="Q13" s="3">
        <f>COUNTIF(Table1[Nationality],P13)</f>
        <v>1</v>
      </c>
      <c r="R13" s="3"/>
    </row>
    <row r="14" spans="1:18" ht="15.75" customHeight="1" x14ac:dyDescent="0.25">
      <c r="A14" s="3">
        <v>5</v>
      </c>
      <c r="B14" s="3">
        <v>5</v>
      </c>
      <c r="C14" s="3">
        <v>5</v>
      </c>
      <c r="D14" s="3">
        <v>5</v>
      </c>
      <c r="E14" s="3">
        <v>3</v>
      </c>
      <c r="F14" s="3">
        <v>3</v>
      </c>
      <c r="G14" s="3">
        <v>12</v>
      </c>
      <c r="H14" s="3">
        <v>32</v>
      </c>
      <c r="I14" s="3">
        <v>8</v>
      </c>
      <c r="J14" s="3">
        <v>15</v>
      </c>
      <c r="K14" s="3"/>
      <c r="L14" s="3" t="s">
        <v>41</v>
      </c>
      <c r="M14" s="3" t="s">
        <v>736</v>
      </c>
      <c r="N14" s="3">
        <v>5</v>
      </c>
      <c r="O14" s="3">
        <v>5</v>
      </c>
      <c r="P14" s="3" t="str" cm="1">
        <f t="array" ref="P14">IFERROR(INDEX($M$2:$M$325, MATCH(0, INDEX(COUNTIF($P$1:P13, $M$2:$M$325), 0, 0), 0)), "")</f>
        <v>Bulgarian</v>
      </c>
      <c r="Q14" s="3">
        <f>COUNTIF(Table1[Nationality],P14)</f>
        <v>4</v>
      </c>
      <c r="R14" s="3"/>
    </row>
    <row r="15" spans="1:18" ht="15.75" customHeight="1" x14ac:dyDescent="0.25">
      <c r="A15" s="3">
        <v>5</v>
      </c>
      <c r="B15" s="3">
        <v>3</v>
      </c>
      <c r="C15" s="3">
        <v>3</v>
      </c>
      <c r="D15" s="3">
        <v>4</v>
      </c>
      <c r="E15" s="3">
        <v>8</v>
      </c>
      <c r="F15" s="3">
        <v>20</v>
      </c>
      <c r="G15" s="3">
        <v>1</v>
      </c>
      <c r="H15" s="3">
        <v>60</v>
      </c>
      <c r="I15" s="3">
        <v>30</v>
      </c>
      <c r="J15" s="3">
        <v>10000</v>
      </c>
      <c r="K15" s="3"/>
      <c r="L15" s="3" t="s">
        <v>41</v>
      </c>
      <c r="M15" s="3" t="s">
        <v>148</v>
      </c>
      <c r="N15" s="3">
        <v>4</v>
      </c>
      <c r="O15" s="3">
        <v>4</v>
      </c>
      <c r="P15" s="3" t="str" cm="1">
        <f t="array" ref="P15">IFERROR(INDEX($M$2:$M$325, MATCH(0, INDEX(COUNTIF($P$1:P14, $M$2:$M$325), 0, 0), 0)), "")</f>
        <v>Chinese</v>
      </c>
      <c r="Q15" s="3">
        <f>COUNTIF(Table1[Nationality],P15)</f>
        <v>1</v>
      </c>
      <c r="R15" s="3"/>
    </row>
    <row r="16" spans="1:18" ht="15.75" customHeight="1" x14ac:dyDescent="0.25">
      <c r="A16" s="3">
        <v>3</v>
      </c>
      <c r="B16" s="3">
        <v>3</v>
      </c>
      <c r="C16" s="3">
        <v>3</v>
      </c>
      <c r="D16" s="3">
        <v>4</v>
      </c>
      <c r="E16" s="3">
        <v>10</v>
      </c>
      <c r="F16" s="3">
        <v>5</v>
      </c>
      <c r="G16" s="3">
        <v>5</v>
      </c>
      <c r="H16" s="3">
        <v>41</v>
      </c>
      <c r="I16" s="3">
        <v>12</v>
      </c>
      <c r="J16" s="3">
        <v>500</v>
      </c>
      <c r="K16" s="3"/>
      <c r="L16" s="3" t="s">
        <v>41</v>
      </c>
      <c r="M16" s="3" t="s">
        <v>148</v>
      </c>
      <c r="N16" s="3">
        <v>3</v>
      </c>
      <c r="O16" s="3">
        <v>4</v>
      </c>
      <c r="P16" s="3" t="str" cm="1">
        <f t="array" ref="P16">IFERROR(INDEX($M$2:$M$325, MATCH(0, INDEX(COUNTIF($P$1:P15, $M$2:$M$325), 0, 0), 0)), "")</f>
        <v>Czech</v>
      </c>
      <c r="Q16" s="3">
        <f>COUNTIF(Table1[Nationality],P16)</f>
        <v>2</v>
      </c>
      <c r="R16" s="3"/>
    </row>
    <row r="17" spans="1:18" ht="15.75" customHeight="1" x14ac:dyDescent="0.25">
      <c r="A17" s="3">
        <v>5</v>
      </c>
      <c r="B17" s="3">
        <v>5</v>
      </c>
      <c r="C17" s="3">
        <v>3</v>
      </c>
      <c r="D17" s="3">
        <v>5</v>
      </c>
      <c r="E17" s="3">
        <v>10</v>
      </c>
      <c r="F17" s="3">
        <v>50</v>
      </c>
      <c r="G17" s="3">
        <v>5</v>
      </c>
      <c r="H17" s="3">
        <v>57</v>
      </c>
      <c r="I17" s="3">
        <v>35</v>
      </c>
      <c r="J17" s="4">
        <v>15000</v>
      </c>
      <c r="K17" s="3"/>
      <c r="L17" s="3" t="s">
        <v>41</v>
      </c>
      <c r="M17" s="3" t="s">
        <v>148</v>
      </c>
      <c r="N17" s="3">
        <v>4</v>
      </c>
      <c r="O17" s="3">
        <v>4</v>
      </c>
      <c r="P17" s="3" t="str" cm="1">
        <f t="array" ref="P17">IFERROR(INDEX($M$2:$M$325, MATCH(0, INDEX(COUNTIF($P$1:P16, $M$2:$M$325), 0, 0), 0)), "")</f>
        <v>Danish</v>
      </c>
      <c r="Q17" s="3">
        <f>COUNTIF(Table1[Nationality],P17)</f>
        <v>1</v>
      </c>
      <c r="R17" s="3"/>
    </row>
    <row r="18" spans="1:18" ht="15.75" customHeight="1" x14ac:dyDescent="0.25">
      <c r="A18" s="3">
        <v>4</v>
      </c>
      <c r="B18" s="3">
        <v>3</v>
      </c>
      <c r="C18" s="3">
        <v>4</v>
      </c>
      <c r="D18" s="3">
        <v>4</v>
      </c>
      <c r="E18" s="4"/>
      <c r="F18" s="3">
        <v>30</v>
      </c>
      <c r="G18" s="3">
        <v>8</v>
      </c>
      <c r="H18" s="3">
        <v>33</v>
      </c>
      <c r="I18" s="3">
        <v>8</v>
      </c>
      <c r="J18" s="3">
        <v>400</v>
      </c>
      <c r="K18" s="3"/>
      <c r="L18" s="3" t="s">
        <v>74</v>
      </c>
      <c r="M18" s="3" t="s">
        <v>148</v>
      </c>
      <c r="N18" s="3">
        <v>4</v>
      </c>
      <c r="O18" s="3">
        <v>5</v>
      </c>
      <c r="P18" s="3" t="str" cm="1">
        <f t="array" ref="P18">IFERROR(INDEX($M$2:$M$325, MATCH(0, INDEX(COUNTIF($P$1:P17, $M$2:$M$325), 0, 0), 0)), "")</f>
        <v>Dominican</v>
      </c>
      <c r="Q18" s="3">
        <f>COUNTIF(Table1[Nationality],P18)</f>
        <v>1</v>
      </c>
      <c r="R18" s="3"/>
    </row>
    <row r="19" spans="1:18" ht="15.75" customHeight="1" x14ac:dyDescent="0.25">
      <c r="A19" s="3">
        <v>4</v>
      </c>
      <c r="B19" s="3">
        <v>3</v>
      </c>
      <c r="C19" s="3">
        <v>2</v>
      </c>
      <c r="D19" s="3">
        <v>5</v>
      </c>
      <c r="E19" s="3">
        <v>25</v>
      </c>
      <c r="F19" s="3">
        <v>20</v>
      </c>
      <c r="G19" s="3">
        <v>10</v>
      </c>
      <c r="H19" s="3">
        <v>38</v>
      </c>
      <c r="I19" s="3">
        <v>8</v>
      </c>
      <c r="J19" s="3">
        <v>7000</v>
      </c>
      <c r="K19" s="3"/>
      <c r="L19" s="3" t="s">
        <v>41</v>
      </c>
      <c r="M19" s="3" t="s">
        <v>148</v>
      </c>
      <c r="N19" s="3">
        <v>5</v>
      </c>
      <c r="O19" s="3">
        <v>5</v>
      </c>
      <c r="P19" s="3" t="str" cm="1">
        <f t="array" ref="P19">IFERROR(INDEX($M$2:$M$325, MATCH(0, INDEX(COUNTIF($P$1:P18, $M$2:$M$325), 0, 0), 0)), "")</f>
        <v>Dutch</v>
      </c>
      <c r="Q19" s="3">
        <f>COUNTIF(Table1[Nationality],P19)</f>
        <v>28</v>
      </c>
      <c r="R19" s="3"/>
    </row>
    <row r="20" spans="1:18" ht="15.75" customHeight="1" x14ac:dyDescent="0.25">
      <c r="A20" s="3">
        <v>3</v>
      </c>
      <c r="B20" s="3">
        <v>3</v>
      </c>
      <c r="C20" s="3">
        <v>2</v>
      </c>
      <c r="D20" s="3">
        <v>5</v>
      </c>
      <c r="E20" s="3">
        <v>3</v>
      </c>
      <c r="F20" s="3"/>
      <c r="G20" s="3">
        <v>10</v>
      </c>
      <c r="H20" s="3">
        <v>47</v>
      </c>
      <c r="I20" s="3">
        <v>12</v>
      </c>
      <c r="J20" s="3">
        <v>4500</v>
      </c>
      <c r="K20" s="3"/>
      <c r="L20" s="3" t="s">
        <v>41</v>
      </c>
      <c r="M20" s="3" t="s">
        <v>148</v>
      </c>
      <c r="N20" s="3">
        <v>4</v>
      </c>
      <c r="O20" s="3">
        <v>2</v>
      </c>
      <c r="P20" s="3" t="str" cm="1">
        <f t="array" ref="P20">IFERROR(INDEX($M$2:$M$325, MATCH(0, INDEX(COUNTIF($P$1:P19, $M$2:$M$325), 0, 0), 0)), "")</f>
        <v>Egyptian</v>
      </c>
      <c r="Q20" s="3">
        <f>COUNTIF(Table1[Nationality],P20)</f>
        <v>4</v>
      </c>
      <c r="R20" s="3"/>
    </row>
    <row r="21" spans="1:18" ht="15.75" customHeight="1" x14ac:dyDescent="0.25">
      <c r="A21" s="3">
        <v>4</v>
      </c>
      <c r="B21" s="3">
        <v>4</v>
      </c>
      <c r="C21" s="3">
        <v>4</v>
      </c>
      <c r="D21" s="3">
        <v>5</v>
      </c>
      <c r="E21" s="3"/>
      <c r="F21" s="3">
        <v>20</v>
      </c>
      <c r="G21" s="3">
        <v>10</v>
      </c>
      <c r="H21" s="3">
        <v>62</v>
      </c>
      <c r="I21" s="3">
        <v>28</v>
      </c>
      <c r="J21" s="3">
        <v>3000</v>
      </c>
      <c r="K21" s="3"/>
      <c r="L21" s="3" t="s">
        <v>41</v>
      </c>
      <c r="M21" s="3" t="s">
        <v>148</v>
      </c>
      <c r="N21" s="3">
        <v>4</v>
      </c>
      <c r="O21" s="3">
        <v>5</v>
      </c>
      <c r="P21" s="3" t="str" cm="1">
        <f t="array" ref="P21">IFERROR(INDEX($M$2:$M$325, MATCH(0, INDEX(COUNTIF($P$1:P20, $M$2:$M$325), 0, 0), 0)), "")</f>
        <v>Filipino</v>
      </c>
      <c r="Q21" s="3">
        <f>COUNTIF(Table1[Nationality],P21)</f>
        <v>1</v>
      </c>
      <c r="R21" s="3"/>
    </row>
    <row r="22" spans="1:18" ht="15.75" customHeight="1" x14ac:dyDescent="0.25">
      <c r="A22" s="3">
        <v>4</v>
      </c>
      <c r="B22" s="3">
        <v>5</v>
      </c>
      <c r="C22" s="3">
        <v>2</v>
      </c>
      <c r="D22" s="3">
        <v>3</v>
      </c>
      <c r="E22" s="3"/>
      <c r="F22" s="3">
        <v>20</v>
      </c>
      <c r="G22" s="3">
        <v>11</v>
      </c>
      <c r="H22" s="3">
        <v>48</v>
      </c>
      <c r="I22" s="3">
        <v>18</v>
      </c>
      <c r="J22" s="3">
        <v>5000</v>
      </c>
      <c r="K22" s="3"/>
      <c r="L22" s="3" t="s">
        <v>41</v>
      </c>
      <c r="M22" s="3" t="s">
        <v>148</v>
      </c>
      <c r="N22" s="3">
        <v>4</v>
      </c>
      <c r="O22" s="3">
        <v>4</v>
      </c>
      <c r="P22" s="3" t="str" cm="1">
        <f t="array" ref="P22">IFERROR(INDEX($M$2:$M$325, MATCH(0, INDEX(COUNTIF($P$1:P21, $M$2:$M$325), 0, 0), 0)), "")</f>
        <v>French</v>
      </c>
      <c r="Q22" s="3">
        <f>COUNTIF(Table1[Nationality],P22)</f>
        <v>2</v>
      </c>
      <c r="R22" s="3"/>
    </row>
    <row r="23" spans="1:18" ht="15.75" customHeight="1" x14ac:dyDescent="0.25">
      <c r="A23" s="3">
        <v>4</v>
      </c>
      <c r="B23" s="3">
        <v>4</v>
      </c>
      <c r="C23" s="3">
        <v>4</v>
      </c>
      <c r="D23" s="3">
        <v>4</v>
      </c>
      <c r="E23" s="3">
        <v>20</v>
      </c>
      <c r="F23" s="3">
        <v>25</v>
      </c>
      <c r="G23" s="3">
        <v>4</v>
      </c>
      <c r="H23" s="3">
        <v>57</v>
      </c>
      <c r="I23" s="3">
        <v>22</v>
      </c>
      <c r="J23" s="3">
        <v>2000</v>
      </c>
      <c r="K23" s="3"/>
      <c r="L23" s="3" t="s">
        <v>41</v>
      </c>
      <c r="M23" s="3" t="s">
        <v>894</v>
      </c>
      <c r="N23" s="3">
        <v>4</v>
      </c>
      <c r="O23" s="3">
        <v>4</v>
      </c>
      <c r="P23" s="3" t="str" cm="1">
        <f t="array" ref="P23">IFERROR(INDEX($M$2:$M$325, MATCH(0, INDEX(COUNTIF($P$1:P22, $M$2:$M$325), 0, 0), 0)), "")</f>
        <v>Georgian</v>
      </c>
      <c r="Q23" s="3">
        <f>COUNTIF(Table1[Nationality],P23)</f>
        <v>2</v>
      </c>
      <c r="R23" s="3"/>
    </row>
    <row r="24" spans="1:18" ht="15.75" customHeight="1" x14ac:dyDescent="0.25">
      <c r="A24" s="3">
        <v>5</v>
      </c>
      <c r="B24" s="3">
        <v>5</v>
      </c>
      <c r="C24" s="3">
        <v>2</v>
      </c>
      <c r="D24" s="3">
        <v>4</v>
      </c>
      <c r="E24" s="3">
        <v>20</v>
      </c>
      <c r="F24" s="3"/>
      <c r="G24" s="3">
        <v>10</v>
      </c>
      <c r="H24" s="3">
        <v>45</v>
      </c>
      <c r="I24" s="3">
        <v>6</v>
      </c>
      <c r="J24" s="4">
        <v>2000</v>
      </c>
      <c r="K24" s="3"/>
      <c r="L24" s="3" t="s">
        <v>41</v>
      </c>
      <c r="M24" s="3" t="s">
        <v>894</v>
      </c>
      <c r="N24" s="3">
        <v>4</v>
      </c>
      <c r="O24" s="3">
        <v>4</v>
      </c>
      <c r="P24" s="3" t="str" cm="1">
        <f t="array" ref="P24">IFERROR(INDEX($M$2:$M$325, MATCH(0, INDEX(COUNTIF($P$1:P23, $M$2:$M$325), 0, 0), 0)), "")</f>
        <v>German</v>
      </c>
      <c r="Q24" s="3">
        <f>COUNTIF(Table1[Nationality],P24)</f>
        <v>14</v>
      </c>
      <c r="R24" s="3"/>
    </row>
    <row r="25" spans="1:18" ht="15.75" customHeight="1" x14ac:dyDescent="0.25">
      <c r="A25" s="3">
        <v>4</v>
      </c>
      <c r="B25" s="3">
        <v>4</v>
      </c>
      <c r="C25" s="3">
        <v>2</v>
      </c>
      <c r="D25" s="3">
        <v>5</v>
      </c>
      <c r="E25" s="3">
        <v>5</v>
      </c>
      <c r="F25" s="3">
        <v>50</v>
      </c>
      <c r="G25" s="3">
        <v>10</v>
      </c>
      <c r="H25" s="3">
        <v>56</v>
      </c>
      <c r="I25" s="3">
        <v>21</v>
      </c>
      <c r="J25" s="4">
        <v>2500</v>
      </c>
      <c r="K25" s="3"/>
      <c r="L25" s="3" t="s">
        <v>41</v>
      </c>
      <c r="M25" s="3" t="s">
        <v>894</v>
      </c>
      <c r="N25" s="3">
        <v>4</v>
      </c>
      <c r="O25" s="3">
        <v>4</v>
      </c>
      <c r="P25" s="3" t="str" cm="1">
        <f t="array" ref="P25">IFERROR(INDEX($M$2:$M$325, MATCH(0, INDEX(COUNTIF($P$1:P24, $M$2:$M$325), 0, 0), 0)), "")</f>
        <v>Greek</v>
      </c>
      <c r="Q25" s="3">
        <f>COUNTIF(Table1[Nationality],P25)</f>
        <v>13</v>
      </c>
      <c r="R25" s="3"/>
    </row>
    <row r="26" spans="1:18" ht="15.75" customHeight="1" x14ac:dyDescent="0.25">
      <c r="A26" s="3">
        <v>3</v>
      </c>
      <c r="B26" s="3">
        <v>4</v>
      </c>
      <c r="C26" s="3">
        <v>2</v>
      </c>
      <c r="D26" s="3">
        <v>4</v>
      </c>
      <c r="E26" s="3">
        <v>20</v>
      </c>
      <c r="F26" s="3">
        <v>10</v>
      </c>
      <c r="G26" s="3">
        <v>10</v>
      </c>
      <c r="H26" s="3">
        <v>56</v>
      </c>
      <c r="I26" s="3">
        <v>30</v>
      </c>
      <c r="J26" s="3">
        <v>1000</v>
      </c>
      <c r="K26" s="3"/>
      <c r="L26" s="3" t="s">
        <v>41</v>
      </c>
      <c r="M26" s="3" t="s">
        <v>463</v>
      </c>
      <c r="N26" s="3">
        <v>3</v>
      </c>
      <c r="O26" s="3">
        <v>3</v>
      </c>
      <c r="P26" s="3" t="str" cm="1">
        <f t="array" ref="P26">IFERROR(INDEX($M$2:$M$325, MATCH(0, INDEX(COUNTIF($P$1:P25, $M$2:$M$325), 0, 0), 0)), "")</f>
        <v>Greek / German</v>
      </c>
      <c r="Q26" s="3">
        <f>COUNTIF(Table1[Nationality],P26)</f>
        <v>1</v>
      </c>
      <c r="R26" s="3"/>
    </row>
    <row r="27" spans="1:18" ht="15.75" customHeight="1" x14ac:dyDescent="0.25">
      <c r="A27" s="3">
        <v>3</v>
      </c>
      <c r="B27" s="3">
        <v>3</v>
      </c>
      <c r="C27" s="3">
        <v>5</v>
      </c>
      <c r="D27" s="3">
        <v>5</v>
      </c>
      <c r="E27" s="3">
        <v>20</v>
      </c>
      <c r="F27" s="3">
        <v>0</v>
      </c>
      <c r="G27" s="3">
        <v>1</v>
      </c>
      <c r="H27" s="3">
        <v>55</v>
      </c>
      <c r="I27" s="3">
        <v>32</v>
      </c>
      <c r="J27" s="3">
        <v>50</v>
      </c>
      <c r="K27" s="3"/>
      <c r="L27" s="3" t="s">
        <v>41</v>
      </c>
      <c r="M27" s="3" t="s">
        <v>95</v>
      </c>
      <c r="N27" s="3">
        <v>5</v>
      </c>
      <c r="O27" s="3">
        <v>5</v>
      </c>
      <c r="P27" s="3" t="str" cm="1">
        <f t="array" ref="P27">IFERROR(INDEX($M$2:$M$325, MATCH(0, INDEX(COUNTIF($P$1:P26, $M$2:$M$325), 0, 0), 0)), "")</f>
        <v xml:space="preserve">Hellenic </v>
      </c>
      <c r="Q27" s="3">
        <f>COUNTIF(Table1[Nationality],P27)</f>
        <v>1</v>
      </c>
      <c r="R27" s="3"/>
    </row>
    <row r="28" spans="1:18" ht="15.75" customHeight="1" x14ac:dyDescent="0.25">
      <c r="A28" s="3">
        <v>3</v>
      </c>
      <c r="B28" s="3">
        <v>3</v>
      </c>
      <c r="C28" s="3">
        <v>3</v>
      </c>
      <c r="D28" s="3">
        <v>3</v>
      </c>
      <c r="E28" s="3">
        <v>10</v>
      </c>
      <c r="F28" s="3">
        <v>15</v>
      </c>
      <c r="G28" s="3">
        <v>3</v>
      </c>
      <c r="H28" s="3">
        <v>50</v>
      </c>
      <c r="I28" s="3">
        <v>15</v>
      </c>
      <c r="J28" s="3">
        <v>1500</v>
      </c>
      <c r="K28" s="3"/>
      <c r="L28" s="3" t="s">
        <v>41</v>
      </c>
      <c r="M28" s="3" t="s">
        <v>95</v>
      </c>
      <c r="N28" s="3">
        <v>4</v>
      </c>
      <c r="O28" s="3">
        <v>2</v>
      </c>
      <c r="P28" s="3" t="str" cm="1">
        <f t="array" ref="P28">IFERROR(INDEX($M$2:$M$325, MATCH(0, INDEX(COUNTIF($P$1:P27, $M$2:$M$325), 0, 0), 0)), "")</f>
        <v>Hungarian</v>
      </c>
      <c r="Q28" s="3">
        <f>COUNTIF(Table1[Nationality],P28)</f>
        <v>3</v>
      </c>
      <c r="R28" s="3"/>
    </row>
    <row r="29" spans="1:18" ht="15.75" customHeight="1" x14ac:dyDescent="0.25">
      <c r="A29" s="3">
        <v>3</v>
      </c>
      <c r="B29" s="3">
        <v>3</v>
      </c>
      <c r="C29" s="3">
        <v>1</v>
      </c>
      <c r="D29" s="3">
        <v>5</v>
      </c>
      <c r="E29" s="3">
        <v>10</v>
      </c>
      <c r="F29" s="3">
        <v>5</v>
      </c>
      <c r="G29" s="3">
        <v>5</v>
      </c>
      <c r="H29" s="3">
        <v>41</v>
      </c>
      <c r="I29" s="3">
        <v>14</v>
      </c>
      <c r="J29" s="3">
        <v>2</v>
      </c>
      <c r="K29" s="3"/>
      <c r="L29" s="3" t="s">
        <v>41</v>
      </c>
      <c r="M29" s="3" t="s">
        <v>95</v>
      </c>
      <c r="N29" s="3">
        <v>3</v>
      </c>
      <c r="O29" s="3">
        <v>3</v>
      </c>
      <c r="P29" s="3" t="str" cm="1">
        <f t="array" ref="P29">IFERROR(INDEX($M$2:$M$325, MATCH(0, INDEX(COUNTIF($P$1:P28, $M$2:$M$325), 0, 0), 0)), "")</f>
        <v>Indian</v>
      </c>
      <c r="Q29" s="3">
        <f>COUNTIF(Table1[Nationality],P29)</f>
        <v>11</v>
      </c>
      <c r="R29" s="3"/>
    </row>
    <row r="30" spans="1:18" ht="15.75" customHeight="1" x14ac:dyDescent="0.25">
      <c r="A30" s="3">
        <v>5</v>
      </c>
      <c r="B30" s="3">
        <v>4</v>
      </c>
      <c r="C30" s="3">
        <v>4</v>
      </c>
      <c r="D30" s="3">
        <v>4</v>
      </c>
      <c r="E30" s="3">
        <v>20</v>
      </c>
      <c r="F30" s="3">
        <v>10</v>
      </c>
      <c r="G30" s="3">
        <v>5</v>
      </c>
      <c r="H30" s="3">
        <v>44</v>
      </c>
      <c r="I30" s="3">
        <v>17</v>
      </c>
      <c r="J30" s="3">
        <v>400</v>
      </c>
      <c r="K30" s="3"/>
      <c r="L30" s="3" t="s">
        <v>41</v>
      </c>
      <c r="M30" s="3" t="s">
        <v>95</v>
      </c>
      <c r="N30" s="3">
        <v>5</v>
      </c>
      <c r="O30" s="3">
        <v>5</v>
      </c>
      <c r="P30" s="3" t="str" cm="1">
        <f t="array" ref="P30">IFERROR(INDEX($M$2:$M$325, MATCH(0, INDEX(COUNTIF($P$1:P29, $M$2:$M$325), 0, 0), 0)), "")</f>
        <v>Iraqi</v>
      </c>
      <c r="Q30" s="3">
        <f>COUNTIF(Table1[Nationality],P30)</f>
        <v>3</v>
      </c>
      <c r="R30" s="3"/>
    </row>
    <row r="31" spans="1:18" ht="15.75" customHeight="1" x14ac:dyDescent="0.25">
      <c r="A31" s="3">
        <v>4</v>
      </c>
      <c r="B31" s="3">
        <v>5</v>
      </c>
      <c r="C31" s="3">
        <v>4</v>
      </c>
      <c r="D31" s="3">
        <v>5</v>
      </c>
      <c r="E31" s="3">
        <v>40</v>
      </c>
      <c r="F31" s="3">
        <v>20</v>
      </c>
      <c r="G31" s="3">
        <v>5</v>
      </c>
      <c r="H31" s="3">
        <v>45</v>
      </c>
      <c r="I31" s="3">
        <v>20</v>
      </c>
      <c r="J31" s="3">
        <v>100</v>
      </c>
      <c r="K31" s="3"/>
      <c r="L31" s="3" t="s">
        <v>41</v>
      </c>
      <c r="M31" s="3" t="s">
        <v>95</v>
      </c>
      <c r="N31" s="3">
        <v>4</v>
      </c>
      <c r="O31" s="3">
        <v>4</v>
      </c>
      <c r="P31" s="3" t="str" cm="1">
        <f t="array" ref="P31">IFERROR(INDEX($M$2:$M$325, MATCH(0, INDEX(COUNTIF($P$1:P30, $M$2:$M$325), 0, 0), 0)), "")</f>
        <v>Irish</v>
      </c>
      <c r="Q31" s="3">
        <f>COUNTIF(Table1[Nationality],P31)</f>
        <v>2</v>
      </c>
      <c r="R31" s="3"/>
    </row>
    <row r="32" spans="1:18" ht="15.75" customHeight="1" x14ac:dyDescent="0.25">
      <c r="A32" s="3">
        <v>5</v>
      </c>
      <c r="B32" s="3">
        <v>4</v>
      </c>
      <c r="C32" s="3">
        <v>1</v>
      </c>
      <c r="D32" s="3">
        <v>5</v>
      </c>
      <c r="E32" s="3">
        <v>10</v>
      </c>
      <c r="F32" s="3">
        <v>12</v>
      </c>
      <c r="G32" s="3">
        <v>5</v>
      </c>
      <c r="H32" s="3">
        <v>52</v>
      </c>
      <c r="I32" s="3">
        <v>25</v>
      </c>
      <c r="J32" s="3">
        <v>50</v>
      </c>
      <c r="K32" s="3"/>
      <c r="L32" s="3" t="s">
        <v>41</v>
      </c>
      <c r="M32" s="3" t="s">
        <v>95</v>
      </c>
      <c r="N32" s="3">
        <v>3</v>
      </c>
      <c r="O32" s="3">
        <v>4</v>
      </c>
      <c r="P32" s="3" t="str" cm="1">
        <f t="array" ref="P32">IFERROR(INDEX($M$2:$M$325, MATCH(0, INDEX(COUNTIF($P$1:P31, $M$2:$M$325), 0, 0), 0)), "")</f>
        <v>Israeli</v>
      </c>
      <c r="Q32" s="3">
        <f>COUNTIF(Table1[Nationality],P32)</f>
        <v>5</v>
      </c>
      <c r="R32" s="3"/>
    </row>
    <row r="33" spans="1:18" ht="15.75" customHeight="1" x14ac:dyDescent="0.25">
      <c r="A33" s="3">
        <v>3</v>
      </c>
      <c r="B33" s="3">
        <v>3</v>
      </c>
      <c r="C33" s="3">
        <v>5</v>
      </c>
      <c r="D33" s="3">
        <v>4</v>
      </c>
      <c r="E33" s="3">
        <v>20</v>
      </c>
      <c r="F33" s="3">
        <v>10</v>
      </c>
      <c r="G33" s="3">
        <v>7</v>
      </c>
      <c r="H33" s="3">
        <v>41</v>
      </c>
      <c r="I33" s="3">
        <v>10</v>
      </c>
      <c r="J33" s="4">
        <v>400</v>
      </c>
      <c r="K33" s="3"/>
      <c r="L33" s="3" t="s">
        <v>41</v>
      </c>
      <c r="M33" s="3" t="s">
        <v>95</v>
      </c>
      <c r="N33" s="3">
        <v>3</v>
      </c>
      <c r="O33" s="3">
        <v>4</v>
      </c>
      <c r="P33" s="3" t="str" cm="1">
        <f t="array" ref="P33">IFERROR(INDEX($M$2:$M$325, MATCH(0, INDEX(COUNTIF($P$1:P32, $M$2:$M$325), 0, 0), 0)), "")</f>
        <v>Italian</v>
      </c>
      <c r="Q33" s="3">
        <f>COUNTIF(Table1[Nationality],P33)</f>
        <v>75</v>
      </c>
      <c r="R33" s="3"/>
    </row>
    <row r="34" spans="1:18" ht="15.75" customHeight="1" x14ac:dyDescent="0.25">
      <c r="A34" s="3">
        <v>5</v>
      </c>
      <c r="B34" s="3">
        <v>5</v>
      </c>
      <c r="C34" s="3">
        <v>4</v>
      </c>
      <c r="D34" s="3">
        <v>5</v>
      </c>
      <c r="E34" s="3">
        <v>50</v>
      </c>
      <c r="F34" s="3">
        <v>35</v>
      </c>
      <c r="G34" s="3">
        <v>10</v>
      </c>
      <c r="H34" s="3">
        <v>48</v>
      </c>
      <c r="I34" s="3">
        <v>11</v>
      </c>
      <c r="J34" s="4">
        <v>1100</v>
      </c>
      <c r="K34" s="3"/>
      <c r="L34" s="3" t="s">
        <v>41</v>
      </c>
      <c r="M34" s="3" t="s">
        <v>95</v>
      </c>
      <c r="N34" s="3">
        <v>5</v>
      </c>
      <c r="O34" s="3">
        <v>5</v>
      </c>
      <c r="P34" s="3" t="str" cm="1">
        <f t="array" ref="P34">IFERROR(INDEX($M$2:$M$325, MATCH(0, INDEX(COUNTIF($P$1:P33, $M$2:$M$325), 0, 0), 0)), "")</f>
        <v>Japanese</v>
      </c>
      <c r="Q34" s="3">
        <f>COUNTIF(Table1[Nationality],P34)</f>
        <v>8</v>
      </c>
      <c r="R34" s="3"/>
    </row>
    <row r="35" spans="1:18" ht="15.75" customHeight="1" x14ac:dyDescent="0.25">
      <c r="A35" s="3">
        <v>3</v>
      </c>
      <c r="B35" s="3">
        <v>5</v>
      </c>
      <c r="C35" s="3">
        <v>3</v>
      </c>
      <c r="D35" s="3">
        <v>4</v>
      </c>
      <c r="E35" s="3">
        <v>10</v>
      </c>
      <c r="F35" s="3">
        <v>20</v>
      </c>
      <c r="G35" s="3">
        <v>10</v>
      </c>
      <c r="H35" s="3">
        <v>56</v>
      </c>
      <c r="I35" s="3">
        <v>30</v>
      </c>
      <c r="J35" s="3">
        <v>10</v>
      </c>
      <c r="K35" s="3"/>
      <c r="L35" s="3" t="s">
        <v>41</v>
      </c>
      <c r="M35" s="3" t="s">
        <v>95</v>
      </c>
      <c r="N35" s="3">
        <v>3</v>
      </c>
      <c r="O35" s="3">
        <v>5</v>
      </c>
      <c r="P35" s="3" t="str" cm="1">
        <f t="array" ref="P35">IFERROR(INDEX($M$2:$M$325, MATCH(0, INDEX(COUNTIF($P$1:P34, $M$2:$M$325), 0, 0), 0)), "")</f>
        <v>Kazakh</v>
      </c>
      <c r="Q35" s="3">
        <f>COUNTIF(Table1[Nationality],P35)</f>
        <v>1</v>
      </c>
      <c r="R35" s="3"/>
    </row>
    <row r="36" spans="1:18" ht="15.75" customHeight="1" x14ac:dyDescent="0.25">
      <c r="A36" s="3">
        <v>5</v>
      </c>
      <c r="B36" s="3">
        <v>5</v>
      </c>
      <c r="C36" s="3">
        <v>4</v>
      </c>
      <c r="D36" s="3">
        <v>5</v>
      </c>
      <c r="E36" s="3">
        <v>10</v>
      </c>
      <c r="F36" s="3">
        <v>5</v>
      </c>
      <c r="G36" s="3">
        <v>35</v>
      </c>
      <c r="H36" s="3">
        <v>44</v>
      </c>
      <c r="I36" s="3">
        <v>10</v>
      </c>
      <c r="J36" s="3">
        <v>50</v>
      </c>
      <c r="K36" s="3"/>
      <c r="L36" s="3" t="s">
        <v>74</v>
      </c>
      <c r="M36" s="3" t="s">
        <v>95</v>
      </c>
      <c r="N36" s="3">
        <v>5</v>
      </c>
      <c r="O36" s="3">
        <v>5</v>
      </c>
      <c r="P36" s="3" t="str" cm="1">
        <f t="array" ref="P36">IFERROR(INDEX($M$2:$M$325, MATCH(0, INDEX(COUNTIF($P$1:P35, $M$2:$M$325), 0, 0), 0)), "")</f>
        <v>Korean</v>
      </c>
      <c r="Q36" s="3">
        <f>COUNTIF(Table1[Nationality],P36)</f>
        <v>2</v>
      </c>
      <c r="R36" s="3"/>
    </row>
    <row r="37" spans="1:18" ht="15.75" customHeight="1" x14ac:dyDescent="0.25">
      <c r="A37" s="3">
        <v>4</v>
      </c>
      <c r="B37" s="3">
        <v>3</v>
      </c>
      <c r="C37" s="3">
        <v>3</v>
      </c>
      <c r="D37" s="3">
        <v>4</v>
      </c>
      <c r="E37" s="3"/>
      <c r="F37" s="3">
        <v>20</v>
      </c>
      <c r="G37" s="3"/>
      <c r="H37" s="3">
        <v>57</v>
      </c>
      <c r="I37" s="3">
        <v>31</v>
      </c>
      <c r="J37" s="4">
        <v>50</v>
      </c>
      <c r="K37" s="3"/>
      <c r="L37" s="3" t="s">
        <v>41</v>
      </c>
      <c r="M37" s="3" t="s">
        <v>95</v>
      </c>
      <c r="N37" s="3">
        <v>3</v>
      </c>
      <c r="O37" s="3">
        <v>3</v>
      </c>
      <c r="P37" s="3" t="str" cm="1">
        <f t="array" ref="P37">IFERROR(INDEX($M$2:$M$325, MATCH(0, INDEX(COUNTIF($P$1:P36, $M$2:$M$325), 0, 0), 0)), "")</f>
        <v>Kuwaiti</v>
      </c>
      <c r="Q37" s="3">
        <f>COUNTIF(Table1[Nationality],P37)</f>
        <v>1</v>
      </c>
      <c r="R37" s="3"/>
    </row>
    <row r="38" spans="1:18" ht="15.75" customHeight="1" x14ac:dyDescent="0.25">
      <c r="A38" s="3">
        <v>5</v>
      </c>
      <c r="B38" s="3">
        <v>5</v>
      </c>
      <c r="C38" s="3">
        <v>1</v>
      </c>
      <c r="D38" s="3">
        <v>4</v>
      </c>
      <c r="E38" s="3">
        <v>10</v>
      </c>
      <c r="F38" s="3"/>
      <c r="G38" s="3"/>
      <c r="H38" s="3">
        <v>59</v>
      </c>
      <c r="I38" s="3">
        <v>30</v>
      </c>
      <c r="J38" s="3">
        <v>30000</v>
      </c>
      <c r="K38" s="3"/>
      <c r="L38" s="3" t="s">
        <v>41</v>
      </c>
      <c r="M38" s="3" t="s">
        <v>95</v>
      </c>
      <c r="N38" s="3">
        <v>5</v>
      </c>
      <c r="O38" s="3">
        <v>5</v>
      </c>
      <c r="P38" s="3" t="str" cm="1">
        <f t="array" ref="P38">IFERROR(INDEX($M$2:$M$325, MATCH(0, INDEX(COUNTIF($P$1:P37, $M$2:$M$325), 0, 0), 0)), "")</f>
        <v>Latvian</v>
      </c>
      <c r="Q38" s="3">
        <f>COUNTIF(Table1[Nationality],P38)</f>
        <v>2</v>
      </c>
      <c r="R38" s="3"/>
    </row>
    <row r="39" spans="1:18" ht="15.75" customHeight="1" x14ac:dyDescent="0.25">
      <c r="A39" s="3">
        <v>4</v>
      </c>
      <c r="B39" s="3">
        <v>3</v>
      </c>
      <c r="C39" s="3">
        <v>1</v>
      </c>
      <c r="D39" s="3">
        <v>4</v>
      </c>
      <c r="E39" s="3">
        <v>5</v>
      </c>
      <c r="F39" s="3">
        <v>20</v>
      </c>
      <c r="G39" s="3">
        <v>10</v>
      </c>
      <c r="H39" s="3">
        <v>47</v>
      </c>
      <c r="I39" s="3">
        <v>25</v>
      </c>
      <c r="J39" s="3">
        <v>5</v>
      </c>
      <c r="K39" s="3"/>
      <c r="L39" s="3" t="s">
        <v>41</v>
      </c>
      <c r="M39" s="3" t="s">
        <v>95</v>
      </c>
      <c r="N39" s="3">
        <v>5</v>
      </c>
      <c r="O39" s="3">
        <v>5</v>
      </c>
      <c r="P39" s="3" t="str" cm="1">
        <f t="array" ref="P39">IFERROR(INDEX($M$2:$M$325, MATCH(0, INDEX(COUNTIF($P$1:P38, $M$2:$M$325), 0, 0), 0)), "")</f>
        <v>Lithuanian</v>
      </c>
      <c r="Q39" s="3">
        <f>COUNTIF(Table1[Nationality],P39)</f>
        <v>4</v>
      </c>
      <c r="R39" s="3"/>
    </row>
    <row r="40" spans="1:18" ht="15.75" customHeight="1" x14ac:dyDescent="0.25">
      <c r="A40" s="3">
        <v>3</v>
      </c>
      <c r="B40" s="3">
        <v>4</v>
      </c>
      <c r="C40" s="3">
        <v>2</v>
      </c>
      <c r="D40" s="3">
        <v>4</v>
      </c>
      <c r="E40" s="3">
        <v>5</v>
      </c>
      <c r="F40" s="3">
        <v>20</v>
      </c>
      <c r="G40" s="3">
        <v>7</v>
      </c>
      <c r="H40" s="3">
        <v>37</v>
      </c>
      <c r="I40" s="3">
        <v>10</v>
      </c>
      <c r="J40" s="3">
        <v>60</v>
      </c>
      <c r="K40" s="3"/>
      <c r="L40" s="3" t="s">
        <v>41</v>
      </c>
      <c r="M40" s="3" t="s">
        <v>569</v>
      </c>
      <c r="N40" s="3">
        <v>4</v>
      </c>
      <c r="O40" s="3">
        <v>4</v>
      </c>
      <c r="P40" s="3" t="str" cm="1">
        <f t="array" ref="P40">IFERROR(INDEX($M$2:$M$325, MATCH(0, INDEX(COUNTIF($P$1:P39, $M$2:$M$325), 0, 0), 0)), "")</f>
        <v>Luxembourgish</v>
      </c>
      <c r="Q40" s="3">
        <f>COUNTIF(Table1[Nationality],P40)</f>
        <v>1</v>
      </c>
      <c r="R40" s="3"/>
    </row>
    <row r="41" spans="1:18" ht="15.75" customHeight="1" x14ac:dyDescent="0.25">
      <c r="A41" s="3">
        <v>4</v>
      </c>
      <c r="B41" s="3">
        <v>4</v>
      </c>
      <c r="C41" s="3">
        <v>2</v>
      </c>
      <c r="D41" s="3">
        <v>5</v>
      </c>
      <c r="E41" s="3">
        <v>50</v>
      </c>
      <c r="F41" s="3">
        <v>10</v>
      </c>
      <c r="G41" s="3">
        <v>5</v>
      </c>
      <c r="H41" s="3">
        <v>38</v>
      </c>
      <c r="I41" s="3">
        <v>14</v>
      </c>
      <c r="J41" s="3">
        <v>1000</v>
      </c>
      <c r="K41" s="3"/>
      <c r="L41" s="3" t="s">
        <v>41</v>
      </c>
      <c r="M41" s="3" t="s">
        <v>371</v>
      </c>
      <c r="N41" s="3">
        <v>4</v>
      </c>
      <c r="O41" s="3">
        <v>4</v>
      </c>
      <c r="P41" s="3" t="str" cm="1">
        <f t="array" ref="P41">IFERROR(INDEX($M$2:$M$325, MATCH(0, INDEX(COUNTIF($P$1:P40, $M$2:$M$325), 0, 0), 0)), "")</f>
        <v>Maltese</v>
      </c>
      <c r="Q41" s="3">
        <f>COUNTIF(Table1[Nationality],P41)</f>
        <v>9</v>
      </c>
      <c r="R41" s="3"/>
    </row>
    <row r="42" spans="1:18" ht="15.75" customHeight="1" x14ac:dyDescent="0.25">
      <c r="A42" s="3">
        <v>5</v>
      </c>
      <c r="B42" s="3">
        <v>2</v>
      </c>
      <c r="C42" s="3">
        <v>1</v>
      </c>
      <c r="D42" s="3">
        <v>5</v>
      </c>
      <c r="E42" s="3"/>
      <c r="F42" s="3">
        <v>30</v>
      </c>
      <c r="G42" s="3">
        <v>7</v>
      </c>
      <c r="H42" s="3">
        <v>36</v>
      </c>
      <c r="I42" s="3">
        <v>3</v>
      </c>
      <c r="J42" s="3">
        <v>800</v>
      </c>
      <c r="K42" s="3"/>
      <c r="L42" s="3" t="s">
        <v>41</v>
      </c>
      <c r="M42" s="3" t="s">
        <v>371</v>
      </c>
      <c r="N42" s="3">
        <v>5</v>
      </c>
      <c r="O42" s="3">
        <v>5</v>
      </c>
      <c r="P42" s="3" t="str" cm="1">
        <f t="array" ref="P42">IFERROR(INDEX($M$2:$M$325, MATCH(0, INDEX(COUNTIF($P$1:P41, $M$2:$M$325), 0, 0), 0)), "")</f>
        <v>Mauritian</v>
      </c>
      <c r="Q42" s="3">
        <f>COUNTIF(Table1[Nationality],P42)</f>
        <v>1</v>
      </c>
      <c r="R42" s="3"/>
    </row>
    <row r="43" spans="1:18" ht="15.75" customHeight="1" x14ac:dyDescent="0.25">
      <c r="A43" s="3">
        <v>3</v>
      </c>
      <c r="B43" s="3">
        <v>3</v>
      </c>
      <c r="C43" s="3">
        <v>3</v>
      </c>
      <c r="D43" s="3">
        <v>4</v>
      </c>
      <c r="E43" s="3"/>
      <c r="F43" s="3">
        <v>20</v>
      </c>
      <c r="G43" s="3">
        <v>10</v>
      </c>
      <c r="H43" s="3">
        <v>48</v>
      </c>
      <c r="I43" s="3">
        <v>17</v>
      </c>
      <c r="J43" s="3">
        <v>200</v>
      </c>
      <c r="K43" s="3"/>
      <c r="L43" s="3" t="s">
        <v>41</v>
      </c>
      <c r="M43" s="3" t="s">
        <v>371</v>
      </c>
      <c r="N43" s="3">
        <v>3</v>
      </c>
      <c r="O43" s="3">
        <v>5</v>
      </c>
      <c r="P43" s="3" t="str" cm="1">
        <f t="array" ref="P43">IFERROR(INDEX($M$2:$M$325, MATCH(0, INDEX(COUNTIF($P$1:P42, $M$2:$M$325), 0, 0), 0)), "")</f>
        <v>Mexican</v>
      </c>
      <c r="Q43" s="3">
        <f>COUNTIF(Table1[Nationality],P43)</f>
        <v>2</v>
      </c>
      <c r="R43" s="3"/>
    </row>
    <row r="44" spans="1:18" ht="15.75" customHeight="1" x14ac:dyDescent="0.25">
      <c r="A44" s="3">
        <v>3</v>
      </c>
      <c r="B44" s="3">
        <v>4</v>
      </c>
      <c r="C44" s="3">
        <v>3</v>
      </c>
      <c r="D44" s="3">
        <v>5</v>
      </c>
      <c r="E44" s="3">
        <v>30</v>
      </c>
      <c r="F44" s="3">
        <v>10</v>
      </c>
      <c r="G44" s="3">
        <v>20</v>
      </c>
      <c r="H44" s="3">
        <v>47</v>
      </c>
      <c r="I44" s="3">
        <v>20</v>
      </c>
      <c r="J44" s="3">
        <v>1000</v>
      </c>
      <c r="K44" s="3"/>
      <c r="L44" s="3" t="s">
        <v>41</v>
      </c>
      <c r="M44" s="3" t="s">
        <v>371</v>
      </c>
      <c r="N44" s="3">
        <v>5</v>
      </c>
      <c r="O44" s="3">
        <v>5</v>
      </c>
      <c r="P44" s="3" t="str" cm="1">
        <f t="array" ref="P44">IFERROR(INDEX($M$2:$M$325, MATCH(0, INDEX(COUNTIF($P$1:P43, $M$2:$M$325), 0, 0), 0)), "")</f>
        <v xml:space="preserve">Moldavian </v>
      </c>
      <c r="Q44" s="3">
        <f>COUNTIF(Table1[Nationality],P44)</f>
        <v>1</v>
      </c>
      <c r="R44" s="3"/>
    </row>
    <row r="45" spans="1:18" ht="15.75" customHeight="1" x14ac:dyDescent="0.25">
      <c r="A45" s="3">
        <v>3</v>
      </c>
      <c r="B45" s="3">
        <v>5</v>
      </c>
      <c r="C45" s="3">
        <v>4</v>
      </c>
      <c r="D45" s="3">
        <v>5</v>
      </c>
      <c r="E45" s="3">
        <v>100</v>
      </c>
      <c r="F45" s="3">
        <v>20</v>
      </c>
      <c r="G45" s="3">
        <v>10</v>
      </c>
      <c r="H45" s="3">
        <v>40</v>
      </c>
      <c r="I45" s="3">
        <v>10</v>
      </c>
      <c r="J45" s="3">
        <v>500</v>
      </c>
      <c r="K45" s="3"/>
      <c r="L45" s="3" t="s">
        <v>41</v>
      </c>
      <c r="M45" s="3" t="s">
        <v>267</v>
      </c>
      <c r="N45" s="3">
        <v>3</v>
      </c>
      <c r="O45" s="3">
        <v>5</v>
      </c>
      <c r="P45" s="3" t="str" cm="1">
        <f t="array" ref="P45">IFERROR(INDEX($M$2:$M$325, MATCH(0, INDEX(COUNTIF($P$1:P44, $M$2:$M$325), 0, 0), 0)), "")</f>
        <v>Nigerian</v>
      </c>
      <c r="Q45" s="3">
        <f>COUNTIF(Table1[Nationality],P45)</f>
        <v>1</v>
      </c>
      <c r="R45" s="3"/>
    </row>
    <row r="46" spans="1:18" ht="15.75" customHeight="1" x14ac:dyDescent="0.25">
      <c r="A46" s="3">
        <v>4</v>
      </c>
      <c r="B46" s="3">
        <v>4</v>
      </c>
      <c r="C46" s="3">
        <v>4</v>
      </c>
      <c r="D46" s="3">
        <v>4</v>
      </c>
      <c r="E46" s="3">
        <v>50</v>
      </c>
      <c r="F46" s="3">
        <v>10</v>
      </c>
      <c r="G46" s="3">
        <v>8</v>
      </c>
      <c r="H46" s="3">
        <v>57</v>
      </c>
      <c r="I46" s="3">
        <v>32</v>
      </c>
      <c r="J46" s="3">
        <v>10000</v>
      </c>
      <c r="K46" s="3"/>
      <c r="L46" s="3" t="s">
        <v>41</v>
      </c>
      <c r="M46" s="3" t="s">
        <v>398</v>
      </c>
      <c r="N46" s="3">
        <v>4</v>
      </c>
      <c r="O46" s="3">
        <v>4</v>
      </c>
      <c r="P46" s="3" t="str" cm="1">
        <f t="array" ref="P46">IFERROR(INDEX($M$2:$M$325, MATCH(0, INDEX(COUNTIF($P$1:P45, $M$2:$M$325), 0, 0), 0)), "")</f>
        <v>Norwegian</v>
      </c>
      <c r="Q46" s="3">
        <f>COUNTIF(Table1[Nationality],P46)</f>
        <v>1</v>
      </c>
      <c r="R46" s="3"/>
    </row>
    <row r="47" spans="1:18" ht="15.75" customHeight="1" x14ac:dyDescent="0.25">
      <c r="A47" s="3">
        <v>4</v>
      </c>
      <c r="B47" s="3">
        <v>3</v>
      </c>
      <c r="C47" s="3">
        <v>2</v>
      </c>
      <c r="D47" s="3">
        <v>5</v>
      </c>
      <c r="E47" s="3">
        <v>50</v>
      </c>
      <c r="F47" s="3"/>
      <c r="G47" s="3">
        <v>10</v>
      </c>
      <c r="H47" s="3">
        <v>58</v>
      </c>
      <c r="I47" s="3">
        <v>35</v>
      </c>
      <c r="J47" s="3">
        <v>10000</v>
      </c>
      <c r="K47" s="3"/>
      <c r="L47" s="3" t="s">
        <v>41</v>
      </c>
      <c r="M47" s="3" t="s">
        <v>398</v>
      </c>
      <c r="N47" s="3">
        <v>2</v>
      </c>
      <c r="O47" s="3">
        <v>4</v>
      </c>
      <c r="P47" s="3" t="str" cm="1">
        <f t="array" ref="P47">IFERROR(INDEX($M$2:$M$325, MATCH(0, INDEX(COUNTIF($P$1:P46, $M$2:$M$325), 0, 0), 0)), "")</f>
        <v>nvt</v>
      </c>
      <c r="Q47" s="3">
        <f>COUNTIF(Table1[Nationality],P47)</f>
        <v>1</v>
      </c>
      <c r="R47" s="3"/>
    </row>
    <row r="48" spans="1:18" ht="15.75" customHeight="1" x14ac:dyDescent="0.25">
      <c r="A48" s="3">
        <v>3</v>
      </c>
      <c r="B48" s="3">
        <v>4</v>
      </c>
      <c r="C48" s="3">
        <v>2</v>
      </c>
      <c r="D48" s="3">
        <v>4</v>
      </c>
      <c r="E48" s="3">
        <v>8</v>
      </c>
      <c r="F48" s="3"/>
      <c r="G48" s="3">
        <v>10</v>
      </c>
      <c r="H48" s="3">
        <v>61</v>
      </c>
      <c r="I48" s="3">
        <v>30</v>
      </c>
      <c r="J48" s="3">
        <v>1000</v>
      </c>
      <c r="K48" s="3"/>
      <c r="L48" s="3" t="s">
        <v>41</v>
      </c>
      <c r="M48" s="3" t="s">
        <v>565</v>
      </c>
      <c r="N48" s="3">
        <v>5</v>
      </c>
      <c r="O48" s="3">
        <v>5</v>
      </c>
      <c r="P48" s="3" t="str" cm="1">
        <f t="array" ref="P48">IFERROR(INDEX($M$2:$M$325, MATCH(0, INDEX(COUNTIF($P$1:P47, $M$2:$M$325), 0, 0), 0)), "")</f>
        <v>Pakistani</v>
      </c>
      <c r="Q48" s="3">
        <f>COUNTIF(Table1[Nationality],P48)</f>
        <v>3</v>
      </c>
      <c r="R48" s="3"/>
    </row>
    <row r="49" spans="1:18" ht="15.75" customHeight="1" x14ac:dyDescent="0.25">
      <c r="A49" s="3">
        <v>5</v>
      </c>
      <c r="B49" s="3">
        <v>2</v>
      </c>
      <c r="C49" s="3">
        <v>4</v>
      </c>
      <c r="D49" s="3">
        <v>5</v>
      </c>
      <c r="E49" s="3">
        <v>0</v>
      </c>
      <c r="F49" s="3"/>
      <c r="G49" s="3">
        <v>5</v>
      </c>
      <c r="H49" s="3">
        <v>30</v>
      </c>
      <c r="I49" s="3">
        <v>1</v>
      </c>
      <c r="J49" s="3">
        <v>4</v>
      </c>
      <c r="K49" s="3"/>
      <c r="L49" s="3" t="s">
        <v>74</v>
      </c>
      <c r="M49" s="3" t="s">
        <v>298</v>
      </c>
      <c r="N49" s="3">
        <v>5</v>
      </c>
      <c r="O49" s="3">
        <v>5</v>
      </c>
      <c r="P49" s="3" t="str" cm="1">
        <f t="array" ref="P49">IFERROR(INDEX($M$2:$M$325, MATCH(0, INDEX(COUNTIF($P$1:P48, $M$2:$M$325), 0, 0), 0)), "")</f>
        <v>Peruvian</v>
      </c>
      <c r="Q49" s="3">
        <f>COUNTIF(Table1[Nationality],P49)</f>
        <v>1</v>
      </c>
      <c r="R49" s="3"/>
    </row>
    <row r="50" spans="1:18" ht="15.75" customHeight="1" x14ac:dyDescent="0.25">
      <c r="A50" s="3">
        <v>5</v>
      </c>
      <c r="B50" s="3">
        <v>1</v>
      </c>
      <c r="C50" s="3">
        <v>3</v>
      </c>
      <c r="D50" s="3">
        <v>5</v>
      </c>
      <c r="E50" s="3">
        <v>10</v>
      </c>
      <c r="F50" s="3"/>
      <c r="G50" s="3">
        <v>1</v>
      </c>
      <c r="H50" s="3">
        <v>53</v>
      </c>
      <c r="I50" s="3">
        <v>21</v>
      </c>
      <c r="J50" s="4">
        <v>150</v>
      </c>
      <c r="K50" s="3"/>
      <c r="L50" s="3" t="s">
        <v>74</v>
      </c>
      <c r="M50" s="3" t="s">
        <v>42</v>
      </c>
      <c r="N50" s="3">
        <v>5</v>
      </c>
      <c r="O50" s="3">
        <v>5</v>
      </c>
      <c r="P50" s="3" t="str" cm="1">
        <f t="array" ref="P50">IFERROR(INDEX($M$2:$M$325, MATCH(0, INDEX(COUNTIF($P$1:P49, $M$2:$M$325), 0, 0), 0)), "")</f>
        <v>Polish</v>
      </c>
      <c r="Q50" s="3">
        <f>COUNTIF(Table1[Nationality],P50)</f>
        <v>14</v>
      </c>
      <c r="R50" s="3"/>
    </row>
    <row r="51" spans="1:18" ht="15.75" customHeight="1" x14ac:dyDescent="0.25">
      <c r="A51" s="3">
        <v>4</v>
      </c>
      <c r="B51" s="3">
        <v>5</v>
      </c>
      <c r="C51" s="3">
        <v>1</v>
      </c>
      <c r="D51" s="3">
        <v>5</v>
      </c>
      <c r="E51" s="3">
        <v>20</v>
      </c>
      <c r="F51" s="3">
        <v>10</v>
      </c>
      <c r="G51" s="3">
        <v>2</v>
      </c>
      <c r="H51" s="3">
        <v>61</v>
      </c>
      <c r="I51" s="3">
        <v>30</v>
      </c>
      <c r="J51" s="3">
        <v>50</v>
      </c>
      <c r="K51" s="3"/>
      <c r="L51" s="3" t="s">
        <v>41</v>
      </c>
      <c r="M51" s="3" t="s">
        <v>42</v>
      </c>
      <c r="N51" s="3">
        <v>5</v>
      </c>
      <c r="O51" s="3">
        <v>5</v>
      </c>
      <c r="P51" s="3" t="str" cm="1">
        <f t="array" ref="P51">IFERROR(INDEX($M$2:$M$325, MATCH(0, INDEX(COUNTIF($P$1:P50, $M$2:$M$325), 0, 0), 0)), "")</f>
        <v>Portuguese</v>
      </c>
      <c r="Q51" s="3">
        <f>COUNTIF(Table1[Nationality],P51)</f>
        <v>5</v>
      </c>
      <c r="R51" s="3"/>
    </row>
    <row r="52" spans="1:18" ht="15.75" customHeight="1" x14ac:dyDescent="0.25">
      <c r="A52" s="3">
        <v>3</v>
      </c>
      <c r="B52" s="3">
        <v>2</v>
      </c>
      <c r="C52" s="3">
        <v>5</v>
      </c>
      <c r="D52" s="3">
        <v>4</v>
      </c>
      <c r="E52" s="3">
        <v>30</v>
      </c>
      <c r="F52" s="3">
        <v>5</v>
      </c>
      <c r="G52" s="3">
        <v>3</v>
      </c>
      <c r="H52" s="3">
        <v>47</v>
      </c>
      <c r="I52" s="3">
        <v>11</v>
      </c>
      <c r="J52" s="3">
        <v>500</v>
      </c>
      <c r="K52" s="3"/>
      <c r="L52" s="3" t="s">
        <v>74</v>
      </c>
      <c r="M52" s="3" t="s">
        <v>42</v>
      </c>
      <c r="N52" s="3">
        <v>5</v>
      </c>
      <c r="O52" s="3">
        <v>5</v>
      </c>
      <c r="P52" s="3" t="str" cm="1">
        <f t="array" ref="P52">IFERROR(INDEX($M$2:$M$325, MATCH(0, INDEX(COUNTIF($P$1:P51, $M$2:$M$325), 0, 0), 0)), "")</f>
        <v>Romanian</v>
      </c>
      <c r="Q52" s="3">
        <f>COUNTIF(Table1[Nationality],P52)</f>
        <v>21</v>
      </c>
      <c r="R52" s="3"/>
    </row>
    <row r="53" spans="1:18" ht="15.75" customHeight="1" x14ac:dyDescent="0.25">
      <c r="A53" s="3">
        <v>4</v>
      </c>
      <c r="B53" s="3">
        <v>5</v>
      </c>
      <c r="C53" s="3">
        <v>5</v>
      </c>
      <c r="D53" s="3">
        <v>5</v>
      </c>
      <c r="E53" s="3"/>
      <c r="F53" s="3">
        <v>10</v>
      </c>
      <c r="G53" s="3">
        <v>3</v>
      </c>
      <c r="H53" s="3">
        <v>49</v>
      </c>
      <c r="I53" s="3">
        <v>24</v>
      </c>
      <c r="J53" s="3">
        <v>2000</v>
      </c>
      <c r="K53" s="3"/>
      <c r="L53" s="3" t="s">
        <v>41</v>
      </c>
      <c r="M53" s="3" t="s">
        <v>42</v>
      </c>
      <c r="N53" s="3">
        <v>5</v>
      </c>
      <c r="O53" s="3">
        <v>5</v>
      </c>
      <c r="P53" s="3" t="str" cm="1">
        <f t="array" ref="P53">IFERROR(INDEX($M$2:$M$325, MATCH(0, INDEX(COUNTIF($P$1:P52, $M$2:$M$325), 0, 0), 0)), "")</f>
        <v>Russian</v>
      </c>
      <c r="Q53" s="3">
        <f>COUNTIF(Table1[Nationality],P53)</f>
        <v>3</v>
      </c>
      <c r="R53" s="3"/>
    </row>
    <row r="54" spans="1:18" ht="15.75" customHeight="1" x14ac:dyDescent="0.25">
      <c r="A54" s="3">
        <v>5</v>
      </c>
      <c r="B54" s="3">
        <v>4</v>
      </c>
      <c r="C54" s="3">
        <v>4</v>
      </c>
      <c r="D54" s="3">
        <v>4</v>
      </c>
      <c r="E54" s="3">
        <v>10</v>
      </c>
      <c r="F54" s="3">
        <v>20</v>
      </c>
      <c r="G54" s="3">
        <v>4</v>
      </c>
      <c r="H54" s="3">
        <v>62</v>
      </c>
      <c r="I54" s="3">
        <v>30</v>
      </c>
      <c r="J54" s="3">
        <v>4000</v>
      </c>
      <c r="K54" s="3"/>
      <c r="L54" s="3" t="s">
        <v>41</v>
      </c>
      <c r="M54" s="3" t="s">
        <v>42</v>
      </c>
      <c r="N54" s="3">
        <v>3</v>
      </c>
      <c r="O54" s="3">
        <v>4</v>
      </c>
      <c r="P54" s="3" t="str" cm="1">
        <f t="array" ref="P54">IFERROR(INDEX($M$2:$M$325, MATCH(0, INDEX(COUNTIF($P$1:P53, $M$2:$M$325), 0, 0), 0)), "")</f>
        <v>Scottish</v>
      </c>
      <c r="Q54" s="3">
        <f>COUNTIF(Table1[Nationality],P54)</f>
        <v>1</v>
      </c>
      <c r="R54" s="3"/>
    </row>
    <row r="55" spans="1:18" ht="15.75" customHeight="1" x14ac:dyDescent="0.25">
      <c r="A55" s="3">
        <v>4</v>
      </c>
      <c r="B55" s="3">
        <v>3</v>
      </c>
      <c r="C55" s="3">
        <v>5</v>
      </c>
      <c r="D55" s="3">
        <v>5</v>
      </c>
      <c r="E55" s="3"/>
      <c r="F55" s="3">
        <v>35</v>
      </c>
      <c r="G55" s="3">
        <v>5</v>
      </c>
      <c r="H55" s="3">
        <v>37</v>
      </c>
      <c r="I55" s="3">
        <v>10</v>
      </c>
      <c r="J55" s="3">
        <v>100</v>
      </c>
      <c r="K55" s="3"/>
      <c r="L55" s="3" t="s">
        <v>41</v>
      </c>
      <c r="M55" s="3" t="s">
        <v>42</v>
      </c>
      <c r="N55" s="3">
        <v>5</v>
      </c>
      <c r="O55" s="3">
        <v>4</v>
      </c>
      <c r="P55" s="3" t="str" cm="1">
        <f t="array" ref="P55">IFERROR(INDEX($M$2:$M$325, MATCH(0, INDEX(COUNTIF($P$1:P54, $M$2:$M$325), 0, 0), 0)), "")</f>
        <v>Serbian</v>
      </c>
      <c r="Q55" s="3">
        <f>COUNTIF(Table1[Nationality],P55)</f>
        <v>3</v>
      </c>
      <c r="R55" s="3"/>
    </row>
    <row r="56" spans="1:18" ht="15.75" customHeight="1" x14ac:dyDescent="0.25">
      <c r="A56" s="3">
        <v>5</v>
      </c>
      <c r="B56" s="3">
        <v>5</v>
      </c>
      <c r="C56" s="3">
        <v>3</v>
      </c>
      <c r="D56" s="3">
        <v>5</v>
      </c>
      <c r="E56" s="3">
        <v>3</v>
      </c>
      <c r="F56" s="3">
        <v>25</v>
      </c>
      <c r="G56" s="3">
        <v>5</v>
      </c>
      <c r="H56" s="3">
        <v>43</v>
      </c>
      <c r="I56" s="3"/>
      <c r="J56" s="3">
        <v>5000</v>
      </c>
      <c r="K56" s="3"/>
      <c r="L56" s="3" t="s">
        <v>41</v>
      </c>
      <c r="M56" s="3" t="s">
        <v>42</v>
      </c>
      <c r="N56" s="3">
        <v>5</v>
      </c>
      <c r="O56" s="3">
        <v>5</v>
      </c>
      <c r="P56" s="3" t="str" cm="1">
        <f t="array" ref="P56">IFERROR(INDEX($M$2:$M$325, MATCH(0, INDEX(COUNTIF($P$1:P55, $M$2:$M$325), 0, 0), 0)), "")</f>
        <v>Slovak</v>
      </c>
      <c r="Q56" s="3">
        <f>COUNTIF(Table1[Nationality],P56)</f>
        <v>3</v>
      </c>
      <c r="R56" s="3"/>
    </row>
    <row r="57" spans="1:18" ht="15.75" customHeight="1" x14ac:dyDescent="0.25">
      <c r="A57" s="3">
        <v>3</v>
      </c>
      <c r="B57" s="3">
        <v>3</v>
      </c>
      <c r="C57" s="3">
        <v>2</v>
      </c>
      <c r="D57" s="3">
        <v>1</v>
      </c>
      <c r="E57" s="3">
        <v>10</v>
      </c>
      <c r="F57" s="3">
        <v>30</v>
      </c>
      <c r="G57" s="3">
        <v>5</v>
      </c>
      <c r="H57" s="3">
        <v>52</v>
      </c>
      <c r="I57" s="3">
        <v>20</v>
      </c>
      <c r="J57" s="3">
        <v>20</v>
      </c>
      <c r="K57" s="3"/>
      <c r="L57" s="3" t="s">
        <v>74</v>
      </c>
      <c r="M57" s="3" t="s">
        <v>42</v>
      </c>
      <c r="N57" s="3">
        <v>3</v>
      </c>
      <c r="O57" s="3">
        <v>5</v>
      </c>
      <c r="P57" s="3" t="str" cm="1">
        <f t="array" ref="P57">IFERROR(INDEX($M$2:$M$325, MATCH(0, INDEX(COUNTIF($P$1:P56, $M$2:$M$325), 0, 0), 0)), "")</f>
        <v>Slovakian</v>
      </c>
      <c r="Q57" s="3">
        <f>COUNTIF(Table1[Nationality],P57)</f>
        <v>1</v>
      </c>
      <c r="R57" s="3"/>
    </row>
    <row r="58" spans="1:18" ht="15.75" customHeight="1" x14ac:dyDescent="0.25">
      <c r="A58" s="3">
        <v>5</v>
      </c>
      <c r="B58" s="3">
        <v>5</v>
      </c>
      <c r="C58" s="3">
        <v>5</v>
      </c>
      <c r="D58" s="3">
        <v>5</v>
      </c>
      <c r="E58" s="3">
        <v>30</v>
      </c>
      <c r="F58" s="3"/>
      <c r="G58" s="3">
        <v>5</v>
      </c>
      <c r="H58" s="3">
        <v>55</v>
      </c>
      <c r="I58" s="3">
        <v>20</v>
      </c>
      <c r="J58" s="3">
        <v>0</v>
      </c>
      <c r="K58" s="3"/>
      <c r="L58" s="3" t="s">
        <v>41</v>
      </c>
      <c r="M58" s="3" t="s">
        <v>42</v>
      </c>
      <c r="N58" s="3">
        <v>5</v>
      </c>
      <c r="O58" s="3">
        <v>5</v>
      </c>
      <c r="P58" s="3" t="str" cm="1">
        <f t="array" ref="P58">IFERROR(INDEX($M$2:$M$325, MATCH(0, INDEX(COUNTIF($P$1:P57, $M$2:$M$325), 0, 0), 0)), "")</f>
        <v>Slovenian</v>
      </c>
      <c r="Q58" s="3">
        <f>COUNTIF(Table1[Nationality],P58)</f>
        <v>9</v>
      </c>
      <c r="R58" s="3"/>
    </row>
    <row r="59" spans="1:18" ht="15.75" customHeight="1" x14ac:dyDescent="0.25">
      <c r="A59" s="3">
        <v>5</v>
      </c>
      <c r="B59" s="3">
        <v>3</v>
      </c>
      <c r="C59" s="3">
        <v>5</v>
      </c>
      <c r="D59" s="3">
        <v>5</v>
      </c>
      <c r="E59" s="3">
        <v>20</v>
      </c>
      <c r="F59" s="3"/>
      <c r="G59" s="3">
        <v>7</v>
      </c>
      <c r="H59" s="3">
        <v>43</v>
      </c>
      <c r="I59" s="3">
        <v>20</v>
      </c>
      <c r="J59" s="3">
        <v>2000</v>
      </c>
      <c r="K59" s="3"/>
      <c r="L59" s="3" t="s">
        <v>41</v>
      </c>
      <c r="M59" s="3" t="s">
        <v>42</v>
      </c>
      <c r="N59" s="3">
        <v>5</v>
      </c>
      <c r="O59" s="3">
        <v>5</v>
      </c>
      <c r="P59" s="3" t="str" cm="1">
        <f t="array" ref="P59">IFERROR(INDEX($M$2:$M$325, MATCH(0, INDEX(COUNTIF($P$1:P58, $M$2:$M$325), 0, 0), 0)), "")</f>
        <v>Spanish</v>
      </c>
      <c r="Q59" s="3">
        <f>COUNTIF(Table1[Nationality],P59)</f>
        <v>18</v>
      </c>
      <c r="R59" s="3"/>
    </row>
    <row r="60" spans="1:18" ht="15.75" customHeight="1" x14ac:dyDescent="0.25">
      <c r="A60" s="3">
        <v>3</v>
      </c>
      <c r="B60" s="3">
        <v>4</v>
      </c>
      <c r="C60" s="3">
        <v>2</v>
      </c>
      <c r="D60" s="3">
        <v>5</v>
      </c>
      <c r="E60" s="3">
        <v>17</v>
      </c>
      <c r="F60" s="3">
        <v>2</v>
      </c>
      <c r="G60" s="3">
        <v>7</v>
      </c>
      <c r="H60" s="3">
        <v>56</v>
      </c>
      <c r="I60" s="3">
        <v>21</v>
      </c>
      <c r="J60" s="3">
        <v>26</v>
      </c>
      <c r="K60" s="3"/>
      <c r="L60" s="3" t="s">
        <v>41</v>
      </c>
      <c r="M60" s="3" t="s">
        <v>42</v>
      </c>
      <c r="N60" s="3">
        <v>4</v>
      </c>
      <c r="O60" s="3">
        <v>4</v>
      </c>
      <c r="P60" s="3" t="str" cm="1">
        <f t="array" ref="P60">IFERROR(INDEX($M$2:$M$325, MATCH(0, INDEX(COUNTIF($P$1:P59, $M$2:$M$325), 0, 0), 0)), "")</f>
        <v/>
      </c>
      <c r="Q60" s="3"/>
      <c r="R60" s="3"/>
    </row>
    <row r="61" spans="1:18" ht="15.75" customHeight="1" x14ac:dyDescent="0.25">
      <c r="A61" s="3">
        <v>3</v>
      </c>
      <c r="B61" s="3">
        <v>5</v>
      </c>
      <c r="C61" s="3">
        <v>5</v>
      </c>
      <c r="D61" s="3">
        <v>4</v>
      </c>
      <c r="E61" s="3">
        <v>3</v>
      </c>
      <c r="F61" s="3">
        <v>20</v>
      </c>
      <c r="G61" s="3">
        <v>7</v>
      </c>
      <c r="H61" s="3">
        <v>56</v>
      </c>
      <c r="I61" s="3">
        <v>25</v>
      </c>
      <c r="J61" s="3">
        <v>1000</v>
      </c>
      <c r="K61" s="3"/>
      <c r="L61" s="3" t="s">
        <v>41</v>
      </c>
      <c r="M61" s="3" t="s">
        <v>42</v>
      </c>
      <c r="N61" s="3">
        <v>5</v>
      </c>
      <c r="O61" s="3">
        <v>5</v>
      </c>
      <c r="P61" s="3" t="str" cm="1">
        <f t="array" ref="P61">IFERROR(INDEX($M$2:$M$325, MATCH(0, INDEX(COUNTIF($P$1:P60, $M$2:$M$325), 0, 0), 0)), "")</f>
        <v/>
      </c>
      <c r="Q61" s="3"/>
      <c r="R61" s="3"/>
    </row>
    <row r="62" spans="1:18" ht="15.75" customHeight="1" x14ac:dyDescent="0.25">
      <c r="A62" s="3">
        <v>4</v>
      </c>
      <c r="B62" s="3">
        <v>5</v>
      </c>
      <c r="C62" s="3">
        <v>4</v>
      </c>
      <c r="D62" s="3">
        <v>5</v>
      </c>
      <c r="E62" s="3">
        <v>50</v>
      </c>
      <c r="F62" s="3">
        <v>15</v>
      </c>
      <c r="G62" s="3">
        <v>7</v>
      </c>
      <c r="H62" s="3">
        <v>57</v>
      </c>
      <c r="I62" s="3">
        <v>22</v>
      </c>
      <c r="J62" s="3">
        <v>100</v>
      </c>
      <c r="K62" s="3"/>
      <c r="L62" s="3" t="s">
        <v>41</v>
      </c>
      <c r="M62" s="3" t="s">
        <v>42</v>
      </c>
      <c r="N62" s="3">
        <v>5</v>
      </c>
      <c r="O62" s="3">
        <v>5</v>
      </c>
      <c r="P62" s="3" t="str" cm="1">
        <f t="array" ref="P62">IFERROR(INDEX($M$2:$M$325, MATCH(0, INDEX(COUNTIF($P$1:P61, $M$2:$M$325), 0, 0), 0)), "")</f>
        <v/>
      </c>
      <c r="Q62" s="3"/>
      <c r="R62" s="3"/>
    </row>
    <row r="63" spans="1:18" ht="15.75" customHeight="1" x14ac:dyDescent="0.25">
      <c r="A63" s="3">
        <v>4</v>
      </c>
      <c r="B63" s="3">
        <v>4</v>
      </c>
      <c r="C63" s="3">
        <v>3</v>
      </c>
      <c r="D63" s="3">
        <v>5</v>
      </c>
      <c r="E63" s="3">
        <v>100</v>
      </c>
      <c r="F63" s="3">
        <v>5</v>
      </c>
      <c r="G63" s="3">
        <v>7</v>
      </c>
      <c r="H63" s="3">
        <v>76</v>
      </c>
      <c r="I63" s="3">
        <v>45</v>
      </c>
      <c r="J63" s="4">
        <v>1000</v>
      </c>
      <c r="K63" s="3"/>
      <c r="L63" s="3" t="s">
        <v>41</v>
      </c>
      <c r="M63" s="3" t="s">
        <v>42</v>
      </c>
      <c r="N63" s="3">
        <v>4</v>
      </c>
      <c r="O63" s="3">
        <v>5</v>
      </c>
      <c r="P63" s="3" t="str" cm="1">
        <f t="array" ref="P63">IFERROR(INDEX($M$2:$M$325, MATCH(0, INDEX(COUNTIF($P$1:P62, $M$2:$M$325), 0, 0), 0)), "")</f>
        <v/>
      </c>
      <c r="Q63" s="3"/>
      <c r="R63" s="3"/>
    </row>
    <row r="64" spans="1:18" ht="15.75" customHeight="1" x14ac:dyDescent="0.25">
      <c r="A64" s="3">
        <v>5</v>
      </c>
      <c r="B64" s="3">
        <v>5</v>
      </c>
      <c r="C64" s="3">
        <v>4</v>
      </c>
      <c r="D64" s="3">
        <v>5</v>
      </c>
      <c r="E64" s="3">
        <v>100</v>
      </c>
      <c r="F64" s="3">
        <v>10</v>
      </c>
      <c r="G64" s="3">
        <v>8</v>
      </c>
      <c r="H64" s="3">
        <v>36</v>
      </c>
      <c r="I64" s="3">
        <v>2</v>
      </c>
      <c r="J64" s="3">
        <v>1000</v>
      </c>
      <c r="K64" s="3"/>
      <c r="L64" s="3" t="s">
        <v>41</v>
      </c>
      <c r="M64" s="3" t="s">
        <v>42</v>
      </c>
      <c r="N64" s="3">
        <v>5</v>
      </c>
      <c r="O64" s="3">
        <v>5</v>
      </c>
      <c r="P64" s="3" t="str" cm="1">
        <f t="array" ref="P64">IFERROR(INDEX($M$2:$M$325, MATCH(0, INDEX(COUNTIF($P$1:P63, $M$2:$M$325), 0, 0), 0)), "")</f>
        <v/>
      </c>
      <c r="Q64" s="3"/>
      <c r="R64" s="3"/>
    </row>
    <row r="65" spans="1:18" ht="15.75" customHeight="1" x14ac:dyDescent="0.25">
      <c r="A65" s="3">
        <v>3</v>
      </c>
      <c r="B65" s="3">
        <v>3</v>
      </c>
      <c r="C65" s="3">
        <v>1</v>
      </c>
      <c r="D65" s="3">
        <v>3</v>
      </c>
      <c r="E65" s="3">
        <v>10</v>
      </c>
      <c r="F65" s="3">
        <v>5</v>
      </c>
      <c r="G65" s="3">
        <v>8</v>
      </c>
      <c r="H65" s="3">
        <v>42</v>
      </c>
      <c r="I65" s="3">
        <v>8</v>
      </c>
      <c r="J65" s="3">
        <v>150</v>
      </c>
      <c r="K65" s="3"/>
      <c r="L65" s="3" t="s">
        <v>41</v>
      </c>
      <c r="M65" s="3" t="s">
        <v>42</v>
      </c>
      <c r="N65" s="3">
        <v>5</v>
      </c>
      <c r="O65" s="3">
        <v>5</v>
      </c>
      <c r="P65" s="3" t="str" cm="1">
        <f t="array" ref="P65">IFERROR(INDEX($M$2:$M$325, MATCH(0, INDEX(COUNTIF($P$1:P64, $M$2:$M$325), 0, 0), 0)), "")</f>
        <v/>
      </c>
      <c r="Q65" s="3"/>
      <c r="R65" s="3"/>
    </row>
    <row r="66" spans="1:18" ht="15.75" customHeight="1" x14ac:dyDescent="0.25">
      <c r="A66" s="3">
        <v>3</v>
      </c>
      <c r="B66" s="3">
        <v>5</v>
      </c>
      <c r="C66" s="3">
        <v>3</v>
      </c>
      <c r="D66" s="3">
        <v>5</v>
      </c>
      <c r="E66" s="3">
        <v>25</v>
      </c>
      <c r="F66" s="3">
        <v>20</v>
      </c>
      <c r="G66" s="3">
        <v>10</v>
      </c>
      <c r="H66" s="3">
        <v>44</v>
      </c>
      <c r="I66" s="3">
        <v>15</v>
      </c>
      <c r="J66" s="4">
        <v>6300</v>
      </c>
      <c r="K66" s="3"/>
      <c r="L66" s="3" t="s">
        <v>41</v>
      </c>
      <c r="M66" s="3" t="s">
        <v>42</v>
      </c>
      <c r="N66" s="3">
        <v>3</v>
      </c>
      <c r="O66" s="3">
        <v>3</v>
      </c>
      <c r="P66" s="3" t="str" cm="1">
        <f t="array" ref="P66">IFERROR(INDEX($M$2:$M$325, MATCH(0, INDEX(COUNTIF($P$1:P65, $M$2:$M$325), 0, 0), 0)), "")</f>
        <v/>
      </c>
      <c r="Q66" s="3"/>
      <c r="R66" s="3"/>
    </row>
    <row r="67" spans="1:18" ht="15.75" customHeight="1" x14ac:dyDescent="0.25">
      <c r="A67" s="3">
        <v>3</v>
      </c>
      <c r="B67" s="3">
        <v>3</v>
      </c>
      <c r="C67" s="3">
        <v>3</v>
      </c>
      <c r="D67" s="3">
        <v>3</v>
      </c>
      <c r="E67" s="3">
        <v>10</v>
      </c>
      <c r="F67" s="3">
        <v>1</v>
      </c>
      <c r="G67" s="3">
        <v>10</v>
      </c>
      <c r="H67" s="3">
        <v>48</v>
      </c>
      <c r="I67" s="3">
        <v>22</v>
      </c>
      <c r="J67" s="4">
        <v>220</v>
      </c>
      <c r="K67" s="3"/>
      <c r="L67" s="3" t="s">
        <v>41</v>
      </c>
      <c r="M67" s="3" t="s">
        <v>42</v>
      </c>
      <c r="N67" s="3">
        <v>5</v>
      </c>
      <c r="O67" s="3">
        <v>1</v>
      </c>
      <c r="P67" s="3" t="str" cm="1">
        <f t="array" ref="P67">IFERROR(INDEX($M$2:$M$325, MATCH(0, INDEX(COUNTIF($P$1:P66, $M$2:$M$325), 0, 0), 0)), "")</f>
        <v/>
      </c>
      <c r="Q67" s="3"/>
      <c r="R67" s="3"/>
    </row>
    <row r="68" spans="1:18" ht="15.75" customHeight="1" x14ac:dyDescent="0.25">
      <c r="A68" s="3">
        <v>4</v>
      </c>
      <c r="B68" s="3">
        <v>4</v>
      </c>
      <c r="C68" s="3">
        <v>4</v>
      </c>
      <c r="D68" s="3">
        <v>4</v>
      </c>
      <c r="E68" s="3">
        <v>5</v>
      </c>
      <c r="F68" s="3">
        <v>10</v>
      </c>
      <c r="G68" s="3">
        <v>10</v>
      </c>
      <c r="H68" s="3">
        <v>58</v>
      </c>
      <c r="I68" s="3">
        <v>28</v>
      </c>
      <c r="J68" s="3">
        <v>1000</v>
      </c>
      <c r="K68" s="3"/>
      <c r="L68" s="3" t="s">
        <v>41</v>
      </c>
      <c r="M68" s="3" t="s">
        <v>42</v>
      </c>
      <c r="N68" s="3">
        <v>1</v>
      </c>
      <c r="O68" s="3">
        <v>3</v>
      </c>
      <c r="P68" s="3" t="str" cm="1">
        <f t="array" ref="P68">IFERROR(INDEX($M$2:$M$325, MATCH(0, INDEX(COUNTIF($P$1:P67, $M$2:$M$325), 0, 0), 0)), "")</f>
        <v/>
      </c>
      <c r="Q68" s="3"/>
      <c r="R68" s="3"/>
    </row>
    <row r="69" spans="1:18" ht="15.75" customHeight="1" x14ac:dyDescent="0.25">
      <c r="A69" s="3">
        <v>4</v>
      </c>
      <c r="B69" s="3">
        <v>2</v>
      </c>
      <c r="C69" s="3">
        <v>1</v>
      </c>
      <c r="D69" s="3">
        <v>4</v>
      </c>
      <c r="E69" s="3">
        <v>30</v>
      </c>
      <c r="F69" s="3">
        <v>25</v>
      </c>
      <c r="G69" s="3">
        <v>10</v>
      </c>
      <c r="H69" s="3">
        <v>62</v>
      </c>
      <c r="I69" s="3">
        <v>30</v>
      </c>
      <c r="J69" s="3">
        <v>3000</v>
      </c>
      <c r="K69" s="3"/>
      <c r="L69" s="3" t="s">
        <v>41</v>
      </c>
      <c r="M69" s="3" t="s">
        <v>42</v>
      </c>
      <c r="N69" s="3">
        <v>4</v>
      </c>
      <c r="O69" s="3">
        <v>4</v>
      </c>
      <c r="P69" s="3" t="str" cm="1">
        <f t="array" ref="P69">IFERROR(INDEX($M$2:$M$325, MATCH(0, INDEX(COUNTIF($P$1:P68, $M$2:$M$325), 0, 0), 0)), "")</f>
        <v/>
      </c>
      <c r="Q69" s="3"/>
      <c r="R69" s="3"/>
    </row>
    <row r="70" spans="1:18" ht="15.75" customHeight="1" x14ac:dyDescent="0.25">
      <c r="A70" s="3">
        <v>3</v>
      </c>
      <c r="B70" s="3">
        <v>3</v>
      </c>
      <c r="C70" s="3">
        <v>5</v>
      </c>
      <c r="D70" s="3">
        <v>5</v>
      </c>
      <c r="E70" s="3">
        <v>1</v>
      </c>
      <c r="F70" s="3"/>
      <c r="G70" s="3">
        <v>10</v>
      </c>
      <c r="H70" s="3">
        <v>76</v>
      </c>
      <c r="I70" s="3">
        <v>40</v>
      </c>
      <c r="J70" s="3">
        <v>10000</v>
      </c>
      <c r="K70" s="3"/>
      <c r="L70" s="3" t="s">
        <v>41</v>
      </c>
      <c r="M70" s="3" t="s">
        <v>42</v>
      </c>
      <c r="N70" s="3">
        <v>3</v>
      </c>
      <c r="O70" s="3">
        <v>3</v>
      </c>
      <c r="P70" s="3" t="str" cm="1">
        <f t="array" ref="P70">IFERROR(INDEX($M$2:$M$325, MATCH(0, INDEX(COUNTIF($P$1:P69, $M$2:$M$325), 0, 0), 0)), "")</f>
        <v/>
      </c>
      <c r="Q70" s="3"/>
      <c r="R70" s="3"/>
    </row>
    <row r="71" spans="1:18" ht="15.75" customHeight="1" x14ac:dyDescent="0.25">
      <c r="A71" s="3">
        <v>5</v>
      </c>
      <c r="B71" s="3">
        <v>2</v>
      </c>
      <c r="C71" s="3">
        <v>1</v>
      </c>
      <c r="D71" s="3">
        <v>3</v>
      </c>
      <c r="E71" s="3">
        <v>10</v>
      </c>
      <c r="F71" s="3">
        <v>10</v>
      </c>
      <c r="G71" s="3">
        <v>12</v>
      </c>
      <c r="H71" s="3">
        <v>30</v>
      </c>
      <c r="I71" s="3">
        <v>1</v>
      </c>
      <c r="J71" s="3">
        <v>20</v>
      </c>
      <c r="K71" s="3"/>
      <c r="L71" s="3" t="s">
        <v>41</v>
      </c>
      <c r="M71" s="3" t="s">
        <v>42</v>
      </c>
      <c r="N71" s="3">
        <v>4</v>
      </c>
      <c r="O71" s="3">
        <v>5</v>
      </c>
      <c r="P71" s="3" t="str" cm="1">
        <f t="array" ref="P71">IFERROR(INDEX($M$2:$M$325, MATCH(0, INDEX(COUNTIF($P$1:P70, $M$2:$M$325), 0, 0), 0)), "")</f>
        <v/>
      </c>
      <c r="Q71" s="3"/>
      <c r="R71" s="3"/>
    </row>
    <row r="72" spans="1:18" ht="15.75" customHeight="1" x14ac:dyDescent="0.25">
      <c r="A72" s="3">
        <v>5</v>
      </c>
      <c r="B72" s="3">
        <v>2</v>
      </c>
      <c r="C72" s="3">
        <v>4</v>
      </c>
      <c r="D72" s="3">
        <v>4</v>
      </c>
      <c r="E72" s="3">
        <v>50</v>
      </c>
      <c r="F72" s="3">
        <v>10</v>
      </c>
      <c r="G72" s="3">
        <v>15</v>
      </c>
      <c r="H72" s="3">
        <v>54</v>
      </c>
      <c r="I72" s="3">
        <v>20</v>
      </c>
      <c r="J72" s="4">
        <v>500</v>
      </c>
      <c r="K72" s="3"/>
      <c r="L72" s="3" t="s">
        <v>74</v>
      </c>
      <c r="M72" s="3" t="s">
        <v>42</v>
      </c>
      <c r="N72" s="3">
        <v>3</v>
      </c>
      <c r="O72" s="3">
        <v>5</v>
      </c>
      <c r="P72" s="3" t="str" cm="1">
        <f t="array" ref="P72">IFERROR(INDEX($M$2:$M$325, MATCH(0, INDEX(COUNTIF($P$1:P71, $M$2:$M$325), 0, 0), 0)), "")</f>
        <v/>
      </c>
      <c r="Q72" s="3"/>
      <c r="R72" s="3"/>
    </row>
    <row r="73" spans="1:18" ht="15.75" customHeight="1" x14ac:dyDescent="0.25">
      <c r="A73" s="3">
        <v>4</v>
      </c>
      <c r="B73" s="3">
        <v>4</v>
      </c>
      <c r="C73" s="3">
        <v>5</v>
      </c>
      <c r="D73" s="3">
        <v>5</v>
      </c>
      <c r="E73" s="3">
        <v>20</v>
      </c>
      <c r="F73" s="3">
        <v>5</v>
      </c>
      <c r="G73" s="3">
        <v>15</v>
      </c>
      <c r="H73" s="3">
        <v>55</v>
      </c>
      <c r="I73" s="3">
        <v>25</v>
      </c>
      <c r="J73" s="3">
        <v>100</v>
      </c>
      <c r="K73" s="3"/>
      <c r="L73" s="3" t="s">
        <v>74</v>
      </c>
      <c r="M73" s="3" t="s">
        <v>42</v>
      </c>
      <c r="N73" s="3">
        <v>4</v>
      </c>
      <c r="O73" s="3">
        <v>5</v>
      </c>
      <c r="P73" s="3" t="str" cm="1">
        <f t="array" ref="P73">IFERROR(INDEX($M$2:$M$325, MATCH(0, INDEX(COUNTIF($P$1:P72, $M$2:$M$325), 0, 0), 0)), "")</f>
        <v/>
      </c>
      <c r="Q73" s="3"/>
      <c r="R73" s="3"/>
    </row>
    <row r="74" spans="1:18" ht="15.75" customHeight="1" x14ac:dyDescent="0.25">
      <c r="A74" s="3">
        <v>3</v>
      </c>
      <c r="B74" s="3">
        <v>2</v>
      </c>
      <c r="C74" s="3">
        <v>4</v>
      </c>
      <c r="D74" s="3">
        <v>3</v>
      </c>
      <c r="E74" s="3">
        <v>15</v>
      </c>
      <c r="F74" s="3">
        <v>15</v>
      </c>
      <c r="G74" s="3">
        <v>15</v>
      </c>
      <c r="H74" s="3">
        <v>69</v>
      </c>
      <c r="I74" s="3">
        <v>45</v>
      </c>
      <c r="J74" s="3">
        <v>5000</v>
      </c>
      <c r="K74" s="3"/>
      <c r="L74" s="3" t="s">
        <v>41</v>
      </c>
      <c r="M74" s="3" t="s">
        <v>42</v>
      </c>
      <c r="N74" s="3">
        <v>3</v>
      </c>
      <c r="O74" s="3">
        <v>4</v>
      </c>
      <c r="P74" s="3" t="str" cm="1">
        <f t="array" ref="P74">IFERROR(INDEX($M$2:$M$325, MATCH(0, INDEX(COUNTIF($P$1:P73, $M$2:$M$325), 0, 0), 0)), "")</f>
        <v/>
      </c>
      <c r="Q74" s="3"/>
      <c r="R74" s="3"/>
    </row>
    <row r="75" spans="1:18" ht="15.75" customHeight="1" x14ac:dyDescent="0.25">
      <c r="A75" s="3">
        <v>5</v>
      </c>
      <c r="B75" s="3">
        <v>5</v>
      </c>
      <c r="C75" s="3">
        <v>5</v>
      </c>
      <c r="D75" s="3">
        <v>5</v>
      </c>
      <c r="E75" s="3">
        <v>10</v>
      </c>
      <c r="F75" s="3">
        <v>10</v>
      </c>
      <c r="G75" s="3"/>
      <c r="H75" s="3">
        <v>50</v>
      </c>
      <c r="I75" s="3">
        <v>14</v>
      </c>
      <c r="J75" s="3">
        <v>6</v>
      </c>
      <c r="K75" s="3"/>
      <c r="L75" s="3" t="s">
        <v>74</v>
      </c>
      <c r="M75" s="3" t="s">
        <v>42</v>
      </c>
      <c r="N75" s="3">
        <v>3</v>
      </c>
      <c r="O75" s="3">
        <v>3</v>
      </c>
      <c r="P75" s="3" t="str" cm="1">
        <f t="array" ref="P75">IFERROR(INDEX($M$2:$M$325, MATCH(0, INDEX(COUNTIF($P$1:P74, $M$2:$M$325), 0, 0), 0)), "")</f>
        <v/>
      </c>
      <c r="Q75" s="3"/>
      <c r="R75" s="3"/>
    </row>
    <row r="76" spans="1:18" ht="15.75" customHeight="1" x14ac:dyDescent="0.25">
      <c r="A76" s="3">
        <v>2</v>
      </c>
      <c r="B76" s="3">
        <v>3</v>
      </c>
      <c r="C76" s="3">
        <v>4</v>
      </c>
      <c r="D76" s="3">
        <v>5</v>
      </c>
      <c r="E76" s="3">
        <v>20</v>
      </c>
      <c r="F76" s="3">
        <v>5</v>
      </c>
      <c r="G76" s="3"/>
      <c r="H76" s="3">
        <v>61</v>
      </c>
      <c r="I76" s="3">
        <v>32</v>
      </c>
      <c r="J76" s="3">
        <v>10</v>
      </c>
      <c r="K76" s="3"/>
      <c r="L76" s="3" t="s">
        <v>41</v>
      </c>
      <c r="M76" s="3" t="s">
        <v>42</v>
      </c>
      <c r="N76" s="3">
        <v>3</v>
      </c>
      <c r="O76" s="3">
        <v>4</v>
      </c>
      <c r="P76" s="3" t="str" cm="1">
        <f t="array" ref="P76">IFERROR(INDEX($M$2:$M$325, MATCH(0, INDEX(COUNTIF($P$1:P75, $M$2:$M$325), 0, 0), 0)), "")</f>
        <v/>
      </c>
      <c r="Q76" s="3"/>
      <c r="R76" s="3"/>
    </row>
    <row r="77" spans="1:18" ht="15.75" customHeight="1" x14ac:dyDescent="0.25">
      <c r="A77" s="3">
        <v>3</v>
      </c>
      <c r="B77" s="3">
        <v>4</v>
      </c>
      <c r="C77" s="3">
        <v>5</v>
      </c>
      <c r="D77" s="3">
        <v>5</v>
      </c>
      <c r="E77" s="3">
        <v>10</v>
      </c>
      <c r="F77" s="3">
        <v>25</v>
      </c>
      <c r="G77" s="3">
        <v>10</v>
      </c>
      <c r="H77" s="3">
        <v>42</v>
      </c>
      <c r="I77" s="3">
        <v>8</v>
      </c>
      <c r="J77" s="3">
        <v>1000</v>
      </c>
      <c r="K77" s="3"/>
      <c r="L77" s="3" t="s">
        <v>41</v>
      </c>
      <c r="M77" s="3" t="s">
        <v>42</v>
      </c>
      <c r="N77" s="3">
        <v>5</v>
      </c>
      <c r="O77" s="3">
        <v>4</v>
      </c>
      <c r="P77" s="3" t="str" cm="1">
        <f t="array" ref="P77">IFERROR(INDEX($M$2:$M$325, MATCH(0, INDEX(COUNTIF($P$1:P76, $M$2:$M$325), 0, 0), 0)), "")</f>
        <v/>
      </c>
      <c r="Q77" s="3"/>
      <c r="R77" s="3"/>
    </row>
    <row r="78" spans="1:18" ht="15.75" customHeight="1" x14ac:dyDescent="0.25">
      <c r="A78" s="3">
        <v>3</v>
      </c>
      <c r="B78" s="3">
        <v>2</v>
      </c>
      <c r="C78" s="3">
        <v>4</v>
      </c>
      <c r="D78" s="3">
        <v>4</v>
      </c>
      <c r="E78" s="3">
        <v>20</v>
      </c>
      <c r="F78" s="3"/>
      <c r="G78" s="3">
        <v>10</v>
      </c>
      <c r="H78" s="3">
        <v>35</v>
      </c>
      <c r="I78" s="3">
        <v>5</v>
      </c>
      <c r="J78" s="3">
        <v>1000</v>
      </c>
      <c r="K78" s="3"/>
      <c r="L78" s="3" t="s">
        <v>41</v>
      </c>
      <c r="M78" s="3" t="s">
        <v>215</v>
      </c>
      <c r="N78" s="3">
        <v>4</v>
      </c>
      <c r="O78" s="3">
        <v>4</v>
      </c>
      <c r="P78" s="3" t="str" cm="1">
        <f t="array" ref="P78">IFERROR(INDEX($M$2:$M$325, MATCH(0, INDEX(COUNTIF($P$1:P77, $M$2:$M$325), 0, 0), 0)), "")</f>
        <v/>
      </c>
      <c r="Q78" s="3"/>
      <c r="R78" s="3"/>
    </row>
    <row r="79" spans="1:18" ht="15.75" customHeight="1" x14ac:dyDescent="0.25">
      <c r="A79" s="3">
        <v>4</v>
      </c>
      <c r="B79" s="3">
        <v>3</v>
      </c>
      <c r="C79" s="3">
        <v>3</v>
      </c>
      <c r="D79" s="3">
        <v>5</v>
      </c>
      <c r="E79" s="3">
        <v>20</v>
      </c>
      <c r="F79" s="3"/>
      <c r="G79" s="3">
        <v>10</v>
      </c>
      <c r="H79" s="3">
        <v>65</v>
      </c>
      <c r="I79" s="3">
        <v>35</v>
      </c>
      <c r="J79" s="3">
        <v>0</v>
      </c>
      <c r="K79" s="3"/>
      <c r="L79" s="3" t="s">
        <v>41</v>
      </c>
      <c r="M79" s="3" t="s">
        <v>215</v>
      </c>
      <c r="N79" s="3">
        <v>5</v>
      </c>
      <c r="O79" s="3">
        <v>5</v>
      </c>
      <c r="P79" s="3" t="str" cm="1">
        <f t="array" ref="P79">IFERROR(INDEX($M$2:$M$325, MATCH(0, INDEX(COUNTIF($P$1:P78, $M$2:$M$325), 0, 0), 0)), "")</f>
        <v/>
      </c>
      <c r="Q79" s="3"/>
      <c r="R79" s="3"/>
    </row>
    <row r="80" spans="1:18" ht="15.75" customHeight="1" x14ac:dyDescent="0.25">
      <c r="A80" s="3">
        <v>4</v>
      </c>
      <c r="B80" s="3">
        <v>4</v>
      </c>
      <c r="C80" s="3">
        <v>3</v>
      </c>
      <c r="D80" s="3">
        <v>5</v>
      </c>
      <c r="E80" s="3">
        <v>10</v>
      </c>
      <c r="F80" s="3">
        <v>10</v>
      </c>
      <c r="G80" s="3">
        <v>9</v>
      </c>
      <c r="H80" s="3">
        <v>41</v>
      </c>
      <c r="I80" s="3">
        <v>18</v>
      </c>
      <c r="J80" s="3">
        <v>200</v>
      </c>
      <c r="K80" s="3"/>
      <c r="L80" s="3" t="s">
        <v>41</v>
      </c>
      <c r="M80" s="3" t="s">
        <v>215</v>
      </c>
      <c r="N80" s="3">
        <v>5</v>
      </c>
      <c r="O80" s="3">
        <v>4</v>
      </c>
      <c r="P80" s="3" t="str" cm="1">
        <f t="array" ref="P80">IFERROR(INDEX($M$2:$M$325, MATCH(0, INDEX(COUNTIF($P$1:P79, $M$2:$M$325), 0, 0), 0)), "")</f>
        <v/>
      </c>
      <c r="Q80" s="3"/>
      <c r="R80" s="3"/>
    </row>
    <row r="81" spans="1:27" ht="15.75" customHeight="1" x14ac:dyDescent="0.25">
      <c r="A81" s="3">
        <v>3</v>
      </c>
      <c r="B81" s="3">
        <v>3</v>
      </c>
      <c r="C81" s="3">
        <v>3</v>
      </c>
      <c r="D81" s="3">
        <v>5</v>
      </c>
      <c r="E81" s="3">
        <v>30</v>
      </c>
      <c r="F81" s="3">
        <v>5</v>
      </c>
      <c r="G81" s="3">
        <v>10</v>
      </c>
      <c r="H81" s="3">
        <v>60</v>
      </c>
      <c r="I81" s="3">
        <v>30</v>
      </c>
      <c r="J81" s="4"/>
      <c r="K81" s="3"/>
      <c r="L81" s="3" t="s">
        <v>41</v>
      </c>
      <c r="M81" s="3" t="s">
        <v>215</v>
      </c>
      <c r="N81" s="3">
        <v>5</v>
      </c>
      <c r="O81" s="3">
        <v>5</v>
      </c>
      <c r="P81" s="3" t="str" cm="1">
        <f t="array" ref="P81">IFERROR(INDEX($M$2:$M$325, MATCH(0, INDEX(COUNTIF($P$1:P80, $M$2:$M$325), 0, 0), 0)), "")</f>
        <v/>
      </c>
      <c r="Q81" s="3"/>
      <c r="R81" s="3"/>
    </row>
    <row r="82" spans="1:27" ht="15.75" customHeight="1" x14ac:dyDescent="0.25">
      <c r="A82" s="3">
        <v>4</v>
      </c>
      <c r="B82" s="3">
        <v>3</v>
      </c>
      <c r="C82" s="3">
        <v>2</v>
      </c>
      <c r="D82" s="3">
        <v>5</v>
      </c>
      <c r="E82" s="3">
        <v>0</v>
      </c>
      <c r="F82" s="3">
        <v>3</v>
      </c>
      <c r="G82" s="3">
        <v>5</v>
      </c>
      <c r="H82" s="3">
        <v>42</v>
      </c>
      <c r="I82" s="3">
        <v>7</v>
      </c>
      <c r="J82" s="3">
        <v>1</v>
      </c>
      <c r="K82" s="3"/>
      <c r="L82" s="3" t="s">
        <v>74</v>
      </c>
      <c r="M82" s="3" t="s">
        <v>1136</v>
      </c>
      <c r="N82" s="3">
        <v>5</v>
      </c>
      <c r="O82" s="3">
        <v>5</v>
      </c>
      <c r="P82" s="3" t="str" cm="1">
        <f t="array" ref="P82">IFERROR(INDEX($M$2:$M$325, MATCH(0, INDEX(COUNTIF($P$1:P81, $M$2:$M$325), 0, 0), 0)), "")</f>
        <v/>
      </c>
      <c r="Q82" s="3"/>
      <c r="R82" s="3"/>
    </row>
    <row r="83" spans="1:27" ht="15.75" customHeight="1" x14ac:dyDescent="0.25">
      <c r="A83" s="3">
        <v>5</v>
      </c>
      <c r="B83" s="3">
        <v>1</v>
      </c>
      <c r="C83" s="3">
        <v>4</v>
      </c>
      <c r="D83" s="3">
        <v>3</v>
      </c>
      <c r="E83" s="3">
        <v>0</v>
      </c>
      <c r="F83" s="3">
        <v>10</v>
      </c>
      <c r="G83" s="3">
        <v>5</v>
      </c>
      <c r="H83" s="3">
        <v>35</v>
      </c>
      <c r="I83" s="3">
        <v>5</v>
      </c>
      <c r="J83" s="3">
        <v>100</v>
      </c>
      <c r="K83" s="3"/>
      <c r="L83" s="3" t="s">
        <v>41</v>
      </c>
      <c r="M83" s="3" t="s">
        <v>340</v>
      </c>
      <c r="N83" s="3">
        <v>1</v>
      </c>
      <c r="O83" s="3">
        <v>4</v>
      </c>
      <c r="P83" s="3" t="str" cm="1">
        <f t="array" ref="P83">IFERROR(INDEX($M$2:$M$325, MATCH(0, INDEX(COUNTIF($P$1:P82, $M$2:$M$325), 0, 0), 0)), "")</f>
        <v/>
      </c>
      <c r="Q83" s="3"/>
      <c r="R83" s="3"/>
    </row>
    <row r="84" spans="1:27" ht="15.75" customHeight="1" x14ac:dyDescent="0.25">
      <c r="A84" s="3">
        <v>4</v>
      </c>
      <c r="B84" s="3">
        <v>2</v>
      </c>
      <c r="C84" s="3">
        <v>3</v>
      </c>
      <c r="D84" s="3">
        <v>5</v>
      </c>
      <c r="E84" s="3">
        <v>20</v>
      </c>
      <c r="F84" s="3">
        <v>10</v>
      </c>
      <c r="G84" s="3">
        <v>5</v>
      </c>
      <c r="H84" s="3">
        <v>35</v>
      </c>
      <c r="I84" s="3">
        <v>7</v>
      </c>
      <c r="J84" s="3">
        <v>30</v>
      </c>
      <c r="K84" s="3"/>
      <c r="L84" s="3" t="s">
        <v>41</v>
      </c>
      <c r="M84" s="3" t="s">
        <v>340</v>
      </c>
      <c r="N84" s="3">
        <v>4</v>
      </c>
      <c r="O84" s="3">
        <v>5</v>
      </c>
      <c r="P84" s="3" t="str" cm="1">
        <f t="array" ref="P84">IFERROR(INDEX($M$2:$M$325, MATCH(0, INDEX(COUNTIF($P$1:P83, $M$2:$M$325), 0, 0), 0)), "")</f>
        <v/>
      </c>
      <c r="Q84" s="3"/>
      <c r="R84" s="3"/>
    </row>
    <row r="85" spans="1:27" ht="15.75" customHeight="1" x14ac:dyDescent="0.25">
      <c r="A85" s="3">
        <v>3</v>
      </c>
      <c r="B85" s="3">
        <v>3</v>
      </c>
      <c r="C85" s="3">
        <v>4</v>
      </c>
      <c r="D85" s="3">
        <v>4</v>
      </c>
      <c r="E85" s="3">
        <v>10</v>
      </c>
      <c r="F85" s="3">
        <v>12</v>
      </c>
      <c r="G85" s="3">
        <v>15</v>
      </c>
      <c r="H85" s="3">
        <v>50</v>
      </c>
      <c r="I85" s="3">
        <v>23</v>
      </c>
      <c r="J85" s="3">
        <v>2070</v>
      </c>
      <c r="K85" s="3"/>
      <c r="L85" s="3" t="s">
        <v>41</v>
      </c>
      <c r="M85" s="3" t="s">
        <v>613</v>
      </c>
      <c r="N85" s="3">
        <v>5</v>
      </c>
      <c r="O85" s="3">
        <v>5</v>
      </c>
      <c r="P85" s="3" t="str" cm="1">
        <f t="array" ref="P85">IFERROR(INDEX($M$2:$M$325, MATCH(0, INDEX(COUNTIF($P$1:P84, $M$2:$M$325), 0, 0), 0)), "")</f>
        <v/>
      </c>
      <c r="Q85" s="3"/>
      <c r="R85" s="3"/>
    </row>
    <row r="86" spans="1:27" ht="15.75" customHeight="1" x14ac:dyDescent="0.25">
      <c r="A86" s="3">
        <v>3</v>
      </c>
      <c r="B86" s="3">
        <v>3</v>
      </c>
      <c r="C86" s="3">
        <v>1</v>
      </c>
      <c r="D86" s="3">
        <v>5</v>
      </c>
      <c r="E86" s="3">
        <v>10</v>
      </c>
      <c r="F86" s="3">
        <v>4</v>
      </c>
      <c r="G86" s="3">
        <v>17</v>
      </c>
      <c r="H86" s="3">
        <v>49</v>
      </c>
      <c r="I86" s="3">
        <v>25</v>
      </c>
      <c r="J86" s="3">
        <v>20</v>
      </c>
      <c r="K86" s="3"/>
      <c r="L86" s="3" t="s">
        <v>41</v>
      </c>
      <c r="M86" s="3" t="s">
        <v>613</v>
      </c>
      <c r="N86" s="3">
        <v>2</v>
      </c>
      <c r="O86" s="3">
        <v>4</v>
      </c>
      <c r="P86" s="3" t="str" cm="1">
        <f t="array" ref="P86">IFERROR(INDEX($M$2:$M$325, MATCH(0, INDEX(COUNTIF($P$1:P85, $M$2:$M$325), 0, 0), 0)), "")</f>
        <v/>
      </c>
      <c r="Q86" s="3"/>
      <c r="R86" s="3"/>
    </row>
    <row r="87" spans="1:27" ht="15.75" customHeight="1" x14ac:dyDescent="0.25">
      <c r="A87" s="3">
        <v>3</v>
      </c>
      <c r="B87" s="3">
        <v>3</v>
      </c>
      <c r="C87" s="3">
        <v>1</v>
      </c>
      <c r="D87" s="3">
        <v>4</v>
      </c>
      <c r="E87" s="3">
        <v>20</v>
      </c>
      <c r="F87" s="3">
        <v>50</v>
      </c>
      <c r="G87" s="3">
        <v>2</v>
      </c>
      <c r="H87" s="3">
        <v>43</v>
      </c>
      <c r="I87" s="3">
        <v>12</v>
      </c>
      <c r="J87" s="3">
        <v>1000</v>
      </c>
      <c r="K87" s="3"/>
      <c r="L87" s="3" t="s">
        <v>41</v>
      </c>
      <c r="M87" s="3" t="s">
        <v>288</v>
      </c>
      <c r="N87" s="3">
        <v>3</v>
      </c>
      <c r="O87" s="3">
        <v>3</v>
      </c>
      <c r="P87" s="3" t="str" cm="1">
        <f t="array" ref="P87">IFERROR(INDEX($M$2:$M$325, MATCH(0, INDEX(COUNTIF($P$1:P86, $M$2:$M$325), 0, 0), 0)), "")</f>
        <v/>
      </c>
      <c r="Q87" s="3"/>
      <c r="R87" s="3"/>
    </row>
    <row r="88" spans="1:27" ht="15.75" customHeight="1" x14ac:dyDescent="0.25">
      <c r="A88" s="3">
        <v>4</v>
      </c>
      <c r="B88" s="3">
        <v>3</v>
      </c>
      <c r="C88" s="3">
        <v>4</v>
      </c>
      <c r="D88" s="3">
        <v>4</v>
      </c>
      <c r="E88" s="3">
        <v>10</v>
      </c>
      <c r="F88" s="3">
        <v>25</v>
      </c>
      <c r="G88" s="3">
        <v>5</v>
      </c>
      <c r="H88" s="3">
        <v>38</v>
      </c>
      <c r="I88" s="3">
        <v>12</v>
      </c>
      <c r="J88" s="3">
        <v>500</v>
      </c>
      <c r="K88" s="3"/>
      <c r="L88" s="3" t="s">
        <v>41</v>
      </c>
      <c r="M88" s="3" t="s">
        <v>288</v>
      </c>
      <c r="N88" s="3">
        <v>1</v>
      </c>
      <c r="O88" s="3">
        <v>1</v>
      </c>
      <c r="P88" s="3" t="str" cm="1">
        <f t="array" ref="P88">IFERROR(INDEX($M$2:$M$325, MATCH(0, INDEX(COUNTIF($P$1:P87, $M$2:$M$325), 0, 0), 0)), "")</f>
        <v/>
      </c>
      <c r="Q88" s="3"/>
      <c r="R88" s="3"/>
    </row>
    <row r="89" spans="1:27" ht="15" customHeight="1" x14ac:dyDescent="0.25">
      <c r="A89" s="3">
        <v>3</v>
      </c>
      <c r="B89" s="3">
        <v>4</v>
      </c>
      <c r="C89" s="3">
        <v>1</v>
      </c>
      <c r="D89" s="3">
        <v>5</v>
      </c>
      <c r="E89" s="3">
        <v>10</v>
      </c>
      <c r="F89" s="3">
        <v>25</v>
      </c>
      <c r="G89" s="3">
        <v>5</v>
      </c>
      <c r="H89" s="3">
        <v>59</v>
      </c>
      <c r="I89" s="3">
        <v>31</v>
      </c>
      <c r="J89" s="3">
        <v>100</v>
      </c>
      <c r="K89" s="3"/>
      <c r="L89" s="3" t="s">
        <v>41</v>
      </c>
      <c r="M89" s="3" t="s">
        <v>288</v>
      </c>
      <c r="N89" s="3">
        <v>5</v>
      </c>
      <c r="O89" s="3">
        <v>5</v>
      </c>
      <c r="P89" s="3" t="str" cm="1">
        <f t="array" ref="P89">IFERROR(INDEX($M$2:$M$325, MATCH(0, INDEX(COUNTIF($P$1:P88, $M$2:$M$325), 0, 0), 0)), "")</f>
        <v/>
      </c>
      <c r="Q89" s="3"/>
      <c r="R89" s="3"/>
    </row>
    <row r="90" spans="1:27" ht="15.5" hidden="1" customHeight="1" x14ac:dyDescent="0.25">
      <c r="A90" s="3">
        <v>4</v>
      </c>
      <c r="B90" s="3">
        <v>2</v>
      </c>
      <c r="C90" s="3">
        <v>3</v>
      </c>
      <c r="D90" s="3">
        <v>4</v>
      </c>
      <c r="E90" s="3">
        <v>50</v>
      </c>
      <c r="F90" s="3">
        <v>1000</v>
      </c>
      <c r="G90" s="3">
        <v>8</v>
      </c>
      <c r="H90" s="3">
        <v>43</v>
      </c>
      <c r="I90" s="3">
        <v>18</v>
      </c>
      <c r="J90" s="3">
        <v>3000</v>
      </c>
      <c r="K90" s="3"/>
      <c r="L90" s="3" t="s">
        <v>41</v>
      </c>
      <c r="M90" s="3" t="s">
        <v>288</v>
      </c>
      <c r="N90" s="3">
        <v>3</v>
      </c>
      <c r="O90" s="3">
        <v>5</v>
      </c>
      <c r="P90" s="3" t="str" cm="1">
        <f t="array" ref="P90">IFERROR(INDEX($M$2:$M$325, MATCH(0, INDEX(COUNTIF($P$1:P89, $M$2:$M$325), 0, 0), 0)), "")</f>
        <v/>
      </c>
      <c r="Q90" s="3"/>
      <c r="R90" s="3"/>
    </row>
    <row r="91" spans="1:27" ht="8" hidden="1" customHeight="1" x14ac:dyDescent="0.25">
      <c r="A91" s="3">
        <v>3</v>
      </c>
      <c r="B91" s="3">
        <v>3</v>
      </c>
      <c r="C91" s="3">
        <v>3</v>
      </c>
      <c r="D91" s="3">
        <v>5</v>
      </c>
      <c r="E91" s="3">
        <v>10</v>
      </c>
      <c r="F91" s="3">
        <v>20</v>
      </c>
      <c r="G91" s="3">
        <v>8</v>
      </c>
      <c r="H91" s="3">
        <v>58</v>
      </c>
      <c r="I91" s="3">
        <v>33</v>
      </c>
      <c r="J91" s="3">
        <v>10000</v>
      </c>
      <c r="K91" s="3"/>
      <c r="L91" s="3" t="s">
        <v>41</v>
      </c>
      <c r="M91" s="3" t="s">
        <v>288</v>
      </c>
      <c r="N91" s="3">
        <v>1</v>
      </c>
      <c r="O91" s="3">
        <v>1</v>
      </c>
      <c r="P91" s="3" t="str" cm="1">
        <f t="array" ref="P91">IFERROR(INDEX($M$2:$M$325, MATCH(0, INDEX(COUNTIF($P$1:P90, $M$2:$M$325), 0, 0), 0)), "")</f>
        <v/>
      </c>
      <c r="Q91" s="3"/>
      <c r="R91" s="25"/>
      <c r="S91" s="26"/>
      <c r="T91" s="26"/>
      <c r="U91" s="26"/>
      <c r="V91" s="26"/>
      <c r="W91" s="26"/>
      <c r="X91" s="26"/>
      <c r="Y91" s="26"/>
      <c r="Z91" s="26"/>
      <c r="AA91" s="26"/>
    </row>
    <row r="92" spans="1:27" ht="15.5" hidden="1" customHeight="1" x14ac:dyDescent="0.25">
      <c r="A92" s="3">
        <v>4</v>
      </c>
      <c r="B92" s="3">
        <v>5</v>
      </c>
      <c r="C92" s="3">
        <v>4</v>
      </c>
      <c r="D92" s="3">
        <v>5</v>
      </c>
      <c r="E92" s="3">
        <v>20</v>
      </c>
      <c r="F92" s="3">
        <v>10</v>
      </c>
      <c r="G92" s="3">
        <v>10</v>
      </c>
      <c r="H92" s="3">
        <v>39</v>
      </c>
      <c r="I92" s="3">
        <v>11</v>
      </c>
      <c r="J92" s="3">
        <v>100</v>
      </c>
      <c r="K92" s="3"/>
      <c r="L92" s="3" t="s">
        <v>41</v>
      </c>
      <c r="M92" s="11" t="s">
        <v>288</v>
      </c>
      <c r="N92" s="3">
        <v>5</v>
      </c>
      <c r="O92" s="3">
        <v>5</v>
      </c>
      <c r="P92" s="3" t="str" cm="1">
        <f t="array" ref="P92">IFERROR(INDEX($M$2:$M$325, MATCH(0, INDEX(COUNTIF($P$1:P91, $M$2:$M$325), 0, 0), 0)), "")</f>
        <v/>
      </c>
      <c r="Q92" s="3"/>
      <c r="R92" s="25"/>
      <c r="S92" s="26"/>
      <c r="T92" s="26"/>
      <c r="U92" s="26"/>
      <c r="V92" s="26"/>
      <c r="W92" s="26"/>
      <c r="X92" s="26"/>
      <c r="Y92" s="26"/>
      <c r="Z92" s="26"/>
      <c r="AA92" s="26"/>
    </row>
    <row r="93" spans="1:27" ht="15.5" hidden="1" customHeight="1" x14ac:dyDescent="0.25">
      <c r="A93" s="3">
        <v>4</v>
      </c>
      <c r="B93" s="3">
        <v>4</v>
      </c>
      <c r="C93" s="3">
        <v>5</v>
      </c>
      <c r="D93" s="3">
        <v>4</v>
      </c>
      <c r="E93" s="3">
        <v>20</v>
      </c>
      <c r="F93" s="3">
        <v>5</v>
      </c>
      <c r="G93" s="3">
        <v>10</v>
      </c>
      <c r="H93" s="3">
        <v>50</v>
      </c>
      <c r="I93" s="3">
        <v>25</v>
      </c>
      <c r="J93" s="3">
        <v>5000</v>
      </c>
      <c r="K93" s="3"/>
      <c r="L93" s="3" t="s">
        <v>41</v>
      </c>
      <c r="M93" s="3" t="s">
        <v>288</v>
      </c>
      <c r="N93" s="3">
        <v>5</v>
      </c>
      <c r="O93" s="3">
        <v>5</v>
      </c>
      <c r="P93" s="3" t="str" cm="1">
        <f t="array" ref="P93">IFERROR(INDEX($M$2:$M$325, MATCH(0, INDEX(COUNTIF($P$1:P92, $M$2:$M$325), 0, 0), 0)), "")</f>
        <v/>
      </c>
      <c r="Q93" s="3"/>
      <c r="R93" s="25"/>
      <c r="S93" s="26"/>
      <c r="T93" s="26"/>
      <c r="U93" s="26"/>
      <c r="V93" s="26"/>
      <c r="W93" s="26"/>
      <c r="X93" s="26"/>
      <c r="Y93" s="26"/>
      <c r="Z93" s="26"/>
      <c r="AA93" s="26"/>
    </row>
    <row r="94" spans="1:27" ht="15.5" hidden="1" customHeight="1" x14ac:dyDescent="0.25">
      <c r="A94" s="3">
        <v>3</v>
      </c>
      <c r="B94" s="3">
        <v>3</v>
      </c>
      <c r="C94" s="3">
        <v>1</v>
      </c>
      <c r="D94" s="3">
        <v>5</v>
      </c>
      <c r="E94" s="3">
        <v>20</v>
      </c>
      <c r="F94" s="3">
        <v>30</v>
      </c>
      <c r="G94" s="3">
        <v>10</v>
      </c>
      <c r="H94" s="3">
        <v>50</v>
      </c>
      <c r="I94" s="3">
        <v>23</v>
      </c>
      <c r="J94" s="3">
        <v>100</v>
      </c>
      <c r="K94" s="3"/>
      <c r="L94" s="3" t="s">
        <v>41</v>
      </c>
      <c r="M94" s="3" t="s">
        <v>288</v>
      </c>
      <c r="N94" s="3">
        <v>5</v>
      </c>
      <c r="O94" s="3">
        <v>5</v>
      </c>
      <c r="P94" s="3" t="str" cm="1">
        <f t="array" ref="P94">IFERROR(INDEX($M$2:$M$325, MATCH(0, INDEX(COUNTIF($P$1:P93, $M$2:$M$325), 0, 0), 0)), "")</f>
        <v/>
      </c>
      <c r="Q94" s="3"/>
      <c r="R94" s="25"/>
      <c r="S94" s="26"/>
      <c r="T94" s="26"/>
      <c r="U94" s="26"/>
      <c r="V94" s="26"/>
      <c r="W94" s="26"/>
      <c r="X94" s="26"/>
      <c r="Y94" s="26"/>
      <c r="Z94" s="26"/>
      <c r="AA94" s="26"/>
    </row>
    <row r="95" spans="1:27" ht="15.5" hidden="1" customHeight="1" x14ac:dyDescent="0.25">
      <c r="A95" s="3">
        <v>3</v>
      </c>
      <c r="B95" s="3">
        <v>3</v>
      </c>
      <c r="C95" s="3">
        <v>4</v>
      </c>
      <c r="D95" s="3">
        <v>5</v>
      </c>
      <c r="E95" s="3">
        <v>25</v>
      </c>
      <c r="F95" s="3">
        <v>30</v>
      </c>
      <c r="G95" s="3">
        <v>10</v>
      </c>
      <c r="H95" s="3">
        <v>52</v>
      </c>
      <c r="I95" s="3">
        <v>26</v>
      </c>
      <c r="J95" s="3">
        <v>1000</v>
      </c>
      <c r="K95" s="3"/>
      <c r="L95" s="3" t="s">
        <v>41</v>
      </c>
      <c r="M95" s="3" t="s">
        <v>288</v>
      </c>
      <c r="N95" s="3">
        <v>3</v>
      </c>
      <c r="O95" s="3">
        <v>4</v>
      </c>
      <c r="Q95" s="3"/>
      <c r="R95" s="25"/>
      <c r="S95" s="26"/>
      <c r="T95" s="26"/>
      <c r="U95" s="26"/>
      <c r="V95" s="26"/>
      <c r="W95" s="26"/>
      <c r="X95" s="26"/>
      <c r="Y95" s="26"/>
      <c r="Z95" s="26"/>
      <c r="AA95" s="26"/>
    </row>
    <row r="96" spans="1:27" ht="15.5" hidden="1" customHeight="1" x14ac:dyDescent="0.25">
      <c r="A96" s="3">
        <v>3</v>
      </c>
      <c r="B96" s="3">
        <v>2</v>
      </c>
      <c r="C96" s="3">
        <v>5</v>
      </c>
      <c r="D96" s="3">
        <v>5</v>
      </c>
      <c r="E96" s="3">
        <v>25</v>
      </c>
      <c r="F96" s="3">
        <v>10</v>
      </c>
      <c r="G96" s="3">
        <v>10</v>
      </c>
      <c r="H96" s="3">
        <v>58</v>
      </c>
      <c r="I96" s="3">
        <v>33</v>
      </c>
      <c r="J96" s="3">
        <v>12000</v>
      </c>
      <c r="K96" s="3"/>
      <c r="L96" s="3" t="s">
        <v>41</v>
      </c>
      <c r="M96" s="3" t="s">
        <v>288</v>
      </c>
      <c r="N96" s="3">
        <v>5</v>
      </c>
      <c r="O96" s="3">
        <v>5</v>
      </c>
      <c r="P96" s="3" t="str" cm="1">
        <f t="array" aca="1" ref="P96" ca="1">IFERROR(INDEX($M$2:$M$325, MATCH(0, INDEX(COUNTIF($P$1:P101, $M$2:$M$325), 0, 0), 0)), "")</f>
        <v/>
      </c>
      <c r="Q96" s="3"/>
      <c r="R96" s="25"/>
      <c r="S96" s="26"/>
      <c r="T96" s="26"/>
      <c r="U96" s="26"/>
      <c r="V96" s="26"/>
      <c r="W96" s="26"/>
      <c r="X96" s="26"/>
      <c r="Y96" s="26"/>
      <c r="Z96" s="26"/>
      <c r="AA96" s="26"/>
    </row>
    <row r="97" spans="1:29" ht="15.5" hidden="1" customHeight="1" x14ac:dyDescent="0.25">
      <c r="A97" s="3">
        <v>4</v>
      </c>
      <c r="B97" s="3">
        <v>3</v>
      </c>
      <c r="C97" s="3">
        <v>3</v>
      </c>
      <c r="D97" s="3">
        <v>5</v>
      </c>
      <c r="E97" s="3">
        <v>2</v>
      </c>
      <c r="F97" s="3">
        <v>10</v>
      </c>
      <c r="G97" s="3">
        <v>15</v>
      </c>
      <c r="H97" s="3">
        <v>33</v>
      </c>
      <c r="I97" s="3">
        <v>7</v>
      </c>
      <c r="J97" s="3">
        <v>100</v>
      </c>
      <c r="K97" s="3"/>
      <c r="L97" s="3" t="s">
        <v>41</v>
      </c>
      <c r="M97" s="3" t="s">
        <v>288</v>
      </c>
      <c r="N97" s="3">
        <v>1</v>
      </c>
      <c r="O97" s="3">
        <v>1</v>
      </c>
      <c r="P97" s="3"/>
      <c r="Q97" s="3"/>
      <c r="R97" s="25"/>
      <c r="S97" s="26"/>
      <c r="T97" s="26"/>
      <c r="U97" s="26"/>
      <c r="V97" s="26"/>
      <c r="W97" s="26"/>
      <c r="X97" s="26"/>
      <c r="Y97" s="26"/>
      <c r="Z97" s="26"/>
      <c r="AA97" s="26"/>
    </row>
    <row r="98" spans="1:29" ht="15.5" hidden="1" customHeight="1" x14ac:dyDescent="0.25">
      <c r="A98" s="3">
        <v>5</v>
      </c>
      <c r="B98" s="3">
        <v>3</v>
      </c>
      <c r="C98" s="3">
        <v>3</v>
      </c>
      <c r="D98" s="3">
        <v>5</v>
      </c>
      <c r="E98" s="3">
        <v>50</v>
      </c>
      <c r="F98" s="3"/>
      <c r="G98" s="3">
        <v>20</v>
      </c>
      <c r="H98" s="3">
        <v>53</v>
      </c>
      <c r="I98" s="3">
        <v>19</v>
      </c>
      <c r="J98" s="3">
        <v>14000</v>
      </c>
      <c r="K98" s="3"/>
      <c r="L98" s="3" t="s">
        <v>41</v>
      </c>
      <c r="M98" s="3" t="s">
        <v>288</v>
      </c>
      <c r="N98" s="3">
        <v>5</v>
      </c>
      <c r="O98" s="3">
        <v>5</v>
      </c>
      <c r="P98" s="3"/>
      <c r="Q98" s="11" t="s">
        <v>1219</v>
      </c>
      <c r="R98" s="25"/>
      <c r="S98" s="27"/>
      <c r="T98" s="26"/>
      <c r="U98" s="26"/>
      <c r="V98" s="26"/>
      <c r="W98" s="26"/>
      <c r="X98" s="26"/>
      <c r="Y98" s="26"/>
      <c r="Z98" s="26"/>
      <c r="AA98" s="26"/>
    </row>
    <row r="99" spans="1:29" ht="164" customHeight="1" x14ac:dyDescent="1.75">
      <c r="A99" s="3">
        <v>5</v>
      </c>
      <c r="B99" s="3">
        <v>5</v>
      </c>
      <c r="C99" s="3">
        <v>5</v>
      </c>
      <c r="D99" s="3">
        <v>5</v>
      </c>
      <c r="E99" s="3">
        <v>20</v>
      </c>
      <c r="F99" s="3">
        <v>5</v>
      </c>
      <c r="G99" s="3"/>
      <c r="H99" s="3">
        <v>60</v>
      </c>
      <c r="I99" s="3">
        <v>33</v>
      </c>
      <c r="J99" s="3">
        <v>500</v>
      </c>
      <c r="K99" s="3"/>
      <c r="L99" s="3" t="s">
        <v>41</v>
      </c>
      <c r="M99" s="3" t="s">
        <v>288</v>
      </c>
      <c r="N99" s="3">
        <v>4</v>
      </c>
      <c r="O99" s="3">
        <v>5</v>
      </c>
      <c r="P99" s="36" t="s">
        <v>1226</v>
      </c>
      <c r="Q99" s="3"/>
      <c r="R99" s="32" t="str">
        <f t="shared" ref="R99:AA99" si="0">A1</f>
        <v>Decreasing overshooting increases the overall safety of the Closed technique</v>
      </c>
      <c r="S99" s="32" t="str">
        <f t="shared" si="0"/>
        <v>Decreasing the learning curve of the Veress Needle use increases the overall safety of the Closed technique</v>
      </c>
      <c r="T99" s="32" t="str">
        <f t="shared" si="0"/>
        <v>Increase in Body Mass Index is directly related to an increased risk of complications during first entry</v>
      </c>
      <c r="U99" s="32" t="str">
        <f t="shared" si="0"/>
        <v>Improving the sustainability of hospital processes and operations is important to me</v>
      </c>
      <c r="V99" s="32" t="str">
        <f t="shared" si="0"/>
        <v>Roughly, after how many procedures were you comfortable enough in using the Veress needle?</v>
      </c>
      <c r="W99" s="32" t="str">
        <f t="shared" si="0"/>
        <v>Roughly, after how many procedures were you comfortable enough in using the Hasson method?</v>
      </c>
      <c r="X99" s="32" t="str">
        <f t="shared" si="0"/>
        <v>In your opinion, how far beyond the peritoneum (Ideal Insertion Depth) does the Veress needle tip need to be for safe insufflation (in mm) *</v>
      </c>
      <c r="Y99" s="32" t="str">
        <f t="shared" si="0"/>
        <v>Age</v>
      </c>
      <c r="Z99" s="32" t="str">
        <f t="shared" si="0"/>
        <v>Years of experience (as a surgeon)</v>
      </c>
      <c r="AA99" s="32" t="str">
        <f t="shared" si="0"/>
        <v>Estimated number of Veress needle use</v>
      </c>
      <c r="AB99" s="32" t="str">
        <f>N1</f>
        <v>If the above claims are true would you consider using the new Veress PLUS in patients with a normal BMI? *</v>
      </c>
      <c r="AC99" s="32" t="str">
        <f>O1</f>
        <v>If the above claims are true would you consider using the new Veress PLUS in patients with a HIGH BMI? *</v>
      </c>
    </row>
    <row r="100" spans="1:29" ht="35" customHeight="1" x14ac:dyDescent="0.3">
      <c r="A100" s="3">
        <v>3</v>
      </c>
      <c r="B100" s="3">
        <v>2</v>
      </c>
      <c r="C100" s="3">
        <v>1</v>
      </c>
      <c r="D100" s="3">
        <v>4</v>
      </c>
      <c r="E100" s="3">
        <v>100</v>
      </c>
      <c r="F100" s="3">
        <v>20</v>
      </c>
      <c r="G100" s="3">
        <v>10</v>
      </c>
      <c r="H100" s="3">
        <v>38</v>
      </c>
      <c r="I100" s="3">
        <v>12</v>
      </c>
      <c r="J100" s="3">
        <v>1000</v>
      </c>
      <c r="K100" s="3"/>
      <c r="L100" s="3" t="s">
        <v>41</v>
      </c>
      <c r="M100" s="3" t="s">
        <v>288</v>
      </c>
      <c r="N100" s="3">
        <v>5</v>
      </c>
      <c r="O100" s="3">
        <v>5</v>
      </c>
      <c r="P100" s="3"/>
      <c r="Q100" s="28" t="s">
        <v>1220</v>
      </c>
      <c r="R100" s="29" t="s">
        <v>1209</v>
      </c>
      <c r="S100" s="30" t="s">
        <v>1210</v>
      </c>
      <c r="T100" s="30" t="s">
        <v>1211</v>
      </c>
      <c r="U100" s="29" t="s">
        <v>1212</v>
      </c>
      <c r="V100" s="29" t="s">
        <v>1213</v>
      </c>
      <c r="W100" s="29" t="s">
        <v>1214</v>
      </c>
      <c r="X100" s="29" t="s">
        <v>1215</v>
      </c>
      <c r="Y100" s="29" t="s">
        <v>1216</v>
      </c>
      <c r="Z100" s="29" t="s">
        <v>1217</v>
      </c>
      <c r="AA100" s="29" t="s">
        <v>1218</v>
      </c>
      <c r="AB100" s="29" t="s">
        <v>1221</v>
      </c>
      <c r="AC100" s="29" t="s">
        <v>1222</v>
      </c>
    </row>
    <row r="101" spans="1:29" ht="15.75" customHeight="1" x14ac:dyDescent="0.35">
      <c r="A101" s="3">
        <v>2</v>
      </c>
      <c r="B101" s="3">
        <v>2</v>
      </c>
      <c r="C101" s="3">
        <v>2</v>
      </c>
      <c r="D101" s="3">
        <v>3</v>
      </c>
      <c r="E101" s="3">
        <v>75</v>
      </c>
      <c r="F101" s="3">
        <v>5</v>
      </c>
      <c r="G101" s="3">
        <v>3</v>
      </c>
      <c r="H101" s="3">
        <v>36</v>
      </c>
      <c r="I101" s="3">
        <v>8</v>
      </c>
      <c r="J101" s="3">
        <v>100</v>
      </c>
      <c r="K101" s="3"/>
      <c r="L101" s="3" t="s">
        <v>41</v>
      </c>
      <c r="M101" s="3" t="s">
        <v>227</v>
      </c>
      <c r="N101" s="3">
        <v>3</v>
      </c>
      <c r="O101" s="3">
        <v>3</v>
      </c>
      <c r="P101" s="31" t="str">
        <f>A1</f>
        <v>Decreasing overshooting increases the overall safety of the Closed technique</v>
      </c>
      <c r="Q101" s="29" t="s">
        <v>1209</v>
      </c>
      <c r="R101" s="19">
        <v>1</v>
      </c>
      <c r="S101" s="24">
        <f>CORREL($A2:$A352,B2:B352)</f>
        <v>0.32962989282902994</v>
      </c>
      <c r="T101" s="17">
        <f>CORREL($A2:$A352,C2:C352)</f>
        <v>2.5764057624739937E-2</v>
      </c>
      <c r="U101" s="17">
        <f t="shared" ref="U101:AA101" si="1">CORREL($A2:$A352,D2:D352)</f>
        <v>0.12093954493458679</v>
      </c>
      <c r="V101" s="17">
        <f t="shared" si="1"/>
        <v>-3.457266018714171E-2</v>
      </c>
      <c r="W101" s="17">
        <f t="shared" si="1"/>
        <v>1.5044058816255253E-2</v>
      </c>
      <c r="X101" s="17">
        <f t="shared" si="1"/>
        <v>2.1304707465838709E-3</v>
      </c>
      <c r="Y101" s="17">
        <f t="shared" si="1"/>
        <v>5.9800592315601689E-3</v>
      </c>
      <c r="Z101" s="17">
        <f t="shared" si="1"/>
        <v>-3.2458797773667676E-2</v>
      </c>
      <c r="AA101" s="17">
        <f t="shared" si="1"/>
        <v>8.0032933202923734E-2</v>
      </c>
      <c r="AB101" s="23">
        <f>CORREL($A2:$A352,N2:N352)</f>
        <v>0.22114678062766427</v>
      </c>
      <c r="AC101" s="23">
        <f>CORREL($A2:$A352,O2:O352)</f>
        <v>0.26233625847347336</v>
      </c>
    </row>
    <row r="102" spans="1:29" ht="15.75" customHeight="1" x14ac:dyDescent="0.35">
      <c r="A102" s="3">
        <v>4</v>
      </c>
      <c r="B102" s="3">
        <v>3</v>
      </c>
      <c r="C102" s="3">
        <v>5</v>
      </c>
      <c r="D102" s="3">
        <v>5</v>
      </c>
      <c r="E102" s="3">
        <v>12</v>
      </c>
      <c r="F102" s="3">
        <v>10</v>
      </c>
      <c r="G102" s="3">
        <v>3</v>
      </c>
      <c r="H102" s="3">
        <v>50</v>
      </c>
      <c r="I102" s="3">
        <v>20</v>
      </c>
      <c r="J102" s="3">
        <v>1000</v>
      </c>
      <c r="K102" s="3"/>
      <c r="L102" s="3" t="s">
        <v>41</v>
      </c>
      <c r="M102" s="3" t="s">
        <v>227</v>
      </c>
      <c r="N102" s="3">
        <v>3</v>
      </c>
      <c r="O102" s="3">
        <v>5</v>
      </c>
      <c r="P102" s="31" t="str">
        <f>B1</f>
        <v>Decreasing the learning curve of the Veress Needle use increases the overall safety of the Closed technique</v>
      </c>
      <c r="Q102" s="29" t="s">
        <v>1210</v>
      </c>
      <c r="R102" s="18"/>
      <c r="S102" s="20">
        <f t="shared" ref="S102" si="2">CORREL($B:$B,B:B)</f>
        <v>0.99999999999999989</v>
      </c>
      <c r="T102" s="18">
        <f>CORREL($B2:$B352,C2:C352)</f>
        <v>5.6861619113286965E-2</v>
      </c>
      <c r="U102" s="18">
        <f t="shared" ref="U102:AA102" si="3">CORREL($B2:$B352,D2:D352)</f>
        <v>0.11289906924811564</v>
      </c>
      <c r="V102" s="18">
        <f t="shared" si="3"/>
        <v>-6.9233072159807341E-2</v>
      </c>
      <c r="W102" s="18">
        <f t="shared" si="3"/>
        <v>-9.9995670968583306E-2</v>
      </c>
      <c r="X102" s="18">
        <f t="shared" si="3"/>
        <v>3.1286651738729451E-2</v>
      </c>
      <c r="Y102" s="18">
        <f t="shared" si="3"/>
        <v>7.9980320815696976E-2</v>
      </c>
      <c r="Z102" s="18">
        <f t="shared" si="3"/>
        <v>7.0166525238379435E-2</v>
      </c>
      <c r="AA102" s="18">
        <f t="shared" si="3"/>
        <v>2.5885442191877391E-2</v>
      </c>
      <c r="AB102" s="37">
        <f>CORREL($B2:$B352,N2:N352)</f>
        <v>0.15333012581509986</v>
      </c>
      <c r="AC102" s="37">
        <f>CORREL($B2:$B352,O2:O352)</f>
        <v>9.1601588888210864E-2</v>
      </c>
    </row>
    <row r="103" spans="1:29" ht="15.75" customHeight="1" x14ac:dyDescent="0.35">
      <c r="A103" s="3">
        <v>4</v>
      </c>
      <c r="B103" s="3">
        <v>3</v>
      </c>
      <c r="C103" s="3">
        <v>3</v>
      </c>
      <c r="D103" s="3">
        <v>2</v>
      </c>
      <c r="E103" s="3">
        <v>500</v>
      </c>
      <c r="F103" s="3">
        <v>1</v>
      </c>
      <c r="G103" s="3">
        <v>4</v>
      </c>
      <c r="H103" s="3">
        <v>33</v>
      </c>
      <c r="I103" s="3">
        <v>3</v>
      </c>
      <c r="J103" s="3">
        <v>1</v>
      </c>
      <c r="K103" s="3"/>
      <c r="L103" s="3" t="s">
        <v>41</v>
      </c>
      <c r="M103" s="3" t="s">
        <v>227</v>
      </c>
      <c r="N103" s="3">
        <v>5</v>
      </c>
      <c r="O103" s="3">
        <v>5</v>
      </c>
      <c r="P103" s="31" t="str">
        <f>C1</f>
        <v>Increase in Body Mass Index is directly related to an increased risk of complications during first entry</v>
      </c>
      <c r="Q103" s="29" t="s">
        <v>1211</v>
      </c>
      <c r="R103" s="17"/>
      <c r="S103" s="17"/>
      <c r="T103" s="19">
        <f t="shared" ref="T103" si="4">CORREL($C:$C,C:C)</f>
        <v>1.0000000000000002</v>
      </c>
      <c r="U103" s="17">
        <f>CORREL($C2:$C352,D2:D352)</f>
        <v>0.16864694424102505</v>
      </c>
      <c r="V103" s="17">
        <f t="shared" ref="V103:AA103" si="5">CORREL($C2:$C352,E2:E352)</f>
        <v>0.10513880299994921</v>
      </c>
      <c r="W103" s="17">
        <f t="shared" si="5"/>
        <v>-5.5847462031129828E-2</v>
      </c>
      <c r="X103" s="17">
        <f t="shared" si="5"/>
        <v>7.4117142333085242E-3</v>
      </c>
      <c r="Y103" s="17">
        <f t="shared" si="5"/>
        <v>5.1824333103787062E-2</v>
      </c>
      <c r="Z103" s="17">
        <f t="shared" si="5"/>
        <v>2.1900128846697349E-2</v>
      </c>
      <c r="AA103" s="17">
        <f t="shared" si="5"/>
        <v>-4.171620872298868E-2</v>
      </c>
      <c r="AB103" s="17">
        <f>CORREL($C2:$C352,N2:N352)</f>
        <v>6.7416884780910791E-2</v>
      </c>
      <c r="AC103" s="17">
        <f>CORREL($C2:$C352,O2:O352)</f>
        <v>8.0529411550094659E-2</v>
      </c>
    </row>
    <row r="104" spans="1:29" ht="15.75" customHeight="1" x14ac:dyDescent="0.35">
      <c r="A104" s="3">
        <v>4</v>
      </c>
      <c r="B104" s="3">
        <v>5</v>
      </c>
      <c r="C104" s="3">
        <v>2</v>
      </c>
      <c r="D104" s="3">
        <v>5</v>
      </c>
      <c r="E104" s="3">
        <v>30</v>
      </c>
      <c r="F104" s="3">
        <v>15</v>
      </c>
      <c r="G104" s="3">
        <v>5</v>
      </c>
      <c r="H104" s="3">
        <v>30</v>
      </c>
      <c r="I104" s="3">
        <v>5</v>
      </c>
      <c r="J104" s="3">
        <v>260</v>
      </c>
      <c r="K104" s="3"/>
      <c r="L104" s="3" t="s">
        <v>41</v>
      </c>
      <c r="M104" s="3" t="s">
        <v>227</v>
      </c>
      <c r="N104" s="3">
        <v>5</v>
      </c>
      <c r="O104" s="3">
        <v>4</v>
      </c>
      <c r="P104" s="31" t="str">
        <f>D1</f>
        <v>Improving the sustainability of hospital processes and operations is important to me</v>
      </c>
      <c r="Q104" s="29" t="s">
        <v>1212</v>
      </c>
      <c r="R104" s="17"/>
      <c r="S104" s="17"/>
      <c r="T104" s="17"/>
      <c r="U104" s="19">
        <f t="shared" ref="U104" si="6">CORREL($D:$D,D:D)</f>
        <v>1</v>
      </c>
      <c r="V104" s="17">
        <f>CORREL($D2:$D352,E2:E352)</f>
        <v>-1.9247352637144805E-4</v>
      </c>
      <c r="W104" s="17">
        <f t="shared" ref="W104:AA104" si="7">CORREL($D2:$D352,F2:F352)</f>
        <v>2.4562118262981658E-2</v>
      </c>
      <c r="X104" s="17">
        <f t="shared" si="7"/>
        <v>9.0717169467830483E-2</v>
      </c>
      <c r="Y104" s="17">
        <f t="shared" si="7"/>
        <v>1.3759971826565803E-2</v>
      </c>
      <c r="Z104" s="17">
        <f t="shared" si="7"/>
        <v>1.0731435114833656E-2</v>
      </c>
      <c r="AA104" s="17">
        <f t="shared" si="7"/>
        <v>3.9017725937864504E-2</v>
      </c>
      <c r="AB104" s="17">
        <f>CORREL($D2:$D352,N2:N352)</f>
        <v>0.13299670813370479</v>
      </c>
      <c r="AC104" s="17">
        <f>CORREL($D2:$D352,O1:O351)</f>
        <v>-1.6634612548295308E-2</v>
      </c>
    </row>
    <row r="105" spans="1:29" ht="15.75" customHeight="1" x14ac:dyDescent="0.35">
      <c r="A105" s="3">
        <v>5</v>
      </c>
      <c r="B105" s="3">
        <v>5</v>
      </c>
      <c r="C105" s="3">
        <v>2</v>
      </c>
      <c r="D105" s="3">
        <v>5</v>
      </c>
      <c r="E105" s="3">
        <v>10</v>
      </c>
      <c r="F105" s="3">
        <v>3</v>
      </c>
      <c r="G105" s="3">
        <v>5</v>
      </c>
      <c r="H105" s="3">
        <v>42</v>
      </c>
      <c r="I105" s="3">
        <v>13</v>
      </c>
      <c r="J105" s="3">
        <v>200</v>
      </c>
      <c r="K105" s="3"/>
      <c r="L105" s="3" t="s">
        <v>74</v>
      </c>
      <c r="M105" s="3" t="s">
        <v>227</v>
      </c>
      <c r="N105" s="3">
        <v>5</v>
      </c>
      <c r="O105" s="3">
        <v>5</v>
      </c>
      <c r="P105" s="31" t="str">
        <f>E1</f>
        <v>Roughly, after how many procedures were you comfortable enough in using the Veress needle?</v>
      </c>
      <c r="Q105" s="29" t="s">
        <v>1213</v>
      </c>
      <c r="R105" s="17"/>
      <c r="S105" s="17"/>
      <c r="T105" s="17"/>
      <c r="U105" s="17"/>
      <c r="V105" s="19">
        <f t="shared" ref="V105" si="8">CORREL($E:$E,E:E)</f>
        <v>0.99999999999999989</v>
      </c>
      <c r="W105" s="21">
        <f>CORREL($E2:$E352,F2:F352)</f>
        <v>-1.4162190619924579E-2</v>
      </c>
      <c r="X105" s="23">
        <f t="shared" ref="X105:AA105" si="9">CORREL($E2:$E352,G2:G352)</f>
        <v>-4.5127979680786759E-2</v>
      </c>
      <c r="Y105" s="23">
        <f t="shared" si="9"/>
        <v>-6.5666143905623281E-2</v>
      </c>
      <c r="Z105" s="23">
        <f t="shared" si="9"/>
        <v>-7.1095833638378333E-2</v>
      </c>
      <c r="AA105" s="23">
        <f t="shared" si="9"/>
        <v>-2.4804279565070111E-2</v>
      </c>
      <c r="AB105" s="23">
        <f>CORREL($E2:$E352,N1:N351)</f>
        <v>1.0467508065364727E-3</v>
      </c>
      <c r="AC105" s="23">
        <f>CORREL($E2:$E352,O2:O352)</f>
        <v>-1.6115616251482886E-2</v>
      </c>
    </row>
    <row r="106" spans="1:29" ht="15.75" customHeight="1" x14ac:dyDescent="0.35">
      <c r="A106" s="3">
        <v>3</v>
      </c>
      <c r="B106" s="3">
        <v>3</v>
      </c>
      <c r="C106" s="3">
        <v>5</v>
      </c>
      <c r="D106" s="3">
        <v>5</v>
      </c>
      <c r="E106" s="3">
        <v>20</v>
      </c>
      <c r="F106" s="3">
        <v>25</v>
      </c>
      <c r="G106" s="3">
        <v>5</v>
      </c>
      <c r="H106" s="3">
        <v>45</v>
      </c>
      <c r="I106" s="3">
        <v>12</v>
      </c>
      <c r="J106" s="4">
        <v>0</v>
      </c>
      <c r="K106" s="3"/>
      <c r="L106" s="3" t="s">
        <v>41</v>
      </c>
      <c r="M106" s="3" t="s">
        <v>227</v>
      </c>
      <c r="N106" s="3">
        <v>3</v>
      </c>
      <c r="O106" s="3">
        <v>3</v>
      </c>
      <c r="P106" s="31" t="str">
        <f>F1</f>
        <v>Roughly, after how many procedures were you comfortable enough in using the Hasson method?</v>
      </c>
      <c r="Q106" s="29" t="s">
        <v>1214</v>
      </c>
      <c r="R106" s="17"/>
      <c r="S106" s="17"/>
      <c r="T106" s="17"/>
      <c r="U106" s="17"/>
      <c r="V106" s="17"/>
      <c r="W106" s="19">
        <f t="shared" ref="W106" si="10">CORREL($F:$F,F:F)</f>
        <v>1</v>
      </c>
      <c r="X106" s="21">
        <f>CORREL($F2:$F352,G2:G352)</f>
        <v>6.1701518660438097E-2</v>
      </c>
      <c r="Y106" s="21">
        <f t="shared" ref="Y106:AA106" si="11">CORREL($F2:$F352,H2:H352)</f>
        <v>-2.9707781575623291E-2</v>
      </c>
      <c r="Z106" s="21">
        <f t="shared" si="11"/>
        <v>-3.2896560748479228E-2</v>
      </c>
      <c r="AA106" s="21">
        <f t="shared" si="11"/>
        <v>3.8269368002042253E-2</v>
      </c>
      <c r="AB106" s="21">
        <f>CORREL($F2:$F352,N1:N351)</f>
        <v>6.4389531485543786E-2</v>
      </c>
      <c r="AC106" s="21">
        <f>CORREL($F2:$F352,O2:O352)</f>
        <v>5.1954637026501466E-2</v>
      </c>
    </row>
    <row r="107" spans="1:29" ht="15.75" customHeight="1" x14ac:dyDescent="0.35">
      <c r="A107" s="3">
        <v>4</v>
      </c>
      <c r="B107" s="3">
        <v>5</v>
      </c>
      <c r="C107" s="3">
        <v>5</v>
      </c>
      <c r="D107" s="3">
        <v>5</v>
      </c>
      <c r="E107" s="3">
        <v>50</v>
      </c>
      <c r="F107" s="3"/>
      <c r="G107" s="3">
        <v>5</v>
      </c>
      <c r="H107" s="3">
        <v>60</v>
      </c>
      <c r="I107" s="3">
        <v>25</v>
      </c>
      <c r="J107" s="3">
        <v>2000</v>
      </c>
      <c r="K107" s="3"/>
      <c r="L107" s="3" t="s">
        <v>41</v>
      </c>
      <c r="M107" s="3" t="s">
        <v>227</v>
      </c>
      <c r="N107" s="3">
        <v>5</v>
      </c>
      <c r="O107" s="3">
        <v>5</v>
      </c>
      <c r="P107" s="31" t="str">
        <f>G1</f>
        <v>In your opinion, how far beyond the peritoneum (Ideal Insertion Depth) does the Veress needle tip need to be for safe insufflation (in mm) *</v>
      </c>
      <c r="Q107" s="29" t="s">
        <v>1215</v>
      </c>
      <c r="R107" s="17"/>
      <c r="S107" s="17"/>
      <c r="T107" s="17"/>
      <c r="U107" s="17"/>
      <c r="V107" s="17"/>
      <c r="W107" s="17"/>
      <c r="X107" s="19">
        <f t="shared" ref="X107" si="12">CORREL($G:$G,G:G)</f>
        <v>1.0000000000000002</v>
      </c>
      <c r="Y107" s="21">
        <f>CORREL($G2:$G352,H2:H352)</f>
        <v>4.4477276334344167E-2</v>
      </c>
      <c r="Z107" s="21">
        <f t="shared" ref="Z107:AA107" si="13">CORREL($G2:$G352,I2:I352)</f>
        <v>4.4301790151584398E-2</v>
      </c>
      <c r="AA107" s="21">
        <f t="shared" si="13"/>
        <v>5.0267414854240806E-3</v>
      </c>
      <c r="AB107" s="21">
        <f>CORREL($G2:$G352,N2:N352)</f>
        <v>-6.5922106257944466E-2</v>
      </c>
      <c r="AC107" s="21">
        <f>CORREL($G2:$G352,O2:O352)</f>
        <v>-9.7516098801892458E-3</v>
      </c>
    </row>
    <row r="108" spans="1:29" ht="15.75" customHeight="1" x14ac:dyDescent="0.35">
      <c r="A108" s="3">
        <v>4</v>
      </c>
      <c r="B108" s="3">
        <v>4</v>
      </c>
      <c r="C108" s="3">
        <v>2</v>
      </c>
      <c r="D108" s="3">
        <v>4</v>
      </c>
      <c r="E108" s="3">
        <v>20</v>
      </c>
      <c r="F108" s="3">
        <v>10</v>
      </c>
      <c r="G108" s="3">
        <v>7</v>
      </c>
      <c r="H108" s="3">
        <v>47</v>
      </c>
      <c r="I108" s="3">
        <v>11</v>
      </c>
      <c r="J108" s="3">
        <v>30</v>
      </c>
      <c r="K108" s="3"/>
      <c r="L108" s="3" t="s">
        <v>41</v>
      </c>
      <c r="M108" s="3" t="s">
        <v>227</v>
      </c>
      <c r="N108" s="3">
        <v>4</v>
      </c>
      <c r="O108" s="3">
        <v>4</v>
      </c>
      <c r="P108" s="31" t="str">
        <f>H1</f>
        <v>Age</v>
      </c>
      <c r="Q108" s="29" t="s">
        <v>1216</v>
      </c>
      <c r="R108" s="17"/>
      <c r="S108" s="17"/>
      <c r="T108" s="17"/>
      <c r="U108" s="17"/>
      <c r="V108" s="17"/>
      <c r="W108" s="17"/>
      <c r="X108" s="21"/>
      <c r="Y108" s="19">
        <f t="shared" ref="Y108" si="14">CORREL($H:$H,H:H)</f>
        <v>1</v>
      </c>
      <c r="Z108" s="19">
        <f>CORREL($H2:$H352,I2:I352)</f>
        <v>0.93730119990141025</v>
      </c>
      <c r="AA108" s="24">
        <f>CORREL($H2:$H352,J2:J352)</f>
        <v>0.33843633718284882</v>
      </c>
      <c r="AB108" s="21">
        <f>CORREL($H2:$H352,N2:N352)</f>
        <v>-0.10016059429702845</v>
      </c>
      <c r="AC108" s="21">
        <f>CORREL($H2:$H352,O2:O352)</f>
        <v>-4.0770584529679653E-2</v>
      </c>
    </row>
    <row r="109" spans="1:29" ht="15.75" customHeight="1" x14ac:dyDescent="0.35">
      <c r="A109" s="3">
        <v>5</v>
      </c>
      <c r="B109" s="3">
        <v>5</v>
      </c>
      <c r="C109" s="3">
        <v>1</v>
      </c>
      <c r="D109" s="3">
        <v>5</v>
      </c>
      <c r="E109" s="3">
        <v>12</v>
      </c>
      <c r="F109" s="3">
        <v>20</v>
      </c>
      <c r="G109" s="3">
        <v>8</v>
      </c>
      <c r="H109" s="3">
        <v>44</v>
      </c>
      <c r="I109" s="3">
        <v>20</v>
      </c>
      <c r="J109" s="3">
        <v>250</v>
      </c>
      <c r="K109" s="3"/>
      <c r="L109" s="3" t="s">
        <v>41</v>
      </c>
      <c r="M109" s="3" t="s">
        <v>227</v>
      </c>
      <c r="N109" s="3">
        <v>3</v>
      </c>
      <c r="O109" s="3">
        <v>3</v>
      </c>
      <c r="P109" s="31" t="str">
        <f>I1</f>
        <v>Years of experience (as a surgeon)</v>
      </c>
      <c r="Q109" s="29" t="s">
        <v>1217</v>
      </c>
      <c r="R109" s="17"/>
      <c r="S109" s="17"/>
      <c r="T109" s="17"/>
      <c r="U109" s="17"/>
      <c r="V109" s="17"/>
      <c r="W109" s="17"/>
      <c r="X109" s="21"/>
      <c r="Y109" s="21"/>
      <c r="Z109" s="19">
        <f t="shared" ref="Z109" si="15">CORREL($I:$I,I:I)</f>
        <v>0.99999999999999989</v>
      </c>
      <c r="AA109" s="24">
        <f>CORREL($I2:$I352,J2:J352)</f>
        <v>0.35142200967930753</v>
      </c>
      <c r="AB109" s="21">
        <f>CORREL($H2:$H352,N2:N352)</f>
        <v>-0.10016059429702845</v>
      </c>
      <c r="AC109" s="21">
        <f>CORREL($G2:$G352,O2:O352)</f>
        <v>-9.7516098801892458E-3</v>
      </c>
    </row>
    <row r="110" spans="1:29" ht="15.75" customHeight="1" x14ac:dyDescent="0.35">
      <c r="A110" s="3">
        <v>3</v>
      </c>
      <c r="B110" s="3">
        <v>3</v>
      </c>
      <c r="C110" s="3">
        <v>3</v>
      </c>
      <c r="D110" s="3">
        <v>5</v>
      </c>
      <c r="E110" s="3">
        <v>20</v>
      </c>
      <c r="F110" s="3">
        <v>10</v>
      </c>
      <c r="G110" s="3">
        <v>10</v>
      </c>
      <c r="H110" s="3">
        <v>52</v>
      </c>
      <c r="I110" s="3">
        <v>22</v>
      </c>
      <c r="J110" s="4">
        <v>7</v>
      </c>
      <c r="K110" s="3"/>
      <c r="L110" s="3" t="s">
        <v>41</v>
      </c>
      <c r="M110" s="3" t="s">
        <v>227</v>
      </c>
      <c r="N110" s="3">
        <v>4</v>
      </c>
      <c r="O110" s="3">
        <v>4</v>
      </c>
      <c r="P110" s="31" t="str">
        <f>J1</f>
        <v>Estimated number of Veress needle use</v>
      </c>
      <c r="Q110" s="29" t="s">
        <v>1218</v>
      </c>
      <c r="R110" s="17"/>
      <c r="S110" s="17"/>
      <c r="T110" s="17"/>
      <c r="U110" s="17"/>
      <c r="V110" s="17"/>
      <c r="W110" s="17"/>
      <c r="X110" s="21"/>
      <c r="Y110" s="22"/>
      <c r="Z110" s="17"/>
      <c r="AA110" s="19">
        <f t="shared" ref="AA110" si="16">CORREL($J:$J,J:J)</f>
        <v>1</v>
      </c>
      <c r="AB110" s="21">
        <f>CORREL($J2:$J352,N2:N352)</f>
        <v>5.8727938654711247E-3</v>
      </c>
      <c r="AC110" s="21">
        <f>CORREL($J2:$J352,O2:O352)</f>
        <v>1.7141773004877028E-2</v>
      </c>
    </row>
    <row r="111" spans="1:29" ht="15.75" customHeight="1" x14ac:dyDescent="0.35">
      <c r="A111" s="3">
        <v>5</v>
      </c>
      <c r="B111" s="3">
        <v>1</v>
      </c>
      <c r="C111" s="3">
        <v>1</v>
      </c>
      <c r="D111" s="3">
        <v>5</v>
      </c>
      <c r="E111" s="3">
        <v>50</v>
      </c>
      <c r="F111" s="3">
        <v>20</v>
      </c>
      <c r="G111" s="3">
        <v>10</v>
      </c>
      <c r="H111" s="3">
        <v>57</v>
      </c>
      <c r="I111" s="3">
        <v>23</v>
      </c>
      <c r="J111" s="3">
        <v>5500</v>
      </c>
      <c r="K111" s="3"/>
      <c r="L111" s="3" t="s">
        <v>41</v>
      </c>
      <c r="M111" s="3" t="s">
        <v>227</v>
      </c>
      <c r="N111" s="3">
        <v>5</v>
      </c>
      <c r="O111" s="3">
        <v>5</v>
      </c>
      <c r="P111" s="33" t="str">
        <f>N1</f>
        <v>If the above claims are true would you consider using the new Veress PLUS in patients with a normal BMI? *</v>
      </c>
      <c r="Q111" s="29" t="s">
        <v>1221</v>
      </c>
      <c r="R111" s="17"/>
      <c r="S111" s="17"/>
      <c r="T111" s="17"/>
      <c r="U111" s="17"/>
      <c r="V111" s="17"/>
      <c r="W111" s="17"/>
      <c r="X111" s="21"/>
      <c r="Y111" s="21"/>
      <c r="Z111" s="21"/>
      <c r="AA111" s="21"/>
      <c r="AB111" s="19">
        <v>1</v>
      </c>
      <c r="AC111" s="19">
        <f>CORREL($N2:$N352,O2:O352)</f>
        <v>0.65929930910920598</v>
      </c>
    </row>
    <row r="112" spans="1:29" ht="15.75" customHeight="1" x14ac:dyDescent="0.35">
      <c r="A112" s="3">
        <v>4</v>
      </c>
      <c r="B112" s="3">
        <v>2</v>
      </c>
      <c r="C112" s="3">
        <v>4</v>
      </c>
      <c r="D112" s="3">
        <v>5</v>
      </c>
      <c r="E112" s="3">
        <v>30</v>
      </c>
      <c r="F112" s="3">
        <v>10</v>
      </c>
      <c r="G112" s="3"/>
      <c r="H112" s="3">
        <v>42</v>
      </c>
      <c r="I112" s="3">
        <v>5</v>
      </c>
      <c r="J112" s="3">
        <v>10</v>
      </c>
      <c r="K112" s="3"/>
      <c r="L112" s="3" t="s">
        <v>41</v>
      </c>
      <c r="M112" s="3" t="s">
        <v>227</v>
      </c>
      <c r="N112" s="3">
        <v>3</v>
      </c>
      <c r="O112" s="3">
        <v>3</v>
      </c>
      <c r="P112" s="33" t="str">
        <f>O1</f>
        <v>If the above claims are true would you consider using the new Veress PLUS in patients with a HIGH BMI? *</v>
      </c>
      <c r="Q112" s="29" t="s">
        <v>1222</v>
      </c>
      <c r="R112" s="17"/>
      <c r="S112" s="17"/>
      <c r="T112" s="17"/>
      <c r="U112" s="17"/>
      <c r="V112" s="17"/>
      <c r="W112" s="17"/>
      <c r="X112" s="21"/>
      <c r="Y112" s="22"/>
      <c r="Z112" s="17"/>
      <c r="AA112" s="21"/>
      <c r="AB112" s="17"/>
      <c r="AC112" s="19">
        <v>1</v>
      </c>
    </row>
    <row r="113" spans="1:18" ht="15.75" customHeight="1" x14ac:dyDescent="0.25">
      <c r="A113" s="3">
        <v>3</v>
      </c>
      <c r="B113" s="3">
        <v>3</v>
      </c>
      <c r="C113" s="3">
        <v>5</v>
      </c>
      <c r="D113" s="3">
        <v>3</v>
      </c>
      <c r="E113" s="3">
        <v>10</v>
      </c>
      <c r="F113" s="3">
        <v>0</v>
      </c>
      <c r="G113" s="3"/>
      <c r="H113" s="3">
        <v>49</v>
      </c>
      <c r="I113" s="3">
        <v>15</v>
      </c>
      <c r="J113" s="3">
        <v>7</v>
      </c>
      <c r="K113" s="3"/>
      <c r="L113" s="3" t="s">
        <v>41</v>
      </c>
      <c r="M113" s="3" t="s">
        <v>227</v>
      </c>
      <c r="N113" s="3">
        <v>3</v>
      </c>
      <c r="O113" s="3">
        <v>3</v>
      </c>
      <c r="P113" s="3"/>
      <c r="Q113" s="3"/>
      <c r="R113" s="3"/>
    </row>
    <row r="114" spans="1:18" ht="15.75" customHeight="1" x14ac:dyDescent="0.25">
      <c r="A114" s="3">
        <v>3</v>
      </c>
      <c r="B114" s="3">
        <v>3</v>
      </c>
      <c r="C114" s="3">
        <v>4</v>
      </c>
      <c r="D114" s="3">
        <v>4</v>
      </c>
      <c r="E114" s="3">
        <v>50</v>
      </c>
      <c r="F114" s="3">
        <v>30</v>
      </c>
      <c r="G114" s="3">
        <v>6</v>
      </c>
      <c r="H114" s="3">
        <v>39</v>
      </c>
      <c r="I114" s="3">
        <v>12</v>
      </c>
      <c r="J114" s="3">
        <v>400</v>
      </c>
      <c r="K114" s="3"/>
      <c r="L114" s="3" t="s">
        <v>41</v>
      </c>
      <c r="M114" s="3" t="s">
        <v>847</v>
      </c>
      <c r="N114" s="3">
        <v>5</v>
      </c>
      <c r="O114" s="3">
        <v>5</v>
      </c>
      <c r="P114" s="3"/>
      <c r="Q114" s="3"/>
      <c r="R114" s="3"/>
    </row>
    <row r="115" spans="1:18" ht="15.75" customHeight="1" x14ac:dyDescent="0.25">
      <c r="A115" s="3">
        <v>5</v>
      </c>
      <c r="B115" s="3">
        <v>5</v>
      </c>
      <c r="C115" s="3">
        <v>3</v>
      </c>
      <c r="D115" s="3">
        <v>5</v>
      </c>
      <c r="E115" s="3">
        <v>50</v>
      </c>
      <c r="F115" s="3">
        <v>500</v>
      </c>
      <c r="G115" s="3">
        <v>20</v>
      </c>
      <c r="H115" s="3">
        <v>37</v>
      </c>
      <c r="I115" s="3">
        <v>7</v>
      </c>
      <c r="J115" s="3">
        <v>0</v>
      </c>
      <c r="K115" s="3"/>
      <c r="L115" s="3" t="s">
        <v>41</v>
      </c>
      <c r="M115" s="3" t="s">
        <v>247</v>
      </c>
      <c r="N115" s="3">
        <v>5</v>
      </c>
      <c r="O115" s="3">
        <v>5</v>
      </c>
      <c r="P115" s="3"/>
      <c r="Q115" s="3"/>
      <c r="R115" s="3"/>
    </row>
    <row r="116" spans="1:18" ht="15.75" customHeight="1" x14ac:dyDescent="0.25">
      <c r="A116" s="3">
        <v>3</v>
      </c>
      <c r="B116" s="3">
        <v>5</v>
      </c>
      <c r="C116" s="3">
        <v>5</v>
      </c>
      <c r="D116" s="3">
        <v>5</v>
      </c>
      <c r="E116" s="3">
        <v>10</v>
      </c>
      <c r="F116" s="3">
        <v>10</v>
      </c>
      <c r="G116" s="3">
        <v>10</v>
      </c>
      <c r="H116" s="3">
        <v>55</v>
      </c>
      <c r="I116" s="3">
        <v>31</v>
      </c>
      <c r="J116" s="3">
        <v>3000</v>
      </c>
      <c r="K116" s="3"/>
      <c r="L116" s="3" t="s">
        <v>41</v>
      </c>
      <c r="M116" s="3" t="s">
        <v>282</v>
      </c>
      <c r="N116" s="3">
        <v>5</v>
      </c>
      <c r="O116" s="3">
        <v>5</v>
      </c>
      <c r="P116" s="3"/>
      <c r="Q116" s="3"/>
      <c r="R116" s="3"/>
    </row>
    <row r="117" spans="1:18" ht="15.75" customHeight="1" x14ac:dyDescent="0.25">
      <c r="A117" s="3">
        <v>3</v>
      </c>
      <c r="B117" s="3">
        <v>3</v>
      </c>
      <c r="C117" s="3">
        <v>1</v>
      </c>
      <c r="D117" s="3">
        <v>5</v>
      </c>
      <c r="E117" s="3">
        <v>10</v>
      </c>
      <c r="F117" s="3">
        <v>3</v>
      </c>
      <c r="G117" s="3">
        <v>10</v>
      </c>
      <c r="H117" s="3">
        <v>65</v>
      </c>
      <c r="I117" s="3">
        <v>38</v>
      </c>
      <c r="J117" s="4">
        <v>200</v>
      </c>
      <c r="K117" s="3"/>
      <c r="L117" s="3" t="s">
        <v>41</v>
      </c>
      <c r="M117" s="3" t="s">
        <v>282</v>
      </c>
      <c r="N117" s="3">
        <v>1</v>
      </c>
      <c r="O117" s="3">
        <v>1</v>
      </c>
      <c r="P117" s="3"/>
      <c r="Q117" s="3"/>
      <c r="R117" s="3"/>
    </row>
    <row r="118" spans="1:18" ht="15.75" customHeight="1" x14ac:dyDescent="0.25">
      <c r="A118" s="3">
        <v>4</v>
      </c>
      <c r="B118" s="3">
        <v>5</v>
      </c>
      <c r="C118" s="3">
        <v>2</v>
      </c>
      <c r="D118" s="3">
        <v>4</v>
      </c>
      <c r="E118" s="3">
        <v>30</v>
      </c>
      <c r="F118" s="3"/>
      <c r="G118" s="3">
        <v>15</v>
      </c>
      <c r="H118" s="3">
        <v>47</v>
      </c>
      <c r="I118" s="3">
        <v>14</v>
      </c>
      <c r="J118" s="3">
        <v>400</v>
      </c>
      <c r="K118" s="3"/>
      <c r="L118" s="3" t="s">
        <v>41</v>
      </c>
      <c r="M118" s="3" t="s">
        <v>282</v>
      </c>
      <c r="N118" s="3">
        <v>3</v>
      </c>
      <c r="O118" s="3">
        <v>4</v>
      </c>
      <c r="P118" s="3"/>
      <c r="Q118" s="3"/>
      <c r="R118" s="3"/>
    </row>
    <row r="119" spans="1:18" ht="15.75" customHeight="1" x14ac:dyDescent="0.25">
      <c r="A119" s="3">
        <v>3</v>
      </c>
      <c r="B119" s="3">
        <v>3</v>
      </c>
      <c r="C119" s="3">
        <v>2</v>
      </c>
      <c r="D119" s="3">
        <v>5</v>
      </c>
      <c r="E119" s="3"/>
      <c r="F119" s="3">
        <v>7</v>
      </c>
      <c r="G119" s="3">
        <v>3</v>
      </c>
      <c r="H119" s="3">
        <v>59</v>
      </c>
      <c r="I119" s="3">
        <v>30</v>
      </c>
      <c r="J119" s="4"/>
      <c r="K119" s="3"/>
      <c r="L119" s="3" t="s">
        <v>41</v>
      </c>
      <c r="M119" s="3" t="s">
        <v>120</v>
      </c>
      <c r="N119" s="3">
        <v>4</v>
      </c>
      <c r="O119" s="3">
        <v>5</v>
      </c>
      <c r="P119" s="3"/>
      <c r="Q119" s="3"/>
      <c r="R119" s="3"/>
    </row>
    <row r="120" spans="1:18" ht="15.75" customHeight="1" x14ac:dyDescent="0.25">
      <c r="A120" s="3">
        <v>3</v>
      </c>
      <c r="B120" s="3">
        <v>3</v>
      </c>
      <c r="C120" s="3">
        <v>1</v>
      </c>
      <c r="D120" s="3">
        <v>5</v>
      </c>
      <c r="E120" s="3">
        <v>50</v>
      </c>
      <c r="F120" s="3">
        <v>3</v>
      </c>
      <c r="G120" s="3">
        <v>5</v>
      </c>
      <c r="H120" s="3">
        <v>34</v>
      </c>
      <c r="I120" s="3">
        <v>5</v>
      </c>
      <c r="J120" s="3">
        <v>50</v>
      </c>
      <c r="K120" s="3"/>
      <c r="L120" s="3" t="s">
        <v>41</v>
      </c>
      <c r="M120" s="3" t="s">
        <v>120</v>
      </c>
      <c r="N120" s="3">
        <v>5</v>
      </c>
      <c r="O120" s="3">
        <v>5</v>
      </c>
      <c r="P120" s="3"/>
      <c r="Q120" s="3"/>
      <c r="R120" s="3"/>
    </row>
    <row r="121" spans="1:18" ht="15.75" customHeight="1" x14ac:dyDescent="0.25">
      <c r="A121" s="3">
        <v>4</v>
      </c>
      <c r="B121" s="3">
        <v>2</v>
      </c>
      <c r="C121" s="3">
        <v>3</v>
      </c>
      <c r="D121" s="3">
        <v>4</v>
      </c>
      <c r="E121" s="3">
        <v>15</v>
      </c>
      <c r="F121" s="3">
        <v>10</v>
      </c>
      <c r="G121" s="3">
        <v>7</v>
      </c>
      <c r="H121" s="3">
        <v>59</v>
      </c>
      <c r="I121" s="3">
        <v>32</v>
      </c>
      <c r="J121" s="3">
        <v>1000</v>
      </c>
      <c r="K121" s="3"/>
      <c r="L121" s="3" t="s">
        <v>41</v>
      </c>
      <c r="M121" s="3" t="s">
        <v>120</v>
      </c>
      <c r="N121" s="3">
        <v>3</v>
      </c>
      <c r="O121" s="3">
        <v>5</v>
      </c>
      <c r="P121" s="3"/>
      <c r="Q121" s="3"/>
      <c r="R121" s="3"/>
    </row>
    <row r="122" spans="1:18" ht="15.75" customHeight="1" x14ac:dyDescent="0.25">
      <c r="A122" s="3">
        <v>5</v>
      </c>
      <c r="B122" s="3">
        <v>4</v>
      </c>
      <c r="C122" s="3">
        <v>2</v>
      </c>
      <c r="D122" s="3">
        <v>5</v>
      </c>
      <c r="E122" s="3">
        <v>20</v>
      </c>
      <c r="F122" s="3">
        <v>5</v>
      </c>
      <c r="G122" s="3">
        <v>10</v>
      </c>
      <c r="H122" s="3">
        <v>42</v>
      </c>
      <c r="I122" s="3">
        <v>12</v>
      </c>
      <c r="J122" s="3">
        <v>10</v>
      </c>
      <c r="K122" s="3"/>
      <c r="L122" s="3" t="s">
        <v>41</v>
      </c>
      <c r="M122" s="3" t="s">
        <v>120</v>
      </c>
      <c r="N122" s="3">
        <v>5</v>
      </c>
      <c r="O122" s="3">
        <v>5</v>
      </c>
      <c r="P122" s="3"/>
      <c r="Q122" s="3"/>
      <c r="R122" s="3"/>
    </row>
    <row r="123" spans="1:18" ht="15.75" customHeight="1" x14ac:dyDescent="0.25">
      <c r="A123" s="3">
        <v>4</v>
      </c>
      <c r="B123" s="3">
        <v>3</v>
      </c>
      <c r="C123" s="3">
        <v>4</v>
      </c>
      <c r="D123" s="3">
        <v>5</v>
      </c>
      <c r="E123" s="3">
        <v>10</v>
      </c>
      <c r="F123" s="3">
        <v>5</v>
      </c>
      <c r="G123" s="3">
        <v>10</v>
      </c>
      <c r="H123" s="3">
        <v>52</v>
      </c>
      <c r="I123" s="3">
        <v>23</v>
      </c>
      <c r="J123" s="3">
        <v>10</v>
      </c>
      <c r="K123" s="3"/>
      <c r="L123" s="3" t="s">
        <v>41</v>
      </c>
      <c r="M123" s="3" t="s">
        <v>120</v>
      </c>
      <c r="N123" s="3">
        <v>5</v>
      </c>
      <c r="O123" s="3">
        <v>5</v>
      </c>
      <c r="P123" s="3"/>
      <c r="Q123" s="3"/>
      <c r="R123" s="3"/>
    </row>
    <row r="124" spans="1:18" ht="15.75" customHeight="1" x14ac:dyDescent="0.25">
      <c r="A124" s="3">
        <v>5</v>
      </c>
      <c r="B124" s="3">
        <v>3</v>
      </c>
      <c r="C124" s="3">
        <v>2</v>
      </c>
      <c r="D124" s="3">
        <v>4</v>
      </c>
      <c r="E124" s="3">
        <v>50</v>
      </c>
      <c r="F124" s="3"/>
      <c r="G124" s="3">
        <v>10</v>
      </c>
      <c r="H124" s="3">
        <v>55</v>
      </c>
      <c r="I124" s="3">
        <v>30</v>
      </c>
      <c r="J124" s="4">
        <v>5000</v>
      </c>
      <c r="K124" s="3"/>
      <c r="L124" s="3" t="s">
        <v>41</v>
      </c>
      <c r="M124" s="3" t="s">
        <v>120</v>
      </c>
      <c r="N124" s="3">
        <v>5</v>
      </c>
      <c r="O124" s="3">
        <v>5</v>
      </c>
      <c r="P124" s="3"/>
      <c r="Q124" s="3"/>
      <c r="R124" s="3"/>
    </row>
    <row r="125" spans="1:18" ht="15.75" customHeight="1" x14ac:dyDescent="0.25">
      <c r="A125" s="3">
        <v>3</v>
      </c>
      <c r="B125" s="3">
        <v>2</v>
      </c>
      <c r="C125" s="3">
        <v>3</v>
      </c>
      <c r="D125" s="3">
        <v>5</v>
      </c>
      <c r="E125" s="3">
        <v>20</v>
      </c>
      <c r="F125" s="3"/>
      <c r="G125" s="3">
        <v>10</v>
      </c>
      <c r="H125" s="3">
        <v>65</v>
      </c>
      <c r="I125" s="3">
        <v>40</v>
      </c>
      <c r="J125" s="4">
        <v>20000</v>
      </c>
      <c r="K125" s="3"/>
      <c r="L125" s="3" t="s">
        <v>41</v>
      </c>
      <c r="M125" s="3" t="s">
        <v>120</v>
      </c>
      <c r="N125" s="3">
        <v>5</v>
      </c>
      <c r="O125" s="3">
        <v>5</v>
      </c>
      <c r="P125" s="3"/>
      <c r="Q125" s="3"/>
      <c r="R125" s="3"/>
    </row>
    <row r="126" spans="1:18" ht="15.75" customHeight="1" x14ac:dyDescent="0.25">
      <c r="A126" s="3">
        <v>3</v>
      </c>
      <c r="B126" s="3">
        <v>3</v>
      </c>
      <c r="C126" s="3">
        <v>4</v>
      </c>
      <c r="D126" s="3">
        <v>5</v>
      </c>
      <c r="E126" s="3"/>
      <c r="F126" s="3">
        <v>10</v>
      </c>
      <c r="G126" s="3">
        <v>20</v>
      </c>
      <c r="H126" s="3">
        <v>34</v>
      </c>
      <c r="I126" s="3">
        <v>7</v>
      </c>
      <c r="J126" s="3">
        <v>5</v>
      </c>
      <c r="K126" s="3"/>
      <c r="L126" s="3" t="s">
        <v>41</v>
      </c>
      <c r="M126" s="3" t="s">
        <v>120</v>
      </c>
      <c r="N126" s="3">
        <v>1</v>
      </c>
      <c r="O126" s="3">
        <v>1</v>
      </c>
      <c r="P126" s="3"/>
      <c r="Q126" s="3"/>
      <c r="R126" s="3"/>
    </row>
    <row r="127" spans="1:18" ht="15.75" customHeight="1" x14ac:dyDescent="0.25">
      <c r="A127" s="3">
        <v>4</v>
      </c>
      <c r="B127" s="3">
        <v>3</v>
      </c>
      <c r="C127" s="3">
        <v>4</v>
      </c>
      <c r="D127" s="3">
        <v>4</v>
      </c>
      <c r="E127" s="3">
        <v>20</v>
      </c>
      <c r="F127" s="3"/>
      <c r="G127" s="3">
        <v>20</v>
      </c>
      <c r="H127" s="3">
        <v>46</v>
      </c>
      <c r="I127" s="3">
        <v>14</v>
      </c>
      <c r="J127" s="3">
        <v>500</v>
      </c>
      <c r="K127" s="3"/>
      <c r="L127" s="3" t="s">
        <v>41</v>
      </c>
      <c r="M127" s="3" t="s">
        <v>120</v>
      </c>
      <c r="N127" s="3">
        <v>4</v>
      </c>
      <c r="O127" s="3">
        <v>4</v>
      </c>
      <c r="P127" s="3"/>
      <c r="Q127" s="3"/>
      <c r="R127" s="3"/>
    </row>
    <row r="128" spans="1:18" ht="15.75" customHeight="1" x14ac:dyDescent="0.25">
      <c r="A128" s="3">
        <v>4</v>
      </c>
      <c r="B128" s="3">
        <v>5</v>
      </c>
      <c r="C128" s="3">
        <v>4</v>
      </c>
      <c r="D128" s="3">
        <v>5</v>
      </c>
      <c r="E128" s="3">
        <v>15</v>
      </c>
      <c r="F128" s="3"/>
      <c r="G128" s="3"/>
      <c r="H128" s="3">
        <v>45</v>
      </c>
      <c r="I128" s="3">
        <v>15</v>
      </c>
      <c r="J128" s="4">
        <v>1000</v>
      </c>
      <c r="K128" s="3"/>
      <c r="L128" s="3" t="s">
        <v>41</v>
      </c>
      <c r="M128" s="3" t="s">
        <v>120</v>
      </c>
      <c r="N128" s="3">
        <v>5</v>
      </c>
      <c r="O128" s="3">
        <v>5</v>
      </c>
      <c r="P128" s="3"/>
      <c r="Q128" s="3"/>
      <c r="R128" s="3"/>
    </row>
    <row r="129" spans="1:18" ht="15.75" customHeight="1" x14ac:dyDescent="0.25">
      <c r="A129" s="3">
        <v>4</v>
      </c>
      <c r="B129" s="3">
        <v>4</v>
      </c>
      <c r="C129" s="3">
        <v>5</v>
      </c>
      <c r="D129" s="3">
        <v>5</v>
      </c>
      <c r="E129" s="3">
        <v>30</v>
      </c>
      <c r="F129" s="3">
        <v>7</v>
      </c>
      <c r="G129" s="3">
        <v>17</v>
      </c>
      <c r="H129" s="3">
        <v>35</v>
      </c>
      <c r="I129" s="3">
        <v>5</v>
      </c>
      <c r="J129" s="3">
        <v>200</v>
      </c>
      <c r="K129" s="3"/>
      <c r="L129" s="3" t="s">
        <v>41</v>
      </c>
      <c r="M129" s="3" t="s">
        <v>120</v>
      </c>
      <c r="N129" s="3">
        <v>5</v>
      </c>
      <c r="O129" s="3">
        <v>5</v>
      </c>
      <c r="P129" s="3"/>
      <c r="Q129" s="3"/>
      <c r="R129" s="3"/>
    </row>
    <row r="130" spans="1:18" ht="15.75" customHeight="1" x14ac:dyDescent="0.25">
      <c r="A130" s="3">
        <v>3</v>
      </c>
      <c r="B130" s="3">
        <v>4</v>
      </c>
      <c r="C130" s="3">
        <v>2</v>
      </c>
      <c r="D130" s="3">
        <v>1</v>
      </c>
      <c r="E130" s="3">
        <v>20</v>
      </c>
      <c r="F130" s="3">
        <v>2</v>
      </c>
      <c r="G130" s="3">
        <v>3</v>
      </c>
      <c r="H130" s="3">
        <v>46</v>
      </c>
      <c r="I130" s="3">
        <v>14</v>
      </c>
      <c r="J130" s="3">
        <v>200</v>
      </c>
      <c r="K130" s="3"/>
      <c r="L130" s="3" t="s">
        <v>41</v>
      </c>
      <c r="M130" s="3" t="s">
        <v>500</v>
      </c>
      <c r="N130" s="3">
        <v>5</v>
      </c>
      <c r="O130" s="3">
        <v>5</v>
      </c>
      <c r="P130" s="3"/>
      <c r="Q130" s="3"/>
      <c r="R130" s="3"/>
    </row>
    <row r="131" spans="1:18" ht="15.75" customHeight="1" x14ac:dyDescent="0.25">
      <c r="A131" s="3">
        <v>5</v>
      </c>
      <c r="B131" s="3">
        <v>5</v>
      </c>
      <c r="C131" s="3">
        <v>1</v>
      </c>
      <c r="D131" s="3">
        <v>5</v>
      </c>
      <c r="E131" s="3">
        <v>15</v>
      </c>
      <c r="F131" s="3">
        <v>50</v>
      </c>
      <c r="G131" s="3">
        <v>10</v>
      </c>
      <c r="H131" s="3">
        <v>64</v>
      </c>
      <c r="I131" s="3">
        <v>20</v>
      </c>
      <c r="J131" s="3">
        <v>300</v>
      </c>
      <c r="K131" s="3"/>
      <c r="L131" s="3" t="s">
        <v>41</v>
      </c>
      <c r="M131" s="3" t="s">
        <v>500</v>
      </c>
      <c r="N131" s="3">
        <v>5</v>
      </c>
      <c r="O131" s="3">
        <v>5</v>
      </c>
      <c r="P131" s="3"/>
      <c r="Q131" s="3"/>
      <c r="R131" s="3"/>
    </row>
    <row r="132" spans="1:18" ht="15.75" customHeight="1" x14ac:dyDescent="0.25">
      <c r="A132" s="3">
        <v>3</v>
      </c>
      <c r="B132" s="3">
        <v>3</v>
      </c>
      <c r="C132" s="3">
        <v>5</v>
      </c>
      <c r="D132" s="3">
        <v>3</v>
      </c>
      <c r="E132" s="3"/>
      <c r="F132" s="3">
        <v>150</v>
      </c>
      <c r="G132" s="3">
        <v>10</v>
      </c>
      <c r="H132" s="3">
        <v>65</v>
      </c>
      <c r="I132" s="3">
        <v>20</v>
      </c>
      <c r="J132" s="3">
        <v>350</v>
      </c>
      <c r="K132" s="3"/>
      <c r="L132" s="3" t="s">
        <v>41</v>
      </c>
      <c r="M132" s="3" t="s">
        <v>500</v>
      </c>
      <c r="N132" s="3">
        <v>3</v>
      </c>
      <c r="O132" s="3">
        <v>5</v>
      </c>
      <c r="P132" s="3"/>
      <c r="Q132" s="3"/>
      <c r="R132" s="3"/>
    </row>
    <row r="133" spans="1:18" ht="15.75" customHeight="1" x14ac:dyDescent="0.25">
      <c r="A133" s="3">
        <v>3</v>
      </c>
      <c r="B133" s="3">
        <v>2</v>
      </c>
      <c r="C133" s="3">
        <v>4</v>
      </c>
      <c r="D133" s="3">
        <v>5</v>
      </c>
      <c r="E133" s="3">
        <v>10</v>
      </c>
      <c r="F133" s="3">
        <v>15</v>
      </c>
      <c r="G133" s="3">
        <v>5</v>
      </c>
      <c r="H133" s="3">
        <v>32</v>
      </c>
      <c r="I133" s="3">
        <v>10</v>
      </c>
      <c r="J133" s="3">
        <v>300</v>
      </c>
      <c r="K133" s="3"/>
      <c r="L133" s="3" t="s">
        <v>74</v>
      </c>
      <c r="M133" s="3" t="s">
        <v>306</v>
      </c>
      <c r="N133" s="3">
        <v>4</v>
      </c>
      <c r="O133" s="3">
        <v>4</v>
      </c>
      <c r="P133" s="3"/>
      <c r="Q133" s="3"/>
      <c r="R133" s="3"/>
    </row>
    <row r="134" spans="1:18" ht="15.75" customHeight="1" x14ac:dyDescent="0.25">
      <c r="A134" s="3">
        <v>5</v>
      </c>
      <c r="B134" s="3">
        <v>5</v>
      </c>
      <c r="C134" s="3">
        <v>3</v>
      </c>
      <c r="D134" s="3">
        <v>1</v>
      </c>
      <c r="E134" s="3"/>
      <c r="F134" s="3"/>
      <c r="G134" s="3">
        <v>5</v>
      </c>
      <c r="H134" s="3">
        <v>55</v>
      </c>
      <c r="I134" s="3">
        <v>25</v>
      </c>
      <c r="J134" s="3">
        <v>5000</v>
      </c>
      <c r="K134" s="3"/>
      <c r="L134" s="3" t="s">
        <v>41</v>
      </c>
      <c r="M134" s="3" t="s">
        <v>306</v>
      </c>
      <c r="N134" s="3">
        <v>5</v>
      </c>
      <c r="O134" s="3">
        <v>5</v>
      </c>
      <c r="P134" s="3"/>
      <c r="Q134" s="3"/>
      <c r="R134" s="3"/>
    </row>
    <row r="135" spans="1:18" ht="15.75" customHeight="1" x14ac:dyDescent="0.25">
      <c r="A135" s="3">
        <v>3</v>
      </c>
      <c r="B135" s="3">
        <v>1</v>
      </c>
      <c r="C135" s="3">
        <v>2</v>
      </c>
      <c r="D135" s="3">
        <v>5</v>
      </c>
      <c r="E135" s="3"/>
      <c r="F135" s="3">
        <v>10</v>
      </c>
      <c r="G135" s="3">
        <v>3</v>
      </c>
      <c r="H135" s="3">
        <v>43</v>
      </c>
      <c r="I135" s="3">
        <v>10</v>
      </c>
      <c r="J135" s="3">
        <v>150</v>
      </c>
      <c r="K135" s="3"/>
      <c r="L135" s="3" t="s">
        <v>41</v>
      </c>
      <c r="M135" s="3" t="s">
        <v>703</v>
      </c>
      <c r="N135" s="3">
        <v>5</v>
      </c>
      <c r="O135" s="3">
        <v>5</v>
      </c>
      <c r="P135" s="3"/>
      <c r="Q135" s="3"/>
      <c r="R135" s="3"/>
    </row>
    <row r="136" spans="1:18" ht="15.75" customHeight="1" x14ac:dyDescent="0.25">
      <c r="A136" s="3">
        <v>4</v>
      </c>
      <c r="B136" s="3">
        <v>4</v>
      </c>
      <c r="C136" s="3">
        <v>2</v>
      </c>
      <c r="D136" s="3">
        <v>5</v>
      </c>
      <c r="E136" s="3">
        <v>10</v>
      </c>
      <c r="F136" s="3">
        <v>50</v>
      </c>
      <c r="G136" s="3">
        <v>5</v>
      </c>
      <c r="H136" s="3">
        <v>47</v>
      </c>
      <c r="I136" s="3">
        <v>17</v>
      </c>
      <c r="J136" s="3">
        <v>5100</v>
      </c>
      <c r="K136" s="3"/>
      <c r="L136" s="3" t="s">
        <v>41</v>
      </c>
      <c r="M136" s="3" t="s">
        <v>703</v>
      </c>
      <c r="N136" s="3">
        <v>2</v>
      </c>
      <c r="O136" s="3">
        <v>5</v>
      </c>
      <c r="P136" s="3"/>
      <c r="Q136" s="3"/>
      <c r="R136" s="3"/>
    </row>
    <row r="137" spans="1:18" ht="15.75" customHeight="1" x14ac:dyDescent="0.25">
      <c r="A137" s="3">
        <v>4</v>
      </c>
      <c r="B137" s="3">
        <v>3</v>
      </c>
      <c r="C137" s="3">
        <v>4</v>
      </c>
      <c r="D137" s="3">
        <v>5</v>
      </c>
      <c r="E137" s="3">
        <v>10</v>
      </c>
      <c r="F137" s="3">
        <v>20</v>
      </c>
      <c r="G137" s="3">
        <v>10</v>
      </c>
      <c r="H137" s="3">
        <v>59</v>
      </c>
      <c r="I137" s="3">
        <v>30</v>
      </c>
      <c r="J137" s="4">
        <v>1800</v>
      </c>
      <c r="K137" s="3"/>
      <c r="L137" s="3" t="s">
        <v>41</v>
      </c>
      <c r="M137" s="3" t="s">
        <v>703</v>
      </c>
      <c r="N137" s="3">
        <v>4</v>
      </c>
      <c r="O137" s="3">
        <v>4</v>
      </c>
      <c r="P137" s="3"/>
      <c r="Q137" s="3"/>
      <c r="R137" s="3"/>
    </row>
    <row r="138" spans="1:18" ht="15.75" customHeight="1" x14ac:dyDescent="0.25">
      <c r="A138" s="3">
        <v>5</v>
      </c>
      <c r="B138" s="3">
        <v>4</v>
      </c>
      <c r="C138" s="3">
        <v>4</v>
      </c>
      <c r="D138" s="3">
        <v>5</v>
      </c>
      <c r="E138" s="3">
        <v>250</v>
      </c>
      <c r="F138" s="3"/>
      <c r="G138" s="3"/>
      <c r="H138" s="3">
        <v>65</v>
      </c>
      <c r="I138" s="3">
        <v>30</v>
      </c>
      <c r="J138" s="3">
        <v>15000</v>
      </c>
      <c r="K138" s="3"/>
      <c r="L138" s="3" t="s">
        <v>41</v>
      </c>
      <c r="M138" s="3" t="s">
        <v>703</v>
      </c>
      <c r="N138" s="3">
        <v>5</v>
      </c>
      <c r="O138" s="3">
        <v>5</v>
      </c>
      <c r="P138" s="3"/>
      <c r="Q138" s="3"/>
      <c r="R138" s="3"/>
    </row>
    <row r="139" spans="1:18" ht="15.75" customHeight="1" x14ac:dyDescent="0.25">
      <c r="A139" s="3">
        <v>3</v>
      </c>
      <c r="B139" s="3">
        <v>2</v>
      </c>
      <c r="C139" s="3">
        <v>4</v>
      </c>
      <c r="D139" s="3">
        <v>5</v>
      </c>
      <c r="E139" s="3">
        <v>30</v>
      </c>
      <c r="F139" s="3">
        <v>20</v>
      </c>
      <c r="G139" s="3">
        <v>5</v>
      </c>
      <c r="H139" s="3">
        <v>38</v>
      </c>
      <c r="I139" s="3">
        <v>3</v>
      </c>
      <c r="J139" s="3">
        <v>500</v>
      </c>
      <c r="K139" s="3"/>
      <c r="L139" s="3" t="s">
        <v>41</v>
      </c>
      <c r="M139" s="3" t="s">
        <v>703</v>
      </c>
      <c r="N139" s="3">
        <v>4</v>
      </c>
      <c r="O139" s="3">
        <v>4</v>
      </c>
      <c r="P139" s="3"/>
      <c r="Q139" s="3"/>
      <c r="R139" s="3"/>
    </row>
    <row r="140" spans="1:18" ht="15.75" customHeight="1" x14ac:dyDescent="0.25">
      <c r="A140" s="3">
        <v>5</v>
      </c>
      <c r="B140" s="3">
        <v>4</v>
      </c>
      <c r="C140" s="3">
        <v>2</v>
      </c>
      <c r="D140" s="3">
        <v>4</v>
      </c>
      <c r="E140" s="3">
        <v>100</v>
      </c>
      <c r="F140" s="3">
        <v>10</v>
      </c>
      <c r="G140" s="3">
        <v>1</v>
      </c>
      <c r="H140" s="3">
        <v>32</v>
      </c>
      <c r="I140" s="3">
        <v>5</v>
      </c>
      <c r="J140" s="3">
        <v>3</v>
      </c>
      <c r="K140" s="3"/>
      <c r="L140" s="3" t="s">
        <v>41</v>
      </c>
      <c r="M140" s="3" t="s">
        <v>75</v>
      </c>
      <c r="N140" s="3">
        <v>4</v>
      </c>
      <c r="O140" s="3">
        <v>4</v>
      </c>
      <c r="P140" s="3"/>
      <c r="Q140" s="3"/>
      <c r="R140" s="3"/>
    </row>
    <row r="141" spans="1:18" ht="15.75" customHeight="1" x14ac:dyDescent="0.25">
      <c r="A141" s="3">
        <v>4</v>
      </c>
      <c r="B141" s="3">
        <v>3</v>
      </c>
      <c r="C141" s="3">
        <v>3</v>
      </c>
      <c r="D141" s="3">
        <v>5</v>
      </c>
      <c r="E141" s="3">
        <v>15</v>
      </c>
      <c r="F141" s="3">
        <v>1</v>
      </c>
      <c r="G141" s="3">
        <v>1</v>
      </c>
      <c r="H141" s="3">
        <v>61</v>
      </c>
      <c r="I141" s="3">
        <v>35</v>
      </c>
      <c r="J141" s="4">
        <v>100</v>
      </c>
      <c r="K141" s="3"/>
      <c r="L141" s="3" t="s">
        <v>41</v>
      </c>
      <c r="M141" s="3" t="s">
        <v>75</v>
      </c>
      <c r="N141" s="3">
        <v>5</v>
      </c>
      <c r="O141" s="3">
        <v>5</v>
      </c>
      <c r="P141" s="3"/>
      <c r="Q141" s="3"/>
      <c r="R141" s="3"/>
    </row>
    <row r="142" spans="1:18" ht="15.75" customHeight="1" x14ac:dyDescent="0.25">
      <c r="A142" s="3">
        <v>3</v>
      </c>
      <c r="B142" s="3">
        <v>3</v>
      </c>
      <c r="C142" s="3">
        <v>2</v>
      </c>
      <c r="D142" s="3">
        <v>4</v>
      </c>
      <c r="E142" s="3"/>
      <c r="F142" s="3">
        <v>20</v>
      </c>
      <c r="G142" s="3">
        <v>2</v>
      </c>
      <c r="H142" s="3">
        <v>35</v>
      </c>
      <c r="I142" s="3">
        <v>5</v>
      </c>
      <c r="J142" s="3">
        <v>200</v>
      </c>
      <c r="K142" s="3"/>
      <c r="L142" s="3" t="s">
        <v>41</v>
      </c>
      <c r="M142" s="3" t="s">
        <v>75</v>
      </c>
      <c r="N142" s="3">
        <v>5</v>
      </c>
      <c r="O142" s="3">
        <v>5</v>
      </c>
      <c r="P142" s="3"/>
      <c r="Q142" s="3"/>
      <c r="R142" s="3"/>
    </row>
    <row r="143" spans="1:18" ht="15.75" customHeight="1" x14ac:dyDescent="0.25">
      <c r="A143" s="3">
        <v>4</v>
      </c>
      <c r="B143" s="3">
        <v>4</v>
      </c>
      <c r="C143" s="3">
        <v>4</v>
      </c>
      <c r="D143" s="3">
        <v>4</v>
      </c>
      <c r="E143" s="3">
        <v>20</v>
      </c>
      <c r="F143" s="3">
        <v>10</v>
      </c>
      <c r="G143" s="3">
        <v>2</v>
      </c>
      <c r="H143" s="3">
        <v>37</v>
      </c>
      <c r="I143" s="3">
        <v>8</v>
      </c>
      <c r="J143" s="3">
        <v>409</v>
      </c>
      <c r="K143" s="3"/>
      <c r="L143" s="3" t="s">
        <v>41</v>
      </c>
      <c r="M143" s="3" t="s">
        <v>75</v>
      </c>
      <c r="N143" s="3">
        <v>3</v>
      </c>
      <c r="O143" s="3">
        <v>3</v>
      </c>
      <c r="P143" s="3"/>
      <c r="Q143" s="3"/>
      <c r="R143" s="3"/>
    </row>
    <row r="144" spans="1:18" ht="15.75" customHeight="1" x14ac:dyDescent="0.25">
      <c r="A144" s="3">
        <v>1</v>
      </c>
      <c r="B144" s="3">
        <v>1</v>
      </c>
      <c r="C144" s="3">
        <v>2</v>
      </c>
      <c r="D144" s="3">
        <v>4</v>
      </c>
      <c r="E144" s="3">
        <v>10</v>
      </c>
      <c r="F144" s="3">
        <v>2</v>
      </c>
      <c r="G144" s="3">
        <v>3</v>
      </c>
      <c r="H144" s="3">
        <v>31</v>
      </c>
      <c r="I144" s="3">
        <v>6</v>
      </c>
      <c r="J144" s="3">
        <v>50</v>
      </c>
      <c r="K144" s="3"/>
      <c r="L144" s="3" t="s">
        <v>41</v>
      </c>
      <c r="M144" s="3" t="s">
        <v>75</v>
      </c>
      <c r="N144" s="3">
        <v>5</v>
      </c>
      <c r="O144" s="3">
        <v>5</v>
      </c>
      <c r="P144" s="3"/>
      <c r="Q144" s="3"/>
      <c r="R144" s="3"/>
    </row>
    <row r="145" spans="1:18" ht="15.75" customHeight="1" x14ac:dyDescent="0.25">
      <c r="A145" s="3">
        <v>4</v>
      </c>
      <c r="B145" s="3">
        <v>3</v>
      </c>
      <c r="C145" s="3">
        <v>2</v>
      </c>
      <c r="D145" s="3">
        <v>3</v>
      </c>
      <c r="E145" s="3"/>
      <c r="F145" s="3"/>
      <c r="G145" s="3">
        <v>3</v>
      </c>
      <c r="H145" s="3">
        <v>32</v>
      </c>
      <c r="I145" s="3">
        <v>2</v>
      </c>
      <c r="J145" s="3">
        <v>1800</v>
      </c>
      <c r="K145" s="3"/>
      <c r="L145" s="3" t="s">
        <v>41</v>
      </c>
      <c r="M145" s="3" t="s">
        <v>75</v>
      </c>
      <c r="N145" s="3">
        <v>5</v>
      </c>
      <c r="O145" s="3">
        <v>5</v>
      </c>
      <c r="P145" s="3"/>
      <c r="Q145" s="3"/>
      <c r="R145" s="3"/>
    </row>
    <row r="146" spans="1:18" ht="15.75" customHeight="1" x14ac:dyDescent="0.25">
      <c r="A146" s="3">
        <v>4</v>
      </c>
      <c r="B146" s="3">
        <v>4</v>
      </c>
      <c r="C146" s="3">
        <v>2</v>
      </c>
      <c r="D146" s="3">
        <v>3</v>
      </c>
      <c r="E146" s="3">
        <v>5</v>
      </c>
      <c r="F146" s="3">
        <v>20</v>
      </c>
      <c r="G146" s="3">
        <v>3</v>
      </c>
      <c r="H146" s="3">
        <v>34</v>
      </c>
      <c r="I146" s="3">
        <v>2</v>
      </c>
      <c r="J146" s="3">
        <v>150</v>
      </c>
      <c r="K146" s="3"/>
      <c r="L146" s="3" t="s">
        <v>41</v>
      </c>
      <c r="M146" s="3" t="s">
        <v>75</v>
      </c>
      <c r="N146" s="3">
        <v>3</v>
      </c>
      <c r="O146" s="3">
        <v>5</v>
      </c>
      <c r="P146" s="3"/>
      <c r="Q146" s="3"/>
      <c r="R146" s="3"/>
    </row>
    <row r="147" spans="1:18" ht="15.75" customHeight="1" x14ac:dyDescent="0.25">
      <c r="A147" s="3">
        <v>4</v>
      </c>
      <c r="B147" s="3">
        <v>3</v>
      </c>
      <c r="C147" s="3">
        <v>3</v>
      </c>
      <c r="D147" s="3">
        <v>4</v>
      </c>
      <c r="E147" s="3">
        <v>50</v>
      </c>
      <c r="F147" s="3">
        <v>50</v>
      </c>
      <c r="G147" s="3">
        <v>4</v>
      </c>
      <c r="H147" s="3">
        <v>55</v>
      </c>
      <c r="I147" s="3">
        <v>30</v>
      </c>
      <c r="J147" s="3">
        <v>20</v>
      </c>
      <c r="K147" s="3"/>
      <c r="L147" s="3" t="s">
        <v>41</v>
      </c>
      <c r="M147" s="3" t="s">
        <v>75</v>
      </c>
      <c r="N147" s="3">
        <v>4</v>
      </c>
      <c r="O147" s="3">
        <v>4</v>
      </c>
      <c r="P147" s="3"/>
      <c r="Q147" s="3"/>
      <c r="R147" s="3"/>
    </row>
    <row r="148" spans="1:18" ht="15.75" customHeight="1" x14ac:dyDescent="0.25">
      <c r="A148" s="3">
        <v>4</v>
      </c>
      <c r="B148" s="3">
        <v>3</v>
      </c>
      <c r="C148" s="3">
        <v>5</v>
      </c>
      <c r="D148" s="3">
        <v>5</v>
      </c>
      <c r="E148" s="3">
        <v>100</v>
      </c>
      <c r="F148" s="3">
        <v>30</v>
      </c>
      <c r="G148" s="3">
        <v>5</v>
      </c>
      <c r="H148" s="3">
        <v>30</v>
      </c>
      <c r="I148" s="3">
        <v>3</v>
      </c>
      <c r="J148" s="3">
        <v>50</v>
      </c>
      <c r="K148" s="3"/>
      <c r="L148" s="3" t="s">
        <v>74</v>
      </c>
      <c r="M148" s="3" t="s">
        <v>75</v>
      </c>
      <c r="N148" s="3">
        <v>4</v>
      </c>
      <c r="O148" s="3">
        <v>4</v>
      </c>
      <c r="P148" s="3"/>
      <c r="Q148" s="3"/>
      <c r="R148" s="3"/>
    </row>
    <row r="149" spans="1:18" ht="15.75" customHeight="1" x14ac:dyDescent="0.25">
      <c r="A149" s="3">
        <v>5</v>
      </c>
      <c r="B149" s="3">
        <v>5</v>
      </c>
      <c r="C149" s="3">
        <v>4</v>
      </c>
      <c r="D149" s="3">
        <v>4</v>
      </c>
      <c r="E149" s="3">
        <v>100</v>
      </c>
      <c r="F149" s="3">
        <v>5</v>
      </c>
      <c r="G149" s="3">
        <v>5</v>
      </c>
      <c r="H149" s="3">
        <v>30</v>
      </c>
      <c r="I149" s="3">
        <v>1</v>
      </c>
      <c r="J149" s="3">
        <v>30</v>
      </c>
      <c r="K149" s="3"/>
      <c r="L149" s="3" t="s">
        <v>41</v>
      </c>
      <c r="M149" s="3" t="s">
        <v>75</v>
      </c>
      <c r="N149" s="3">
        <v>5</v>
      </c>
      <c r="O149" s="3">
        <v>5</v>
      </c>
      <c r="P149" s="3"/>
      <c r="Q149" s="3"/>
      <c r="R149" s="3"/>
    </row>
    <row r="150" spans="1:18" ht="15.75" customHeight="1" x14ac:dyDescent="0.25">
      <c r="A150" s="3">
        <v>5</v>
      </c>
      <c r="B150" s="3">
        <v>5</v>
      </c>
      <c r="C150" s="3">
        <v>2</v>
      </c>
      <c r="D150" s="3">
        <v>5</v>
      </c>
      <c r="E150" s="3">
        <v>25</v>
      </c>
      <c r="F150" s="3">
        <v>10</v>
      </c>
      <c r="G150" s="3">
        <v>5</v>
      </c>
      <c r="H150" s="3">
        <v>31</v>
      </c>
      <c r="I150" s="3">
        <v>6</v>
      </c>
      <c r="J150" s="3">
        <v>50</v>
      </c>
      <c r="K150" s="3"/>
      <c r="L150" s="3" t="s">
        <v>41</v>
      </c>
      <c r="M150" s="3" t="s">
        <v>75</v>
      </c>
      <c r="N150" s="3">
        <v>5</v>
      </c>
      <c r="O150" s="3">
        <v>5</v>
      </c>
      <c r="P150" s="3"/>
      <c r="Q150" s="3"/>
      <c r="R150" s="3"/>
    </row>
    <row r="151" spans="1:18" ht="15.75" customHeight="1" x14ac:dyDescent="0.25">
      <c r="A151" s="3">
        <v>4</v>
      </c>
      <c r="B151" s="3">
        <v>4</v>
      </c>
      <c r="C151" s="3">
        <v>3</v>
      </c>
      <c r="D151" s="3">
        <v>5</v>
      </c>
      <c r="E151" s="3">
        <v>20</v>
      </c>
      <c r="F151" s="3">
        <v>2</v>
      </c>
      <c r="G151" s="3">
        <v>5</v>
      </c>
      <c r="H151" s="3">
        <v>32</v>
      </c>
      <c r="I151" s="3">
        <v>1</v>
      </c>
      <c r="J151" s="3">
        <v>20</v>
      </c>
      <c r="K151" s="3"/>
      <c r="L151" s="3" t="s">
        <v>74</v>
      </c>
      <c r="M151" s="3" t="s">
        <v>75</v>
      </c>
      <c r="N151" s="3">
        <v>4</v>
      </c>
      <c r="O151" s="3">
        <v>5</v>
      </c>
      <c r="P151" s="3"/>
      <c r="Q151" s="3"/>
      <c r="R151" s="3"/>
    </row>
    <row r="152" spans="1:18" ht="15.75" customHeight="1" x14ac:dyDescent="0.25">
      <c r="A152" s="3">
        <v>4</v>
      </c>
      <c r="B152" s="3">
        <v>4</v>
      </c>
      <c r="C152" s="3">
        <v>4</v>
      </c>
      <c r="D152" s="3">
        <v>4</v>
      </c>
      <c r="E152" s="3">
        <v>20</v>
      </c>
      <c r="F152" s="3">
        <v>5</v>
      </c>
      <c r="G152" s="3">
        <v>5</v>
      </c>
      <c r="H152" s="3">
        <v>36</v>
      </c>
      <c r="I152" s="3">
        <v>12</v>
      </c>
      <c r="J152" s="3">
        <v>2</v>
      </c>
      <c r="K152" s="3"/>
      <c r="L152" s="3" t="s">
        <v>41</v>
      </c>
      <c r="M152" s="3" t="s">
        <v>75</v>
      </c>
      <c r="N152" s="3">
        <v>4</v>
      </c>
      <c r="O152" s="3">
        <v>4</v>
      </c>
      <c r="P152" s="3"/>
      <c r="Q152" s="3"/>
      <c r="R152" s="3"/>
    </row>
    <row r="153" spans="1:18" ht="15.75" customHeight="1" x14ac:dyDescent="0.25">
      <c r="A153" s="3">
        <v>5</v>
      </c>
      <c r="B153" s="3">
        <v>4</v>
      </c>
      <c r="C153" s="3">
        <v>1</v>
      </c>
      <c r="D153" s="3">
        <v>4</v>
      </c>
      <c r="E153" s="3"/>
      <c r="F153" s="3">
        <v>25</v>
      </c>
      <c r="G153" s="3">
        <v>5</v>
      </c>
      <c r="H153" s="3">
        <v>38</v>
      </c>
      <c r="I153" s="3">
        <v>10</v>
      </c>
      <c r="J153" s="3">
        <v>2650</v>
      </c>
      <c r="K153" s="3"/>
      <c r="L153" s="3" t="s">
        <v>41</v>
      </c>
      <c r="M153" s="3" t="s">
        <v>75</v>
      </c>
      <c r="N153" s="3">
        <v>5</v>
      </c>
      <c r="O153" s="3">
        <v>5</v>
      </c>
      <c r="P153" s="3"/>
      <c r="Q153" s="3"/>
      <c r="R153" s="3"/>
    </row>
    <row r="154" spans="1:18" ht="15.75" customHeight="1" x14ac:dyDescent="0.25">
      <c r="A154" s="3">
        <v>3</v>
      </c>
      <c r="B154" s="3">
        <v>3</v>
      </c>
      <c r="C154" s="3">
        <v>4</v>
      </c>
      <c r="D154" s="3">
        <v>4</v>
      </c>
      <c r="E154" s="3"/>
      <c r="F154" s="3">
        <v>10</v>
      </c>
      <c r="G154" s="3">
        <v>5</v>
      </c>
      <c r="H154" s="3">
        <v>39</v>
      </c>
      <c r="I154" s="3">
        <v>9</v>
      </c>
      <c r="J154" s="3">
        <v>150</v>
      </c>
      <c r="K154" s="3"/>
      <c r="L154" s="3" t="s">
        <v>41</v>
      </c>
      <c r="M154" s="3" t="s">
        <v>75</v>
      </c>
      <c r="N154" s="3">
        <v>4</v>
      </c>
      <c r="O154" s="3">
        <v>4</v>
      </c>
      <c r="P154" s="3"/>
      <c r="Q154" s="3"/>
      <c r="R154" s="3"/>
    </row>
    <row r="155" spans="1:18" ht="15.75" customHeight="1" x14ac:dyDescent="0.25">
      <c r="A155" s="3">
        <v>3</v>
      </c>
      <c r="B155" s="3">
        <v>4</v>
      </c>
      <c r="C155" s="3">
        <v>4</v>
      </c>
      <c r="D155" s="3">
        <v>4</v>
      </c>
      <c r="E155" s="3">
        <v>250</v>
      </c>
      <c r="F155" s="3">
        <v>10</v>
      </c>
      <c r="G155" s="3">
        <v>5</v>
      </c>
      <c r="H155" s="3">
        <v>39</v>
      </c>
      <c r="I155" s="3">
        <v>9</v>
      </c>
      <c r="J155" s="3">
        <v>500</v>
      </c>
      <c r="K155" s="3"/>
      <c r="L155" s="3" t="s">
        <v>74</v>
      </c>
      <c r="M155" s="3" t="s">
        <v>75</v>
      </c>
      <c r="N155" s="3">
        <v>3</v>
      </c>
      <c r="O155" s="3">
        <v>3</v>
      </c>
      <c r="P155" s="3"/>
      <c r="Q155" s="3"/>
      <c r="R155" s="3"/>
    </row>
    <row r="156" spans="1:18" ht="15.75" customHeight="1" x14ac:dyDescent="0.25">
      <c r="A156" s="3">
        <v>5</v>
      </c>
      <c r="B156" s="3">
        <v>5</v>
      </c>
      <c r="C156" s="3">
        <v>5</v>
      </c>
      <c r="D156" s="3">
        <v>5</v>
      </c>
      <c r="E156" s="3">
        <v>20</v>
      </c>
      <c r="F156" s="3">
        <v>10</v>
      </c>
      <c r="G156" s="3">
        <v>5</v>
      </c>
      <c r="H156" s="3">
        <v>42</v>
      </c>
      <c r="I156" s="3">
        <v>10</v>
      </c>
      <c r="J156" s="3">
        <v>200</v>
      </c>
      <c r="K156" s="3"/>
      <c r="L156" s="3" t="s">
        <v>74</v>
      </c>
      <c r="M156" s="3" t="s">
        <v>75</v>
      </c>
      <c r="N156" s="3">
        <v>1</v>
      </c>
      <c r="O156" s="3">
        <v>5</v>
      </c>
      <c r="P156" s="3"/>
      <c r="Q156" s="3"/>
      <c r="R156" s="3"/>
    </row>
    <row r="157" spans="1:18" ht="15.75" customHeight="1" x14ac:dyDescent="0.25">
      <c r="A157" s="3">
        <v>2</v>
      </c>
      <c r="B157" s="3">
        <v>1</v>
      </c>
      <c r="C157" s="3">
        <v>3</v>
      </c>
      <c r="D157" s="3">
        <v>4</v>
      </c>
      <c r="E157" s="3"/>
      <c r="F157" s="3"/>
      <c r="G157" s="3">
        <v>5</v>
      </c>
      <c r="H157" s="3">
        <v>49</v>
      </c>
      <c r="I157" s="3">
        <v>15</v>
      </c>
      <c r="J157" s="3">
        <v>500</v>
      </c>
      <c r="K157" s="3"/>
      <c r="L157" s="3" t="s">
        <v>41</v>
      </c>
      <c r="M157" s="3" t="s">
        <v>75</v>
      </c>
      <c r="N157" s="3">
        <v>3</v>
      </c>
      <c r="O157" s="3">
        <v>5</v>
      </c>
      <c r="P157" s="3"/>
      <c r="Q157" s="3"/>
      <c r="R157" s="3"/>
    </row>
    <row r="158" spans="1:18" ht="15.75" customHeight="1" x14ac:dyDescent="0.25">
      <c r="A158" s="3">
        <v>4</v>
      </c>
      <c r="B158" s="3">
        <v>5</v>
      </c>
      <c r="C158" s="3">
        <v>4</v>
      </c>
      <c r="D158" s="3">
        <v>5</v>
      </c>
      <c r="E158" s="3">
        <v>10</v>
      </c>
      <c r="F158" s="3">
        <v>5</v>
      </c>
      <c r="G158" s="3">
        <v>5</v>
      </c>
      <c r="H158" s="3">
        <v>58</v>
      </c>
      <c r="I158" s="3">
        <v>33</v>
      </c>
      <c r="J158" s="4">
        <v>3300</v>
      </c>
      <c r="K158" s="3"/>
      <c r="L158" s="3" t="s">
        <v>41</v>
      </c>
      <c r="M158" s="3" t="s">
        <v>75</v>
      </c>
      <c r="N158" s="3">
        <v>5</v>
      </c>
      <c r="O158" s="3">
        <v>5</v>
      </c>
      <c r="P158" s="3"/>
      <c r="Q158" s="3"/>
      <c r="R158" s="3"/>
    </row>
    <row r="159" spans="1:18" ht="15.75" customHeight="1" x14ac:dyDescent="0.25">
      <c r="A159" s="3">
        <v>4</v>
      </c>
      <c r="B159" s="3">
        <v>3</v>
      </c>
      <c r="C159" s="3">
        <v>5</v>
      </c>
      <c r="D159" s="3">
        <v>4</v>
      </c>
      <c r="E159" s="3"/>
      <c r="F159" s="3">
        <v>10</v>
      </c>
      <c r="G159" s="3">
        <v>5</v>
      </c>
      <c r="H159" s="3">
        <v>60</v>
      </c>
      <c r="I159" s="3">
        <v>36</v>
      </c>
      <c r="J159" s="4">
        <v>2000</v>
      </c>
      <c r="K159" s="3"/>
      <c r="L159" s="3" t="s">
        <v>41</v>
      </c>
      <c r="M159" s="3" t="s">
        <v>75</v>
      </c>
      <c r="N159" s="3">
        <v>5</v>
      </c>
      <c r="O159" s="3">
        <v>5</v>
      </c>
      <c r="P159" s="3"/>
      <c r="Q159" s="3"/>
      <c r="R159" s="3"/>
    </row>
    <row r="160" spans="1:18" ht="15.75" customHeight="1" x14ac:dyDescent="0.25">
      <c r="A160" s="3">
        <v>3</v>
      </c>
      <c r="B160" s="3">
        <v>1</v>
      </c>
      <c r="C160" s="3">
        <v>3</v>
      </c>
      <c r="D160" s="3">
        <v>4</v>
      </c>
      <c r="E160" s="3">
        <v>22</v>
      </c>
      <c r="F160" s="3">
        <v>50</v>
      </c>
      <c r="G160" s="3">
        <v>5</v>
      </c>
      <c r="H160" s="3">
        <v>61</v>
      </c>
      <c r="I160" s="3">
        <v>40</v>
      </c>
      <c r="J160" s="3">
        <v>2</v>
      </c>
      <c r="K160" s="3"/>
      <c r="L160" s="3" t="s">
        <v>41</v>
      </c>
      <c r="M160" s="3" t="s">
        <v>75</v>
      </c>
      <c r="N160" s="3">
        <v>3</v>
      </c>
      <c r="O160" s="3">
        <v>3</v>
      </c>
      <c r="P160" s="3"/>
      <c r="Q160" s="3"/>
      <c r="R160" s="3"/>
    </row>
    <row r="161" spans="1:18" ht="15.75" customHeight="1" x14ac:dyDescent="0.25">
      <c r="A161" s="3">
        <v>3</v>
      </c>
      <c r="B161" s="3">
        <v>1</v>
      </c>
      <c r="C161" s="3">
        <v>2</v>
      </c>
      <c r="D161" s="3">
        <v>5</v>
      </c>
      <c r="E161" s="3">
        <v>5</v>
      </c>
      <c r="F161" s="3">
        <v>5</v>
      </c>
      <c r="G161" s="3">
        <v>7</v>
      </c>
      <c r="H161" s="3">
        <v>32</v>
      </c>
      <c r="I161" s="3">
        <v>4</v>
      </c>
      <c r="J161" s="3">
        <v>200</v>
      </c>
      <c r="K161" s="3"/>
      <c r="L161" s="3" t="s">
        <v>41</v>
      </c>
      <c r="M161" s="3" t="s">
        <v>75</v>
      </c>
      <c r="N161" s="3">
        <v>5</v>
      </c>
      <c r="O161" s="3">
        <v>5</v>
      </c>
      <c r="P161" s="3"/>
      <c r="Q161" s="3"/>
      <c r="R161" s="3"/>
    </row>
    <row r="162" spans="1:18" ht="15.75" customHeight="1" x14ac:dyDescent="0.25">
      <c r="A162" s="3">
        <v>4</v>
      </c>
      <c r="B162" s="3">
        <v>4</v>
      </c>
      <c r="C162" s="3">
        <v>4</v>
      </c>
      <c r="D162" s="3">
        <v>4</v>
      </c>
      <c r="E162" s="3">
        <v>20</v>
      </c>
      <c r="F162" s="3">
        <v>30</v>
      </c>
      <c r="G162" s="3">
        <v>7</v>
      </c>
      <c r="H162" s="3">
        <v>36</v>
      </c>
      <c r="I162" s="3">
        <v>10</v>
      </c>
      <c r="J162" s="3">
        <v>80</v>
      </c>
      <c r="K162" s="3"/>
      <c r="L162" s="3" t="s">
        <v>41</v>
      </c>
      <c r="M162" s="3" t="s">
        <v>75</v>
      </c>
      <c r="N162" s="3">
        <v>5</v>
      </c>
      <c r="O162" s="3">
        <v>5</v>
      </c>
      <c r="P162" s="3"/>
      <c r="Q162" s="3"/>
      <c r="R162" s="3"/>
    </row>
    <row r="163" spans="1:18" ht="15.75" customHeight="1" x14ac:dyDescent="0.25">
      <c r="A163" s="3">
        <v>5</v>
      </c>
      <c r="B163" s="3">
        <v>3</v>
      </c>
      <c r="C163" s="3">
        <v>1</v>
      </c>
      <c r="D163" s="3">
        <v>4</v>
      </c>
      <c r="E163" s="3">
        <v>20</v>
      </c>
      <c r="F163" s="3">
        <v>30</v>
      </c>
      <c r="G163" s="3">
        <v>7</v>
      </c>
      <c r="H163" s="3">
        <v>55</v>
      </c>
      <c r="I163" s="3">
        <v>30</v>
      </c>
      <c r="J163" s="3">
        <v>7500</v>
      </c>
      <c r="K163" s="3"/>
      <c r="L163" s="3" t="s">
        <v>41</v>
      </c>
      <c r="M163" s="3" t="s">
        <v>75</v>
      </c>
      <c r="N163" s="3">
        <v>1</v>
      </c>
      <c r="O163" s="3">
        <v>1</v>
      </c>
      <c r="P163" s="3"/>
      <c r="Q163" s="3"/>
      <c r="R163" s="3"/>
    </row>
    <row r="164" spans="1:18" ht="15.75" customHeight="1" x14ac:dyDescent="0.25">
      <c r="A164" s="3">
        <v>5</v>
      </c>
      <c r="B164" s="3">
        <v>2</v>
      </c>
      <c r="C164" s="3">
        <v>4</v>
      </c>
      <c r="D164" s="3">
        <v>5</v>
      </c>
      <c r="E164" s="3">
        <v>40</v>
      </c>
      <c r="F164" s="3">
        <v>10</v>
      </c>
      <c r="G164" s="3">
        <v>7</v>
      </c>
      <c r="H164" s="3">
        <v>63</v>
      </c>
      <c r="I164" s="3">
        <v>37</v>
      </c>
      <c r="J164" s="3">
        <v>1</v>
      </c>
      <c r="K164" s="3"/>
      <c r="L164" s="3" t="s">
        <v>41</v>
      </c>
      <c r="M164" s="3" t="s">
        <v>75</v>
      </c>
      <c r="N164" s="3">
        <v>4</v>
      </c>
      <c r="O164" s="3">
        <v>5</v>
      </c>
      <c r="P164" s="3"/>
      <c r="Q164" s="3"/>
      <c r="R164" s="3"/>
    </row>
    <row r="165" spans="1:18" ht="15.75" customHeight="1" x14ac:dyDescent="0.25">
      <c r="A165" s="3">
        <v>4</v>
      </c>
      <c r="B165" s="3">
        <v>2</v>
      </c>
      <c r="C165" s="3">
        <v>1</v>
      </c>
      <c r="D165" s="3">
        <v>4</v>
      </c>
      <c r="E165" s="3">
        <v>50</v>
      </c>
      <c r="F165" s="3">
        <v>10</v>
      </c>
      <c r="G165" s="3">
        <v>8</v>
      </c>
      <c r="H165" s="3">
        <v>33</v>
      </c>
      <c r="I165" s="3">
        <v>1</v>
      </c>
      <c r="J165" s="3">
        <v>5</v>
      </c>
      <c r="K165" s="3"/>
      <c r="L165" s="3" t="s">
        <v>74</v>
      </c>
      <c r="M165" s="3" t="s">
        <v>75</v>
      </c>
      <c r="N165" s="3">
        <v>5</v>
      </c>
      <c r="O165" s="3">
        <v>5</v>
      </c>
      <c r="P165" s="3"/>
      <c r="Q165" s="3"/>
      <c r="R165" s="3"/>
    </row>
    <row r="166" spans="1:18" ht="15.75" customHeight="1" x14ac:dyDescent="0.25">
      <c r="A166" s="3">
        <v>3</v>
      </c>
      <c r="B166" s="3">
        <v>5</v>
      </c>
      <c r="C166" s="3">
        <v>1</v>
      </c>
      <c r="D166" s="3">
        <v>5</v>
      </c>
      <c r="E166" s="3">
        <v>50</v>
      </c>
      <c r="F166" s="3">
        <v>5</v>
      </c>
      <c r="G166" s="3">
        <v>8</v>
      </c>
      <c r="H166" s="3">
        <v>36</v>
      </c>
      <c r="I166" s="3">
        <v>8</v>
      </c>
      <c r="J166" s="3">
        <v>300</v>
      </c>
      <c r="K166" s="3"/>
      <c r="L166" s="3" t="s">
        <v>41</v>
      </c>
      <c r="M166" s="3" t="s">
        <v>75</v>
      </c>
      <c r="N166" s="3">
        <v>3</v>
      </c>
      <c r="O166" s="3">
        <v>3</v>
      </c>
      <c r="P166" s="3"/>
      <c r="Q166" s="3"/>
      <c r="R166" s="3"/>
    </row>
    <row r="167" spans="1:18" ht="15.75" customHeight="1" x14ac:dyDescent="0.25">
      <c r="A167" s="3">
        <v>3</v>
      </c>
      <c r="B167" s="3">
        <v>3</v>
      </c>
      <c r="C167" s="3">
        <v>4</v>
      </c>
      <c r="D167" s="3">
        <v>3</v>
      </c>
      <c r="E167" s="3">
        <v>50</v>
      </c>
      <c r="F167" s="3">
        <v>3</v>
      </c>
      <c r="G167" s="3">
        <v>8</v>
      </c>
      <c r="H167" s="3">
        <v>39</v>
      </c>
      <c r="I167" s="3">
        <v>8</v>
      </c>
      <c r="J167" s="3">
        <v>300</v>
      </c>
      <c r="K167" s="3"/>
      <c r="L167" s="3" t="s">
        <v>74</v>
      </c>
      <c r="M167" s="3" t="s">
        <v>75</v>
      </c>
      <c r="N167" s="3">
        <v>4</v>
      </c>
      <c r="O167" s="3">
        <v>4</v>
      </c>
      <c r="P167" s="3"/>
      <c r="Q167" s="3"/>
      <c r="R167" s="3"/>
    </row>
    <row r="168" spans="1:18" ht="15.75" customHeight="1" x14ac:dyDescent="0.25">
      <c r="A168" s="3">
        <v>5</v>
      </c>
      <c r="B168" s="3">
        <v>5</v>
      </c>
      <c r="C168" s="3">
        <v>4</v>
      </c>
      <c r="D168" s="3">
        <v>5</v>
      </c>
      <c r="E168" s="3">
        <v>15</v>
      </c>
      <c r="F168" s="3">
        <v>50</v>
      </c>
      <c r="G168" s="3">
        <v>8</v>
      </c>
      <c r="H168" s="3">
        <v>40</v>
      </c>
      <c r="I168" s="3">
        <v>10</v>
      </c>
      <c r="J168" s="3">
        <v>800</v>
      </c>
      <c r="K168" s="3"/>
      <c r="L168" s="3" t="s">
        <v>41</v>
      </c>
      <c r="M168" s="3" t="s">
        <v>75</v>
      </c>
      <c r="N168" s="3">
        <v>5</v>
      </c>
      <c r="O168" s="3">
        <v>3</v>
      </c>
      <c r="P168" s="3"/>
      <c r="Q168" s="3"/>
      <c r="R168" s="3"/>
    </row>
    <row r="169" spans="1:18" ht="15.75" customHeight="1" x14ac:dyDescent="0.25">
      <c r="A169" s="3">
        <v>5</v>
      </c>
      <c r="B169" s="3">
        <v>5</v>
      </c>
      <c r="C169" s="3">
        <v>5</v>
      </c>
      <c r="D169" s="3">
        <v>5</v>
      </c>
      <c r="E169" s="3"/>
      <c r="F169" s="3">
        <v>5</v>
      </c>
      <c r="G169" s="3">
        <v>8</v>
      </c>
      <c r="H169" s="3">
        <v>44</v>
      </c>
      <c r="I169" s="3">
        <v>20</v>
      </c>
      <c r="J169" s="4">
        <v>600</v>
      </c>
      <c r="K169" s="3"/>
      <c r="L169" s="3" t="s">
        <v>41</v>
      </c>
      <c r="M169" s="3" t="s">
        <v>75</v>
      </c>
      <c r="N169" s="3">
        <v>5</v>
      </c>
      <c r="O169" s="3">
        <v>3</v>
      </c>
      <c r="P169" s="3"/>
      <c r="Q169" s="3"/>
      <c r="R169" s="3"/>
    </row>
    <row r="170" spans="1:18" ht="15.75" customHeight="1" x14ac:dyDescent="0.25">
      <c r="A170" s="3">
        <v>4</v>
      </c>
      <c r="B170" s="3">
        <v>3</v>
      </c>
      <c r="C170" s="3">
        <v>4</v>
      </c>
      <c r="D170" s="3">
        <v>5</v>
      </c>
      <c r="E170" s="3">
        <v>50</v>
      </c>
      <c r="F170" s="3">
        <v>20</v>
      </c>
      <c r="G170" s="3">
        <v>9</v>
      </c>
      <c r="H170" s="3">
        <v>60</v>
      </c>
      <c r="I170" s="3">
        <v>32</v>
      </c>
      <c r="J170" s="3">
        <v>3500</v>
      </c>
      <c r="K170" s="3"/>
      <c r="L170" s="3" t="s">
        <v>41</v>
      </c>
      <c r="M170" s="3" t="s">
        <v>75</v>
      </c>
      <c r="N170" s="3">
        <v>3</v>
      </c>
      <c r="O170" s="3">
        <v>5</v>
      </c>
      <c r="P170" s="3"/>
      <c r="Q170" s="3"/>
      <c r="R170" s="3"/>
    </row>
    <row r="171" spans="1:18" ht="15.75" customHeight="1" x14ac:dyDescent="0.25">
      <c r="A171" s="3">
        <v>5</v>
      </c>
      <c r="B171" s="3">
        <v>5</v>
      </c>
      <c r="C171" s="3">
        <v>3</v>
      </c>
      <c r="D171" s="3">
        <v>5</v>
      </c>
      <c r="E171" s="3"/>
      <c r="F171" s="3">
        <v>5</v>
      </c>
      <c r="G171" s="3">
        <v>10</v>
      </c>
      <c r="H171" s="3">
        <v>29</v>
      </c>
      <c r="I171" s="3">
        <v>4</v>
      </c>
      <c r="J171" s="3">
        <v>15</v>
      </c>
      <c r="K171" s="3"/>
      <c r="L171" s="3" t="s">
        <v>41</v>
      </c>
      <c r="M171" s="3" t="s">
        <v>75</v>
      </c>
      <c r="N171" s="3">
        <v>5</v>
      </c>
      <c r="O171" s="3">
        <v>5</v>
      </c>
      <c r="P171" s="3"/>
      <c r="Q171" s="3"/>
      <c r="R171" s="3"/>
    </row>
    <row r="172" spans="1:18" ht="15.75" customHeight="1" x14ac:dyDescent="0.25">
      <c r="A172" s="3">
        <v>3</v>
      </c>
      <c r="B172" s="3">
        <v>2</v>
      </c>
      <c r="C172" s="3">
        <v>2</v>
      </c>
      <c r="D172" s="3">
        <v>4</v>
      </c>
      <c r="E172" s="3">
        <v>50</v>
      </c>
      <c r="F172" s="3"/>
      <c r="G172" s="3">
        <v>10</v>
      </c>
      <c r="H172" s="3">
        <v>31</v>
      </c>
      <c r="I172" s="3">
        <v>1</v>
      </c>
      <c r="J172" s="3">
        <v>30</v>
      </c>
      <c r="K172" s="3"/>
      <c r="L172" s="3" t="s">
        <v>74</v>
      </c>
      <c r="M172" s="3" t="s">
        <v>75</v>
      </c>
      <c r="N172" s="3">
        <v>4</v>
      </c>
      <c r="O172" s="3">
        <v>2</v>
      </c>
      <c r="P172" s="3"/>
      <c r="Q172" s="3"/>
      <c r="R172" s="3"/>
    </row>
    <row r="173" spans="1:18" ht="15.75" customHeight="1" x14ac:dyDescent="0.25">
      <c r="A173" s="3">
        <v>4</v>
      </c>
      <c r="B173" s="3">
        <v>4</v>
      </c>
      <c r="C173" s="3">
        <v>5</v>
      </c>
      <c r="D173" s="3">
        <v>5</v>
      </c>
      <c r="E173" s="3">
        <v>30</v>
      </c>
      <c r="F173" s="3">
        <v>1</v>
      </c>
      <c r="G173" s="3">
        <v>10</v>
      </c>
      <c r="H173" s="3">
        <v>32</v>
      </c>
      <c r="I173" s="3">
        <v>6</v>
      </c>
      <c r="J173" s="3">
        <v>150</v>
      </c>
      <c r="K173" s="3"/>
      <c r="L173" s="3" t="s">
        <v>41</v>
      </c>
      <c r="M173" s="3" t="s">
        <v>75</v>
      </c>
      <c r="N173" s="3">
        <v>4</v>
      </c>
      <c r="O173" s="3">
        <v>5</v>
      </c>
      <c r="P173" s="3"/>
      <c r="Q173" s="3"/>
      <c r="R173" s="3"/>
    </row>
    <row r="174" spans="1:18" ht="15.75" customHeight="1" x14ac:dyDescent="0.25">
      <c r="A174" s="3">
        <v>1</v>
      </c>
      <c r="B174" s="3">
        <v>3</v>
      </c>
      <c r="C174" s="3">
        <v>1</v>
      </c>
      <c r="D174" s="3">
        <v>1</v>
      </c>
      <c r="E174" s="3">
        <v>50</v>
      </c>
      <c r="F174" s="3">
        <v>20</v>
      </c>
      <c r="G174" s="3">
        <v>10</v>
      </c>
      <c r="H174" s="3">
        <v>33</v>
      </c>
      <c r="I174" s="3">
        <v>10</v>
      </c>
      <c r="J174" s="3">
        <v>3</v>
      </c>
      <c r="K174" s="3"/>
      <c r="L174" s="3" t="s">
        <v>74</v>
      </c>
      <c r="M174" s="3" t="s">
        <v>75</v>
      </c>
      <c r="N174" s="3">
        <v>5</v>
      </c>
      <c r="O174" s="3">
        <v>5</v>
      </c>
      <c r="P174" s="3"/>
      <c r="Q174" s="3"/>
      <c r="R174" s="3"/>
    </row>
    <row r="175" spans="1:18" ht="15.75" customHeight="1" x14ac:dyDescent="0.25">
      <c r="A175" s="3">
        <v>4</v>
      </c>
      <c r="B175" s="3">
        <v>3</v>
      </c>
      <c r="C175" s="3">
        <v>4</v>
      </c>
      <c r="D175" s="3">
        <v>5</v>
      </c>
      <c r="E175" s="3">
        <v>25</v>
      </c>
      <c r="F175" s="3">
        <v>5</v>
      </c>
      <c r="G175" s="3">
        <v>10</v>
      </c>
      <c r="H175" s="3">
        <v>35</v>
      </c>
      <c r="I175" s="3">
        <v>5</v>
      </c>
      <c r="J175" s="3">
        <v>700</v>
      </c>
      <c r="K175" s="3"/>
      <c r="L175" s="3" t="s">
        <v>41</v>
      </c>
      <c r="M175" s="3" t="s">
        <v>75</v>
      </c>
      <c r="N175" s="3">
        <v>5</v>
      </c>
      <c r="O175" s="3">
        <v>5</v>
      </c>
      <c r="P175" s="3"/>
      <c r="Q175" s="3"/>
      <c r="R175" s="3"/>
    </row>
    <row r="176" spans="1:18" ht="15.75" customHeight="1" x14ac:dyDescent="0.25">
      <c r="A176" s="3">
        <v>4</v>
      </c>
      <c r="B176" s="3">
        <v>2</v>
      </c>
      <c r="C176" s="3">
        <v>1</v>
      </c>
      <c r="D176" s="3">
        <v>4</v>
      </c>
      <c r="E176" s="3">
        <v>30</v>
      </c>
      <c r="F176" s="3">
        <v>20</v>
      </c>
      <c r="G176" s="3">
        <v>10</v>
      </c>
      <c r="H176" s="3">
        <v>35</v>
      </c>
      <c r="I176" s="3">
        <v>3</v>
      </c>
      <c r="J176" s="3">
        <v>20</v>
      </c>
      <c r="K176" s="3"/>
      <c r="L176" s="3" t="s">
        <v>41</v>
      </c>
      <c r="M176" s="3" t="s">
        <v>75</v>
      </c>
      <c r="N176" s="3">
        <v>4</v>
      </c>
      <c r="O176" s="3">
        <v>2</v>
      </c>
      <c r="P176" s="3"/>
      <c r="Q176" s="3"/>
      <c r="R176" s="3"/>
    </row>
    <row r="177" spans="1:18" ht="15.75" customHeight="1" x14ac:dyDescent="0.25">
      <c r="A177" s="3">
        <v>3</v>
      </c>
      <c r="B177" s="3">
        <v>1</v>
      </c>
      <c r="C177" s="3">
        <v>4</v>
      </c>
      <c r="D177" s="3">
        <v>4</v>
      </c>
      <c r="E177" s="3">
        <v>5</v>
      </c>
      <c r="F177" s="3">
        <v>5</v>
      </c>
      <c r="G177" s="3">
        <v>10</v>
      </c>
      <c r="H177" s="3">
        <v>35</v>
      </c>
      <c r="I177" s="3">
        <v>2</v>
      </c>
      <c r="J177" s="3">
        <v>70</v>
      </c>
      <c r="K177" s="3"/>
      <c r="L177" s="3" t="s">
        <v>41</v>
      </c>
      <c r="M177" s="3" t="s">
        <v>75</v>
      </c>
      <c r="N177" s="3">
        <v>4</v>
      </c>
      <c r="O177" s="3">
        <v>4</v>
      </c>
      <c r="P177" s="3"/>
      <c r="Q177" s="3"/>
      <c r="R177" s="3"/>
    </row>
    <row r="178" spans="1:18" ht="15.75" customHeight="1" x14ac:dyDescent="0.25">
      <c r="A178" s="3">
        <v>3</v>
      </c>
      <c r="B178" s="3">
        <v>4</v>
      </c>
      <c r="C178" s="3">
        <v>4</v>
      </c>
      <c r="D178" s="3">
        <v>3</v>
      </c>
      <c r="E178" s="3">
        <v>50</v>
      </c>
      <c r="F178" s="3">
        <v>3</v>
      </c>
      <c r="G178" s="3">
        <v>10</v>
      </c>
      <c r="H178" s="3">
        <v>36</v>
      </c>
      <c r="I178" s="3">
        <v>12</v>
      </c>
      <c r="J178" s="3">
        <v>3</v>
      </c>
      <c r="K178" s="3"/>
      <c r="L178" s="3" t="s">
        <v>74</v>
      </c>
      <c r="M178" s="3" t="s">
        <v>75</v>
      </c>
      <c r="N178" s="3">
        <v>5</v>
      </c>
      <c r="O178" s="3">
        <v>5</v>
      </c>
      <c r="P178" s="3"/>
      <c r="Q178" s="3"/>
      <c r="R178" s="3"/>
    </row>
    <row r="179" spans="1:18" ht="15.75" customHeight="1" x14ac:dyDescent="0.25">
      <c r="A179" s="3">
        <v>4</v>
      </c>
      <c r="B179" s="3">
        <v>2</v>
      </c>
      <c r="C179" s="3">
        <v>2</v>
      </c>
      <c r="D179" s="3">
        <v>4</v>
      </c>
      <c r="E179" s="3">
        <v>10</v>
      </c>
      <c r="F179" s="3">
        <v>3</v>
      </c>
      <c r="G179" s="3">
        <v>10</v>
      </c>
      <c r="H179" s="3">
        <v>37</v>
      </c>
      <c r="I179" s="3">
        <v>5</v>
      </c>
      <c r="J179" s="3">
        <v>20</v>
      </c>
      <c r="K179" s="3"/>
      <c r="L179" s="3" t="s">
        <v>74</v>
      </c>
      <c r="M179" s="3" t="s">
        <v>75</v>
      </c>
      <c r="N179" s="3">
        <v>5</v>
      </c>
      <c r="O179" s="3">
        <v>5</v>
      </c>
      <c r="P179" s="3"/>
      <c r="Q179" s="3"/>
      <c r="R179" s="3"/>
    </row>
    <row r="180" spans="1:18" ht="15.75" customHeight="1" x14ac:dyDescent="0.25">
      <c r="A180" s="3">
        <v>3</v>
      </c>
      <c r="B180" s="3">
        <v>2</v>
      </c>
      <c r="C180" s="3">
        <v>4</v>
      </c>
      <c r="D180" s="3">
        <v>4</v>
      </c>
      <c r="E180" s="3">
        <v>15</v>
      </c>
      <c r="F180" s="3">
        <v>15</v>
      </c>
      <c r="G180" s="3">
        <v>10</v>
      </c>
      <c r="H180" s="3">
        <v>37</v>
      </c>
      <c r="I180" s="3">
        <v>7</v>
      </c>
      <c r="J180" s="3">
        <v>1200</v>
      </c>
      <c r="K180" s="3"/>
      <c r="L180" s="3" t="s">
        <v>41</v>
      </c>
      <c r="M180" s="3" t="s">
        <v>75</v>
      </c>
      <c r="N180" s="3">
        <v>3</v>
      </c>
      <c r="O180" s="3">
        <v>4</v>
      </c>
      <c r="P180" s="3"/>
      <c r="Q180" s="3"/>
      <c r="R180" s="3"/>
    </row>
    <row r="181" spans="1:18" ht="15.75" customHeight="1" x14ac:dyDescent="0.25">
      <c r="A181" s="3">
        <v>5</v>
      </c>
      <c r="B181" s="3">
        <v>3</v>
      </c>
      <c r="C181" s="3">
        <v>3</v>
      </c>
      <c r="D181" s="3">
        <v>2</v>
      </c>
      <c r="E181" s="3">
        <v>10</v>
      </c>
      <c r="F181" s="3">
        <v>30</v>
      </c>
      <c r="G181" s="3">
        <v>10</v>
      </c>
      <c r="H181" s="3">
        <v>38</v>
      </c>
      <c r="I181" s="3">
        <v>10</v>
      </c>
      <c r="J181" s="3">
        <v>400</v>
      </c>
      <c r="K181" s="3"/>
      <c r="L181" s="3" t="s">
        <v>41</v>
      </c>
      <c r="M181" s="3" t="s">
        <v>75</v>
      </c>
      <c r="N181" s="3">
        <v>4</v>
      </c>
      <c r="O181" s="3">
        <v>4</v>
      </c>
      <c r="P181" s="3"/>
      <c r="Q181" s="3"/>
      <c r="R181" s="3"/>
    </row>
    <row r="182" spans="1:18" ht="15.75" customHeight="1" x14ac:dyDescent="0.25">
      <c r="A182" s="3">
        <v>3</v>
      </c>
      <c r="B182" s="3">
        <v>3</v>
      </c>
      <c r="C182" s="3">
        <v>4</v>
      </c>
      <c r="D182" s="3">
        <v>5</v>
      </c>
      <c r="E182" s="3">
        <v>0</v>
      </c>
      <c r="F182" s="3">
        <v>10</v>
      </c>
      <c r="G182" s="3">
        <v>10</v>
      </c>
      <c r="H182" s="3">
        <v>38</v>
      </c>
      <c r="I182" s="3">
        <v>15</v>
      </c>
      <c r="J182" s="3">
        <v>1800</v>
      </c>
      <c r="K182" s="3"/>
      <c r="L182" s="3" t="s">
        <v>41</v>
      </c>
      <c r="M182" s="3" t="s">
        <v>75</v>
      </c>
      <c r="N182" s="3">
        <v>5</v>
      </c>
      <c r="O182" s="3">
        <v>5</v>
      </c>
      <c r="P182" s="3"/>
      <c r="Q182" s="3"/>
      <c r="R182" s="3"/>
    </row>
    <row r="183" spans="1:18" ht="15.75" customHeight="1" x14ac:dyDescent="0.25">
      <c r="A183" s="3">
        <v>5</v>
      </c>
      <c r="B183" s="3">
        <v>4</v>
      </c>
      <c r="C183" s="3">
        <v>1</v>
      </c>
      <c r="D183" s="3">
        <v>3</v>
      </c>
      <c r="E183" s="3">
        <v>20</v>
      </c>
      <c r="F183" s="3">
        <v>10</v>
      </c>
      <c r="G183" s="3">
        <v>10</v>
      </c>
      <c r="H183" s="3">
        <v>40</v>
      </c>
      <c r="I183" s="3">
        <v>10</v>
      </c>
      <c r="J183" s="3">
        <v>1000</v>
      </c>
      <c r="K183" s="3"/>
      <c r="L183" s="3" t="s">
        <v>41</v>
      </c>
      <c r="M183" s="3" t="s">
        <v>75</v>
      </c>
      <c r="N183" s="3">
        <v>5</v>
      </c>
      <c r="O183" s="3">
        <v>5</v>
      </c>
      <c r="P183" s="3"/>
      <c r="Q183" s="3"/>
      <c r="R183" s="3"/>
    </row>
    <row r="184" spans="1:18" ht="15.75" customHeight="1" x14ac:dyDescent="0.25">
      <c r="A184" s="3">
        <v>3</v>
      </c>
      <c r="B184" s="3">
        <v>5</v>
      </c>
      <c r="C184" s="3">
        <v>4</v>
      </c>
      <c r="D184" s="3">
        <v>5</v>
      </c>
      <c r="E184" s="3">
        <v>20</v>
      </c>
      <c r="F184" s="3">
        <v>10</v>
      </c>
      <c r="G184" s="3">
        <v>10</v>
      </c>
      <c r="H184" s="3">
        <v>40</v>
      </c>
      <c r="I184" s="3">
        <v>12</v>
      </c>
      <c r="J184" s="3">
        <v>20</v>
      </c>
      <c r="K184" s="3"/>
      <c r="L184" s="3" t="s">
        <v>74</v>
      </c>
      <c r="M184" s="3" t="s">
        <v>75</v>
      </c>
      <c r="N184" s="3">
        <v>5</v>
      </c>
      <c r="O184" s="3">
        <v>5</v>
      </c>
      <c r="P184" s="3"/>
      <c r="Q184" s="3"/>
      <c r="R184" s="3"/>
    </row>
    <row r="185" spans="1:18" ht="15.75" customHeight="1" x14ac:dyDescent="0.25">
      <c r="A185" s="3">
        <v>3</v>
      </c>
      <c r="B185" s="3">
        <v>5</v>
      </c>
      <c r="C185" s="3">
        <v>5</v>
      </c>
      <c r="D185" s="3">
        <v>5</v>
      </c>
      <c r="E185" s="3">
        <v>10</v>
      </c>
      <c r="F185" s="3">
        <v>20</v>
      </c>
      <c r="G185" s="3">
        <v>10</v>
      </c>
      <c r="H185" s="3">
        <v>44</v>
      </c>
      <c r="I185" s="3">
        <v>20</v>
      </c>
      <c r="J185" s="4">
        <v>200</v>
      </c>
      <c r="K185" s="3"/>
      <c r="L185" s="3" t="s">
        <v>41</v>
      </c>
      <c r="M185" s="3" t="s">
        <v>75</v>
      </c>
      <c r="N185" s="3">
        <v>5</v>
      </c>
      <c r="O185" s="3">
        <v>5</v>
      </c>
      <c r="P185" s="3"/>
      <c r="Q185" s="3"/>
      <c r="R185" s="3"/>
    </row>
    <row r="186" spans="1:18" ht="15.75" customHeight="1" x14ac:dyDescent="0.25">
      <c r="A186" s="3">
        <v>3</v>
      </c>
      <c r="B186" s="3">
        <v>1</v>
      </c>
      <c r="C186" s="3">
        <v>5</v>
      </c>
      <c r="D186" s="3">
        <v>4</v>
      </c>
      <c r="E186" s="3">
        <v>2000</v>
      </c>
      <c r="F186" s="3">
        <v>1</v>
      </c>
      <c r="G186" s="3">
        <v>10</v>
      </c>
      <c r="H186" s="3">
        <v>47</v>
      </c>
      <c r="I186" s="3">
        <v>20</v>
      </c>
      <c r="J186" s="3">
        <v>100</v>
      </c>
      <c r="K186" s="3"/>
      <c r="L186" s="3" t="s">
        <v>41</v>
      </c>
      <c r="M186" s="3" t="s">
        <v>75</v>
      </c>
      <c r="N186" s="3">
        <v>4</v>
      </c>
      <c r="O186" s="3">
        <v>3</v>
      </c>
      <c r="P186" s="3"/>
      <c r="Q186" s="3"/>
      <c r="R186" s="3"/>
    </row>
    <row r="187" spans="1:18" ht="15.75" customHeight="1" x14ac:dyDescent="0.25">
      <c r="A187" s="3">
        <v>4</v>
      </c>
      <c r="B187" s="3">
        <v>1</v>
      </c>
      <c r="C187" s="3">
        <v>2</v>
      </c>
      <c r="D187" s="3">
        <v>5</v>
      </c>
      <c r="E187" s="3">
        <v>20</v>
      </c>
      <c r="F187" s="3">
        <v>300</v>
      </c>
      <c r="G187" s="3">
        <v>10</v>
      </c>
      <c r="H187" s="3">
        <v>47</v>
      </c>
      <c r="I187" s="3">
        <v>20</v>
      </c>
      <c r="J187" s="3">
        <v>1000</v>
      </c>
      <c r="K187" s="3"/>
      <c r="L187" s="3" t="s">
        <v>41</v>
      </c>
      <c r="M187" s="3" t="s">
        <v>75</v>
      </c>
      <c r="N187" s="3">
        <v>5</v>
      </c>
      <c r="O187" s="3">
        <v>5</v>
      </c>
      <c r="P187" s="3"/>
      <c r="Q187" s="3"/>
      <c r="R187" s="3"/>
    </row>
    <row r="188" spans="1:18" ht="15.75" customHeight="1" x14ac:dyDescent="0.25">
      <c r="A188" s="3">
        <v>2</v>
      </c>
      <c r="B188" s="3">
        <v>2</v>
      </c>
      <c r="C188" s="3">
        <v>5</v>
      </c>
      <c r="D188" s="3">
        <v>5</v>
      </c>
      <c r="E188" s="3">
        <v>20</v>
      </c>
      <c r="F188" s="3">
        <v>10</v>
      </c>
      <c r="G188" s="3">
        <v>10</v>
      </c>
      <c r="H188" s="3">
        <v>48</v>
      </c>
      <c r="I188" s="3">
        <v>24</v>
      </c>
      <c r="J188" s="3">
        <v>5</v>
      </c>
      <c r="K188" s="3"/>
      <c r="L188" s="3" t="s">
        <v>41</v>
      </c>
      <c r="M188" s="3" t="s">
        <v>75</v>
      </c>
      <c r="N188" s="3">
        <v>5</v>
      </c>
      <c r="O188" s="3">
        <v>5</v>
      </c>
      <c r="P188" s="3"/>
      <c r="Q188" s="3"/>
      <c r="R188" s="3"/>
    </row>
    <row r="189" spans="1:18" ht="15.75" customHeight="1" x14ac:dyDescent="0.25">
      <c r="A189" s="3">
        <v>2</v>
      </c>
      <c r="B189" s="3">
        <v>1</v>
      </c>
      <c r="C189" s="3">
        <v>2</v>
      </c>
      <c r="D189" s="3">
        <v>4</v>
      </c>
      <c r="E189" s="3">
        <v>20</v>
      </c>
      <c r="F189" s="3">
        <v>50</v>
      </c>
      <c r="G189" s="3">
        <v>10</v>
      </c>
      <c r="H189" s="3">
        <v>53</v>
      </c>
      <c r="I189" s="3">
        <v>22</v>
      </c>
      <c r="J189" s="3">
        <v>100</v>
      </c>
      <c r="K189" s="3"/>
      <c r="L189" s="3" t="s">
        <v>41</v>
      </c>
      <c r="M189" s="3" t="s">
        <v>75</v>
      </c>
      <c r="N189" s="3">
        <v>5</v>
      </c>
      <c r="O189" s="3">
        <v>5</v>
      </c>
      <c r="P189" s="3"/>
      <c r="Q189" s="3"/>
      <c r="R189" s="3"/>
    </row>
    <row r="190" spans="1:18" ht="15.75" customHeight="1" x14ac:dyDescent="0.25">
      <c r="A190" s="3">
        <v>3</v>
      </c>
      <c r="B190" s="3">
        <v>3</v>
      </c>
      <c r="C190" s="3">
        <v>4</v>
      </c>
      <c r="D190" s="3">
        <v>4</v>
      </c>
      <c r="E190" s="3">
        <v>10</v>
      </c>
      <c r="F190" s="3">
        <v>10</v>
      </c>
      <c r="G190" s="3">
        <v>10</v>
      </c>
      <c r="H190" s="3">
        <v>55</v>
      </c>
      <c r="I190" s="3">
        <v>30</v>
      </c>
      <c r="J190" s="3">
        <v>3000</v>
      </c>
      <c r="K190" s="3"/>
      <c r="L190" s="3" t="s">
        <v>41</v>
      </c>
      <c r="M190" s="3" t="s">
        <v>75</v>
      </c>
      <c r="N190" s="3">
        <v>3</v>
      </c>
      <c r="O190" s="3">
        <v>3</v>
      </c>
      <c r="P190" s="3"/>
      <c r="Q190" s="3"/>
      <c r="R190" s="3"/>
    </row>
    <row r="191" spans="1:18" ht="15.75" customHeight="1" x14ac:dyDescent="0.25">
      <c r="A191" s="3">
        <v>4</v>
      </c>
      <c r="B191" s="3">
        <v>2</v>
      </c>
      <c r="C191" s="3">
        <v>3</v>
      </c>
      <c r="D191" s="3">
        <v>3</v>
      </c>
      <c r="E191" s="3">
        <v>20</v>
      </c>
      <c r="F191" s="3">
        <v>20</v>
      </c>
      <c r="G191" s="3">
        <v>10</v>
      </c>
      <c r="H191" s="3">
        <v>55</v>
      </c>
      <c r="I191" s="3">
        <v>32</v>
      </c>
      <c r="J191" s="3">
        <v>3000</v>
      </c>
      <c r="K191" s="3"/>
      <c r="L191" s="3" t="s">
        <v>41</v>
      </c>
      <c r="M191" s="3" t="s">
        <v>75</v>
      </c>
      <c r="N191" s="3">
        <v>5</v>
      </c>
      <c r="O191" s="3">
        <v>5</v>
      </c>
      <c r="P191" s="3"/>
      <c r="Q191" s="3"/>
      <c r="R191" s="3"/>
    </row>
    <row r="192" spans="1:18" ht="15.75" customHeight="1" x14ac:dyDescent="0.25">
      <c r="A192" s="3">
        <v>4</v>
      </c>
      <c r="B192" s="3">
        <v>4</v>
      </c>
      <c r="C192" s="3">
        <v>1</v>
      </c>
      <c r="D192" s="3">
        <v>5</v>
      </c>
      <c r="E192" s="3">
        <v>2</v>
      </c>
      <c r="F192" s="3">
        <v>10</v>
      </c>
      <c r="G192" s="3">
        <v>10</v>
      </c>
      <c r="H192" s="3">
        <v>57</v>
      </c>
      <c r="I192" s="3">
        <v>27</v>
      </c>
      <c r="J192" s="3">
        <v>1000</v>
      </c>
      <c r="K192" s="3"/>
      <c r="L192" s="3" t="s">
        <v>41</v>
      </c>
      <c r="M192" s="3" t="s">
        <v>188</v>
      </c>
      <c r="N192" s="3">
        <v>5</v>
      </c>
      <c r="O192" s="3">
        <v>5</v>
      </c>
      <c r="P192" s="3"/>
      <c r="Q192" s="3"/>
      <c r="R192" s="3"/>
    </row>
    <row r="193" spans="1:18" ht="15.75" customHeight="1" x14ac:dyDescent="0.25">
      <c r="A193" s="3">
        <v>3</v>
      </c>
      <c r="B193" s="3">
        <v>3</v>
      </c>
      <c r="C193" s="3">
        <v>3</v>
      </c>
      <c r="D193" s="3">
        <v>4</v>
      </c>
      <c r="E193" s="3">
        <v>20</v>
      </c>
      <c r="F193" s="3">
        <v>5</v>
      </c>
      <c r="G193" s="3">
        <v>12</v>
      </c>
      <c r="H193" s="3">
        <v>37</v>
      </c>
      <c r="I193" s="3">
        <v>7</v>
      </c>
      <c r="J193" s="4"/>
      <c r="K193" s="3"/>
      <c r="L193" s="3" t="s">
        <v>41</v>
      </c>
      <c r="M193" s="3" t="s">
        <v>75</v>
      </c>
      <c r="N193" s="3">
        <v>4</v>
      </c>
      <c r="O193" s="3">
        <v>4</v>
      </c>
      <c r="P193" s="3"/>
      <c r="Q193" s="3"/>
      <c r="R193" s="3"/>
    </row>
    <row r="194" spans="1:18" ht="15.75" customHeight="1" x14ac:dyDescent="0.25">
      <c r="A194" s="3">
        <v>5</v>
      </c>
      <c r="B194" s="3">
        <v>5</v>
      </c>
      <c r="C194" s="3">
        <v>4</v>
      </c>
      <c r="D194" s="3">
        <v>4</v>
      </c>
      <c r="E194" s="3">
        <v>50</v>
      </c>
      <c r="F194" s="3">
        <v>20</v>
      </c>
      <c r="G194" s="3">
        <v>12</v>
      </c>
      <c r="H194" s="3">
        <v>39</v>
      </c>
      <c r="I194" s="3">
        <v>5</v>
      </c>
      <c r="J194" s="3">
        <v>300</v>
      </c>
      <c r="K194" s="3"/>
      <c r="L194" s="3" t="s">
        <v>41</v>
      </c>
      <c r="M194" s="3" t="s">
        <v>75</v>
      </c>
      <c r="N194" s="3">
        <v>5</v>
      </c>
      <c r="O194" s="3">
        <v>5</v>
      </c>
      <c r="P194" s="3"/>
      <c r="Q194" s="3"/>
      <c r="R194" s="3"/>
    </row>
    <row r="195" spans="1:18" ht="15.75" customHeight="1" x14ac:dyDescent="0.25">
      <c r="A195" s="3">
        <v>3</v>
      </c>
      <c r="B195" s="3">
        <v>3</v>
      </c>
      <c r="C195" s="3">
        <v>3</v>
      </c>
      <c r="D195" s="3">
        <v>3</v>
      </c>
      <c r="E195" s="3">
        <v>50</v>
      </c>
      <c r="F195" s="3">
        <v>10</v>
      </c>
      <c r="G195" s="3">
        <v>15</v>
      </c>
      <c r="H195" s="3">
        <v>26</v>
      </c>
      <c r="I195" s="3">
        <v>1</v>
      </c>
      <c r="J195" s="3">
        <v>20</v>
      </c>
      <c r="K195" s="3"/>
      <c r="L195" s="3" t="s">
        <v>74</v>
      </c>
      <c r="M195" s="3" t="s">
        <v>75</v>
      </c>
      <c r="N195" s="3">
        <v>3</v>
      </c>
      <c r="O195" s="3">
        <v>3</v>
      </c>
      <c r="P195" s="3"/>
      <c r="Q195" s="3"/>
      <c r="R195" s="3"/>
    </row>
    <row r="196" spans="1:18" ht="15.75" customHeight="1" x14ac:dyDescent="0.25">
      <c r="A196" s="3">
        <v>5</v>
      </c>
      <c r="B196" s="3">
        <v>3</v>
      </c>
      <c r="C196" s="3">
        <v>3</v>
      </c>
      <c r="D196" s="3">
        <v>3</v>
      </c>
      <c r="E196" s="3">
        <v>5</v>
      </c>
      <c r="F196" s="3">
        <v>5</v>
      </c>
      <c r="G196" s="3">
        <v>15</v>
      </c>
      <c r="H196" s="3">
        <v>30</v>
      </c>
      <c r="I196" s="3">
        <v>4</v>
      </c>
      <c r="J196" s="3">
        <v>60</v>
      </c>
      <c r="K196" s="3"/>
      <c r="L196" s="3" t="s">
        <v>74</v>
      </c>
      <c r="M196" s="3" t="s">
        <v>75</v>
      </c>
      <c r="N196" s="3">
        <v>1</v>
      </c>
      <c r="O196" s="3">
        <v>5</v>
      </c>
      <c r="P196" s="3"/>
      <c r="Q196" s="3"/>
      <c r="R196" s="3"/>
    </row>
    <row r="197" spans="1:18" ht="15.75" customHeight="1" x14ac:dyDescent="0.25">
      <c r="A197" s="3">
        <v>3</v>
      </c>
      <c r="B197" s="3">
        <v>3</v>
      </c>
      <c r="C197" s="3">
        <v>2</v>
      </c>
      <c r="D197" s="3">
        <v>4</v>
      </c>
      <c r="E197" s="3">
        <v>10</v>
      </c>
      <c r="F197" s="3">
        <v>20</v>
      </c>
      <c r="G197" s="3">
        <v>15</v>
      </c>
      <c r="H197" s="3">
        <v>31</v>
      </c>
      <c r="I197" s="3">
        <v>5</v>
      </c>
      <c r="J197" s="3">
        <v>40</v>
      </c>
      <c r="K197" s="3"/>
      <c r="L197" s="3" t="s">
        <v>74</v>
      </c>
      <c r="M197" s="3" t="s">
        <v>75</v>
      </c>
      <c r="N197" s="3">
        <v>5</v>
      </c>
      <c r="O197" s="3">
        <v>5</v>
      </c>
      <c r="P197" s="3"/>
      <c r="Q197" s="3"/>
      <c r="R197" s="3"/>
    </row>
    <row r="198" spans="1:18" ht="15.75" customHeight="1" x14ac:dyDescent="0.25">
      <c r="A198" s="3">
        <v>5</v>
      </c>
      <c r="B198" s="3">
        <v>5</v>
      </c>
      <c r="C198" s="3">
        <v>1</v>
      </c>
      <c r="D198" s="3">
        <v>5</v>
      </c>
      <c r="E198" s="3">
        <v>25</v>
      </c>
      <c r="F198" s="3">
        <v>20</v>
      </c>
      <c r="G198" s="3">
        <v>15</v>
      </c>
      <c r="H198" s="3">
        <v>32</v>
      </c>
      <c r="I198" s="3">
        <v>5</v>
      </c>
      <c r="J198" s="3">
        <v>350</v>
      </c>
      <c r="K198" s="3"/>
      <c r="L198" s="3" t="s">
        <v>41</v>
      </c>
      <c r="M198" s="3" t="s">
        <v>75</v>
      </c>
      <c r="N198" s="3">
        <v>4</v>
      </c>
      <c r="O198" s="3">
        <v>4</v>
      </c>
      <c r="P198" s="3"/>
      <c r="Q198" s="3"/>
      <c r="R198" s="3"/>
    </row>
    <row r="199" spans="1:18" ht="15.75" customHeight="1" x14ac:dyDescent="0.25">
      <c r="A199" s="3">
        <v>3</v>
      </c>
      <c r="B199" s="3">
        <v>1</v>
      </c>
      <c r="C199" s="3">
        <v>2</v>
      </c>
      <c r="D199" s="3">
        <v>5</v>
      </c>
      <c r="E199" s="3">
        <v>20</v>
      </c>
      <c r="F199" s="3">
        <v>780</v>
      </c>
      <c r="G199" s="3">
        <v>15</v>
      </c>
      <c r="H199" s="3">
        <v>33</v>
      </c>
      <c r="I199" s="3">
        <v>4</v>
      </c>
      <c r="J199" s="3">
        <v>30</v>
      </c>
      <c r="K199" s="3"/>
      <c r="L199" s="3" t="s">
        <v>74</v>
      </c>
      <c r="M199" s="3" t="s">
        <v>75</v>
      </c>
      <c r="N199" s="3">
        <v>5</v>
      </c>
      <c r="O199" s="3">
        <v>5</v>
      </c>
      <c r="P199" s="3"/>
      <c r="Q199" s="3"/>
      <c r="R199" s="3"/>
    </row>
    <row r="200" spans="1:18" ht="15.75" customHeight="1" x14ac:dyDescent="0.25">
      <c r="A200" s="3">
        <v>5</v>
      </c>
      <c r="B200" s="3">
        <v>3</v>
      </c>
      <c r="C200" s="3">
        <v>4</v>
      </c>
      <c r="D200" s="3">
        <v>4</v>
      </c>
      <c r="E200" s="3">
        <v>50</v>
      </c>
      <c r="F200" s="3">
        <v>9</v>
      </c>
      <c r="G200" s="3">
        <v>15</v>
      </c>
      <c r="H200" s="3">
        <v>34</v>
      </c>
      <c r="I200" s="3">
        <v>10</v>
      </c>
      <c r="J200" s="3">
        <v>100</v>
      </c>
      <c r="K200" s="3"/>
      <c r="L200" s="3" t="s">
        <v>74</v>
      </c>
      <c r="M200" s="3" t="s">
        <v>75</v>
      </c>
      <c r="N200" s="3">
        <v>4</v>
      </c>
      <c r="O200" s="3">
        <v>4</v>
      </c>
      <c r="P200" s="3"/>
      <c r="Q200" s="3"/>
      <c r="R200" s="3"/>
    </row>
    <row r="201" spans="1:18" ht="15.75" customHeight="1" x14ac:dyDescent="0.25">
      <c r="A201" s="3">
        <v>4</v>
      </c>
      <c r="B201" s="3">
        <v>4</v>
      </c>
      <c r="C201" s="3">
        <v>4</v>
      </c>
      <c r="D201" s="3">
        <v>5</v>
      </c>
      <c r="E201" s="3">
        <v>30</v>
      </c>
      <c r="F201" s="3">
        <v>5</v>
      </c>
      <c r="G201" s="3">
        <v>15</v>
      </c>
      <c r="H201" s="3">
        <v>36</v>
      </c>
      <c r="I201" s="3">
        <v>10</v>
      </c>
      <c r="J201" s="3">
        <v>50</v>
      </c>
      <c r="K201" s="3"/>
      <c r="L201" s="3" t="s">
        <v>41</v>
      </c>
      <c r="M201" s="3" t="s">
        <v>75</v>
      </c>
      <c r="N201" s="3">
        <v>5</v>
      </c>
      <c r="O201" s="3">
        <v>5</v>
      </c>
      <c r="P201" s="3"/>
      <c r="Q201" s="3"/>
      <c r="R201" s="3"/>
    </row>
    <row r="202" spans="1:18" ht="15.75" customHeight="1" x14ac:dyDescent="0.25">
      <c r="A202" s="3">
        <v>3</v>
      </c>
      <c r="B202" s="3">
        <v>4</v>
      </c>
      <c r="C202" s="3">
        <v>5</v>
      </c>
      <c r="D202" s="3">
        <v>4</v>
      </c>
      <c r="E202" s="3">
        <v>10</v>
      </c>
      <c r="F202" s="3">
        <v>10</v>
      </c>
      <c r="G202" s="3">
        <v>15</v>
      </c>
      <c r="H202" s="3">
        <v>36</v>
      </c>
      <c r="I202" s="3">
        <v>10</v>
      </c>
      <c r="J202" s="3">
        <v>100</v>
      </c>
      <c r="K202" s="3"/>
      <c r="L202" s="3" t="s">
        <v>41</v>
      </c>
      <c r="M202" s="3" t="s">
        <v>75</v>
      </c>
      <c r="N202" s="3">
        <v>4</v>
      </c>
      <c r="O202" s="3">
        <v>5</v>
      </c>
      <c r="P202" s="3"/>
      <c r="Q202" s="3"/>
      <c r="R202" s="3"/>
    </row>
    <row r="203" spans="1:18" ht="15.75" customHeight="1" x14ac:dyDescent="0.25">
      <c r="A203" s="3">
        <v>5</v>
      </c>
      <c r="B203" s="3">
        <v>4</v>
      </c>
      <c r="C203" s="3">
        <v>5</v>
      </c>
      <c r="D203" s="3">
        <v>5</v>
      </c>
      <c r="E203" s="3">
        <v>10</v>
      </c>
      <c r="F203" s="3">
        <v>10</v>
      </c>
      <c r="G203" s="3">
        <v>15</v>
      </c>
      <c r="H203" s="3">
        <v>40</v>
      </c>
      <c r="I203" s="3">
        <v>8</v>
      </c>
      <c r="J203" s="3">
        <v>50</v>
      </c>
      <c r="K203" s="3"/>
      <c r="L203" s="3" t="s">
        <v>74</v>
      </c>
      <c r="M203" s="3" t="s">
        <v>75</v>
      </c>
      <c r="N203" s="3">
        <v>5</v>
      </c>
      <c r="O203" s="3">
        <v>5</v>
      </c>
      <c r="P203" s="3"/>
      <c r="Q203" s="3"/>
      <c r="R203" s="3"/>
    </row>
    <row r="204" spans="1:18" ht="15.75" customHeight="1" x14ac:dyDescent="0.25">
      <c r="A204" s="3">
        <v>5</v>
      </c>
      <c r="B204" s="3">
        <v>4</v>
      </c>
      <c r="C204" s="3">
        <v>1</v>
      </c>
      <c r="D204" s="3">
        <v>4</v>
      </c>
      <c r="E204" s="3">
        <v>450</v>
      </c>
      <c r="F204" s="3">
        <v>10</v>
      </c>
      <c r="G204" s="3">
        <v>15</v>
      </c>
      <c r="H204" s="3">
        <v>65</v>
      </c>
      <c r="I204" s="3">
        <v>35</v>
      </c>
      <c r="J204" s="4">
        <v>1000</v>
      </c>
      <c r="K204" s="3"/>
      <c r="L204" s="3" t="s">
        <v>41</v>
      </c>
      <c r="M204" s="3" t="s">
        <v>75</v>
      </c>
      <c r="N204" s="3">
        <v>5</v>
      </c>
      <c r="O204" s="3">
        <v>5</v>
      </c>
      <c r="P204" s="3"/>
      <c r="Q204" s="3"/>
      <c r="R204" s="3"/>
    </row>
    <row r="205" spans="1:18" ht="15.75" customHeight="1" x14ac:dyDescent="0.25">
      <c r="A205" s="3">
        <v>3</v>
      </c>
      <c r="B205" s="3">
        <v>3</v>
      </c>
      <c r="C205" s="3">
        <v>2</v>
      </c>
      <c r="D205" s="3">
        <v>5</v>
      </c>
      <c r="E205" s="3">
        <v>10</v>
      </c>
      <c r="F205" s="3">
        <v>10</v>
      </c>
      <c r="G205" s="3">
        <v>20</v>
      </c>
      <c r="H205" s="3">
        <v>30</v>
      </c>
      <c r="I205" s="3">
        <v>5</v>
      </c>
      <c r="J205" s="3">
        <v>150</v>
      </c>
      <c r="K205" s="3"/>
      <c r="L205" s="3" t="s">
        <v>74</v>
      </c>
      <c r="M205" s="3" t="s">
        <v>75</v>
      </c>
      <c r="N205" s="3">
        <v>3</v>
      </c>
      <c r="O205" s="3">
        <v>2</v>
      </c>
      <c r="P205" s="3"/>
      <c r="Q205" s="3"/>
      <c r="R205" s="3"/>
    </row>
    <row r="206" spans="1:18" ht="15.75" customHeight="1" x14ac:dyDescent="0.25">
      <c r="A206" s="3">
        <v>4</v>
      </c>
      <c r="B206" s="3">
        <v>4</v>
      </c>
      <c r="C206" s="3">
        <v>4</v>
      </c>
      <c r="D206" s="3">
        <v>5</v>
      </c>
      <c r="E206" s="3">
        <v>10</v>
      </c>
      <c r="F206" s="3">
        <v>4</v>
      </c>
      <c r="G206" s="3">
        <v>20</v>
      </c>
      <c r="H206" s="3">
        <v>34</v>
      </c>
      <c r="I206" s="3">
        <v>8</v>
      </c>
      <c r="J206" s="3">
        <v>30</v>
      </c>
      <c r="K206" s="3"/>
      <c r="L206" s="3" t="s">
        <v>243</v>
      </c>
      <c r="M206" s="3" t="s">
        <v>75</v>
      </c>
      <c r="N206" s="3">
        <v>5</v>
      </c>
      <c r="O206" s="3">
        <v>5</v>
      </c>
      <c r="P206" s="3"/>
      <c r="Q206" s="3"/>
      <c r="R206" s="3"/>
    </row>
    <row r="207" spans="1:18" ht="15.75" customHeight="1" x14ac:dyDescent="0.25">
      <c r="A207" s="3">
        <v>5</v>
      </c>
      <c r="B207" s="3">
        <v>3</v>
      </c>
      <c r="C207" s="3">
        <v>4</v>
      </c>
      <c r="D207" s="3">
        <v>5</v>
      </c>
      <c r="E207" s="3">
        <v>5</v>
      </c>
      <c r="F207" s="3">
        <v>3</v>
      </c>
      <c r="G207" s="3">
        <v>20</v>
      </c>
      <c r="H207" s="3">
        <v>36</v>
      </c>
      <c r="I207" s="3">
        <v>10</v>
      </c>
      <c r="J207" s="3">
        <v>500</v>
      </c>
      <c r="K207" s="3"/>
      <c r="L207" s="3" t="s">
        <v>74</v>
      </c>
      <c r="M207" s="3" t="s">
        <v>75</v>
      </c>
      <c r="N207" s="3">
        <v>3</v>
      </c>
      <c r="O207" s="3">
        <v>3</v>
      </c>
      <c r="P207" s="3"/>
      <c r="Q207" s="3"/>
      <c r="R207" s="3"/>
    </row>
    <row r="208" spans="1:18" ht="15.75" customHeight="1" x14ac:dyDescent="0.25">
      <c r="A208" s="3">
        <v>3</v>
      </c>
      <c r="B208" s="3">
        <v>4</v>
      </c>
      <c r="C208" s="3">
        <v>5</v>
      </c>
      <c r="D208" s="3">
        <v>5</v>
      </c>
      <c r="E208" s="3"/>
      <c r="F208" s="3">
        <v>10</v>
      </c>
      <c r="G208" s="3">
        <v>20</v>
      </c>
      <c r="H208" s="3">
        <v>45</v>
      </c>
      <c r="I208" s="3">
        <v>15</v>
      </c>
      <c r="J208" s="3">
        <v>250</v>
      </c>
      <c r="K208" s="3"/>
      <c r="L208" s="3" t="s">
        <v>74</v>
      </c>
      <c r="M208" s="3" t="s">
        <v>75</v>
      </c>
      <c r="N208" s="3">
        <v>4</v>
      </c>
      <c r="O208" s="3">
        <v>4</v>
      </c>
      <c r="P208" s="3"/>
      <c r="Q208" s="3"/>
      <c r="R208" s="3"/>
    </row>
    <row r="209" spans="1:18" ht="15.75" customHeight="1" x14ac:dyDescent="0.25">
      <c r="A209" s="3">
        <v>3</v>
      </c>
      <c r="B209" s="3">
        <v>5</v>
      </c>
      <c r="C209" s="3">
        <v>3</v>
      </c>
      <c r="D209" s="3">
        <v>4</v>
      </c>
      <c r="E209" s="3">
        <v>50</v>
      </c>
      <c r="F209" s="3">
        <v>30</v>
      </c>
      <c r="G209" s="3">
        <v>20</v>
      </c>
      <c r="H209" s="3">
        <v>58</v>
      </c>
      <c r="I209" s="3">
        <v>30</v>
      </c>
      <c r="J209" s="3">
        <v>200</v>
      </c>
      <c r="K209" s="3"/>
      <c r="L209" s="3" t="s">
        <v>41</v>
      </c>
      <c r="M209" s="3" t="s">
        <v>188</v>
      </c>
      <c r="N209" s="3">
        <v>4</v>
      </c>
      <c r="O209" s="3">
        <v>2</v>
      </c>
      <c r="P209" s="3"/>
      <c r="Q209" s="3"/>
      <c r="R209" s="3"/>
    </row>
    <row r="210" spans="1:18" ht="15.75" customHeight="1" x14ac:dyDescent="0.25">
      <c r="A210" s="3">
        <v>2</v>
      </c>
      <c r="B210" s="3">
        <v>1</v>
      </c>
      <c r="C210" s="3">
        <v>2</v>
      </c>
      <c r="D210" s="3">
        <v>5</v>
      </c>
      <c r="E210" s="3">
        <v>10</v>
      </c>
      <c r="F210" s="3">
        <v>20</v>
      </c>
      <c r="G210" s="3">
        <v>25</v>
      </c>
      <c r="H210" s="3">
        <v>28</v>
      </c>
      <c r="I210" s="3">
        <v>3</v>
      </c>
      <c r="J210" s="3">
        <v>30</v>
      </c>
      <c r="K210" s="3"/>
      <c r="L210" s="3" t="s">
        <v>41</v>
      </c>
      <c r="M210" s="3" t="s">
        <v>75</v>
      </c>
      <c r="N210" s="3">
        <v>4</v>
      </c>
      <c r="O210" s="3">
        <v>5</v>
      </c>
      <c r="P210" s="3"/>
      <c r="Q210" s="3"/>
      <c r="R210" s="3"/>
    </row>
    <row r="211" spans="1:18" ht="15.75" customHeight="1" x14ac:dyDescent="0.25">
      <c r="A211" s="3">
        <v>4</v>
      </c>
      <c r="B211" s="3">
        <v>4</v>
      </c>
      <c r="C211" s="3">
        <v>4</v>
      </c>
      <c r="D211" s="3">
        <v>4</v>
      </c>
      <c r="E211" s="3">
        <v>10</v>
      </c>
      <c r="F211" s="3">
        <v>20</v>
      </c>
      <c r="G211" s="3">
        <v>30</v>
      </c>
      <c r="H211" s="3">
        <v>47</v>
      </c>
      <c r="I211" s="3">
        <v>15</v>
      </c>
      <c r="J211" s="3">
        <v>100</v>
      </c>
      <c r="K211" s="3"/>
      <c r="L211" s="3" t="s">
        <v>74</v>
      </c>
      <c r="M211" s="3" t="s">
        <v>75</v>
      </c>
      <c r="N211" s="3">
        <v>4</v>
      </c>
      <c r="O211" s="3">
        <v>4</v>
      </c>
      <c r="P211" s="3"/>
      <c r="Q211" s="3"/>
      <c r="R211" s="3"/>
    </row>
    <row r="212" spans="1:18" ht="15.75" customHeight="1" x14ac:dyDescent="0.25">
      <c r="A212" s="3">
        <v>1</v>
      </c>
      <c r="B212" s="3">
        <v>5</v>
      </c>
      <c r="C212" s="3">
        <v>2</v>
      </c>
      <c r="D212" s="3">
        <v>5</v>
      </c>
      <c r="E212" s="3">
        <v>15</v>
      </c>
      <c r="F212" s="3">
        <v>1</v>
      </c>
      <c r="G212" s="3">
        <v>30</v>
      </c>
      <c r="H212" s="3">
        <v>62</v>
      </c>
      <c r="I212" s="3">
        <v>38</v>
      </c>
      <c r="J212" s="3">
        <v>5000</v>
      </c>
      <c r="K212" s="3"/>
      <c r="L212" s="3" t="s">
        <v>41</v>
      </c>
      <c r="M212" s="3" t="s">
        <v>75</v>
      </c>
      <c r="N212" s="3">
        <v>1</v>
      </c>
      <c r="O212" s="3">
        <v>2</v>
      </c>
      <c r="P212" s="3"/>
      <c r="Q212" s="3"/>
      <c r="R212" s="3"/>
    </row>
    <row r="213" spans="1:18" ht="15.75" customHeight="1" x14ac:dyDescent="0.25">
      <c r="A213" s="3">
        <v>4</v>
      </c>
      <c r="B213" s="3">
        <v>2</v>
      </c>
      <c r="C213" s="3">
        <v>4</v>
      </c>
      <c r="D213" s="3">
        <v>5</v>
      </c>
      <c r="E213" s="3"/>
      <c r="F213" s="3"/>
      <c r="G213" s="3">
        <v>30</v>
      </c>
      <c r="H213" s="3">
        <v>63</v>
      </c>
      <c r="I213" s="3">
        <v>34</v>
      </c>
      <c r="J213" s="3">
        <v>10000</v>
      </c>
      <c r="K213" s="3"/>
      <c r="L213" s="3" t="s">
        <v>41</v>
      </c>
      <c r="M213" s="3" t="s">
        <v>75</v>
      </c>
      <c r="N213" s="3">
        <v>5</v>
      </c>
      <c r="O213" s="3">
        <v>4</v>
      </c>
      <c r="P213" s="3"/>
      <c r="Q213" s="3"/>
      <c r="R213" s="3"/>
    </row>
    <row r="214" spans="1:18" ht="15.75" customHeight="1" x14ac:dyDescent="0.25">
      <c r="A214" s="3">
        <v>5</v>
      </c>
      <c r="B214" s="3">
        <v>1</v>
      </c>
      <c r="C214" s="3">
        <v>3</v>
      </c>
      <c r="D214" s="3">
        <v>5</v>
      </c>
      <c r="E214" s="3">
        <v>7</v>
      </c>
      <c r="F214" s="3">
        <v>5</v>
      </c>
      <c r="G214" s="3">
        <v>15</v>
      </c>
      <c r="H214" s="3">
        <v>26</v>
      </c>
      <c r="I214" s="3">
        <v>2</v>
      </c>
      <c r="J214" s="3">
        <v>30</v>
      </c>
      <c r="K214" s="3"/>
      <c r="L214" s="3" t="s">
        <v>74</v>
      </c>
      <c r="M214" s="3" t="s">
        <v>75</v>
      </c>
      <c r="N214" s="3">
        <v>5</v>
      </c>
      <c r="O214" s="3">
        <v>5</v>
      </c>
      <c r="P214" s="3"/>
      <c r="Q214" s="3"/>
      <c r="R214" s="3"/>
    </row>
    <row r="215" spans="1:18" ht="15.75" customHeight="1" x14ac:dyDescent="0.25">
      <c r="A215" s="3">
        <v>1</v>
      </c>
      <c r="B215" s="3">
        <v>1</v>
      </c>
      <c r="C215" s="3">
        <v>1</v>
      </c>
      <c r="D215" s="3">
        <v>5</v>
      </c>
      <c r="E215" s="3">
        <v>10</v>
      </c>
      <c r="F215" s="3">
        <v>20</v>
      </c>
      <c r="G215" s="3">
        <v>5</v>
      </c>
      <c r="H215" s="3">
        <v>38</v>
      </c>
      <c r="I215" s="3">
        <v>14</v>
      </c>
      <c r="J215" s="3">
        <v>0</v>
      </c>
      <c r="K215" s="3"/>
      <c r="L215" s="3" t="s">
        <v>41</v>
      </c>
      <c r="M215" s="3" t="s">
        <v>315</v>
      </c>
      <c r="N215" s="3">
        <v>1</v>
      </c>
      <c r="O215" s="3">
        <v>1</v>
      </c>
      <c r="P215" s="3"/>
      <c r="Q215" s="3"/>
      <c r="R215" s="3"/>
    </row>
    <row r="216" spans="1:18" ht="15.75" customHeight="1" x14ac:dyDescent="0.25">
      <c r="A216" s="3">
        <v>5</v>
      </c>
      <c r="B216" s="3">
        <v>4</v>
      </c>
      <c r="C216" s="3">
        <v>3</v>
      </c>
      <c r="D216" s="3">
        <v>5</v>
      </c>
      <c r="E216" s="3">
        <v>4</v>
      </c>
      <c r="F216" s="3">
        <v>5</v>
      </c>
      <c r="G216" s="3">
        <v>5</v>
      </c>
      <c r="H216" s="3">
        <v>52</v>
      </c>
      <c r="I216" s="3">
        <v>26</v>
      </c>
      <c r="J216" s="3">
        <v>10</v>
      </c>
      <c r="K216" s="3"/>
      <c r="L216" s="3" t="s">
        <v>41</v>
      </c>
      <c r="M216" s="3" t="s">
        <v>315</v>
      </c>
      <c r="N216" s="3">
        <v>5</v>
      </c>
      <c r="O216" s="3">
        <v>4</v>
      </c>
      <c r="P216" s="3"/>
      <c r="Q216" s="3"/>
      <c r="R216" s="3"/>
    </row>
    <row r="217" spans="1:18" ht="15.75" customHeight="1" x14ac:dyDescent="0.25">
      <c r="A217" s="3">
        <v>5</v>
      </c>
      <c r="B217" s="3">
        <v>3</v>
      </c>
      <c r="C217" s="3">
        <v>2</v>
      </c>
      <c r="D217" s="3">
        <v>4</v>
      </c>
      <c r="E217" s="3">
        <v>5</v>
      </c>
      <c r="F217" s="3">
        <v>4</v>
      </c>
      <c r="G217" s="3">
        <v>5</v>
      </c>
      <c r="H217" s="3">
        <v>59</v>
      </c>
      <c r="I217" s="3">
        <v>35</v>
      </c>
      <c r="J217" s="3">
        <v>2000</v>
      </c>
      <c r="K217" s="3"/>
      <c r="L217" s="3" t="s">
        <v>41</v>
      </c>
      <c r="M217" s="3" t="s">
        <v>315</v>
      </c>
      <c r="N217" s="3">
        <v>5</v>
      </c>
      <c r="O217" s="3">
        <v>5</v>
      </c>
      <c r="P217" s="3"/>
      <c r="Q217" s="3"/>
      <c r="R217" s="3"/>
    </row>
    <row r="218" spans="1:18" ht="15.75" customHeight="1" x14ac:dyDescent="0.25">
      <c r="A218" s="3">
        <v>3</v>
      </c>
      <c r="B218" s="3">
        <v>4</v>
      </c>
      <c r="C218" s="3">
        <v>4</v>
      </c>
      <c r="D218" s="3">
        <v>5</v>
      </c>
      <c r="E218" s="3">
        <v>20</v>
      </c>
      <c r="F218" s="3">
        <v>7</v>
      </c>
      <c r="G218" s="3">
        <v>12</v>
      </c>
      <c r="H218" s="3">
        <v>57</v>
      </c>
      <c r="I218" s="3">
        <v>30</v>
      </c>
      <c r="J218" s="3">
        <v>200</v>
      </c>
      <c r="K218" s="3"/>
      <c r="L218" s="3" t="s">
        <v>41</v>
      </c>
      <c r="M218" s="3" t="s">
        <v>315</v>
      </c>
      <c r="N218" s="3">
        <v>4</v>
      </c>
      <c r="O218" s="3">
        <v>5</v>
      </c>
      <c r="P218" s="3"/>
      <c r="Q218" s="3"/>
      <c r="R218" s="3"/>
    </row>
    <row r="219" spans="1:18" ht="15.75" customHeight="1" x14ac:dyDescent="0.25">
      <c r="A219" s="3">
        <v>5</v>
      </c>
      <c r="B219" s="3">
        <v>3</v>
      </c>
      <c r="C219" s="3">
        <v>2</v>
      </c>
      <c r="D219" s="3">
        <v>5</v>
      </c>
      <c r="E219" s="3">
        <v>10</v>
      </c>
      <c r="F219" s="3">
        <v>50</v>
      </c>
      <c r="G219" s="3">
        <v>20</v>
      </c>
      <c r="H219" s="3">
        <v>53</v>
      </c>
      <c r="I219" s="3">
        <v>26</v>
      </c>
      <c r="J219" s="3">
        <v>2</v>
      </c>
      <c r="K219" s="3"/>
      <c r="L219" s="3" t="s">
        <v>41</v>
      </c>
      <c r="M219" s="3" t="s">
        <v>315</v>
      </c>
      <c r="N219" s="3">
        <v>4</v>
      </c>
      <c r="O219" s="3">
        <v>4</v>
      </c>
      <c r="P219" s="3"/>
      <c r="Q219" s="3"/>
      <c r="R219" s="3"/>
    </row>
    <row r="220" spans="1:18" ht="15.75" customHeight="1" x14ac:dyDescent="0.25">
      <c r="A220" s="3">
        <v>3</v>
      </c>
      <c r="B220" s="3">
        <v>4</v>
      </c>
      <c r="C220" s="3">
        <v>4</v>
      </c>
      <c r="D220" s="3">
        <v>4</v>
      </c>
      <c r="E220" s="3"/>
      <c r="F220" s="3">
        <v>0</v>
      </c>
      <c r="G220" s="3"/>
      <c r="H220" s="3">
        <v>58</v>
      </c>
      <c r="I220" s="3">
        <v>30</v>
      </c>
      <c r="J220" s="3">
        <v>0</v>
      </c>
      <c r="K220" s="3"/>
      <c r="L220" s="3" t="s">
        <v>41</v>
      </c>
      <c r="M220" s="3" t="s">
        <v>315</v>
      </c>
      <c r="N220" s="3">
        <v>4</v>
      </c>
      <c r="O220" s="3">
        <v>4</v>
      </c>
      <c r="P220" s="3"/>
      <c r="Q220" s="3"/>
      <c r="R220" s="3"/>
    </row>
    <row r="221" spans="1:18" ht="15.75" customHeight="1" x14ac:dyDescent="0.25">
      <c r="A221" s="3">
        <v>1</v>
      </c>
      <c r="B221" s="3">
        <v>3</v>
      </c>
      <c r="C221" s="3">
        <v>1</v>
      </c>
      <c r="D221" s="3">
        <v>5</v>
      </c>
      <c r="E221" s="3">
        <v>5</v>
      </c>
      <c r="F221" s="3"/>
      <c r="G221" s="3"/>
      <c r="H221" s="3">
        <v>66</v>
      </c>
      <c r="I221" s="3">
        <v>40</v>
      </c>
      <c r="J221" s="3">
        <v>0</v>
      </c>
      <c r="K221" s="3"/>
      <c r="L221" s="3" t="s">
        <v>41</v>
      </c>
      <c r="M221" s="3" t="s">
        <v>315</v>
      </c>
      <c r="N221" s="3">
        <v>1</v>
      </c>
      <c r="O221" s="3">
        <v>1</v>
      </c>
      <c r="P221" s="3"/>
      <c r="Q221" s="3"/>
      <c r="R221" s="3"/>
    </row>
    <row r="222" spans="1:18" ht="15.75" customHeight="1" x14ac:dyDescent="0.25">
      <c r="A222" s="3">
        <v>5</v>
      </c>
      <c r="B222" s="3">
        <v>2</v>
      </c>
      <c r="C222" s="3">
        <v>4</v>
      </c>
      <c r="D222" s="3">
        <v>5</v>
      </c>
      <c r="E222" s="3">
        <v>10</v>
      </c>
      <c r="F222" s="3">
        <v>1</v>
      </c>
      <c r="G222" s="3">
        <v>10</v>
      </c>
      <c r="H222" s="3">
        <v>50</v>
      </c>
      <c r="I222" s="3">
        <v>25</v>
      </c>
      <c r="J222" s="3">
        <v>20</v>
      </c>
      <c r="K222" s="3"/>
      <c r="L222" s="3" t="s">
        <v>41</v>
      </c>
      <c r="M222" s="3" t="s">
        <v>315</v>
      </c>
      <c r="N222" s="3">
        <v>5</v>
      </c>
      <c r="O222" s="3">
        <v>4</v>
      </c>
      <c r="P222" s="3"/>
      <c r="Q222" s="3"/>
      <c r="R222" s="4"/>
    </row>
    <row r="223" spans="1:18" ht="15.75" customHeight="1" x14ac:dyDescent="0.25">
      <c r="A223" s="3">
        <v>3</v>
      </c>
      <c r="B223" s="3">
        <v>3</v>
      </c>
      <c r="C223" s="3">
        <v>4</v>
      </c>
      <c r="D223" s="3">
        <v>5</v>
      </c>
      <c r="E223" s="3">
        <v>4</v>
      </c>
      <c r="F223" s="3">
        <v>1</v>
      </c>
      <c r="G223" s="3">
        <v>3</v>
      </c>
      <c r="H223" s="3">
        <v>40</v>
      </c>
      <c r="I223" s="3">
        <v>15</v>
      </c>
      <c r="J223" s="4">
        <v>1500</v>
      </c>
      <c r="K223" s="3"/>
      <c r="L223" s="3" t="s">
        <v>41</v>
      </c>
      <c r="M223" s="3" t="s">
        <v>1140</v>
      </c>
      <c r="N223" s="3">
        <v>4</v>
      </c>
      <c r="O223" s="3">
        <v>4</v>
      </c>
      <c r="P223" s="3"/>
      <c r="Q223" s="3"/>
      <c r="R223" s="4"/>
    </row>
    <row r="224" spans="1:18" ht="15.75" customHeight="1" x14ac:dyDescent="0.25">
      <c r="A224" s="3">
        <v>5</v>
      </c>
      <c r="B224" s="3">
        <v>5</v>
      </c>
      <c r="C224" s="3">
        <v>5</v>
      </c>
      <c r="D224" s="3">
        <v>5</v>
      </c>
      <c r="E224" s="3">
        <v>20</v>
      </c>
      <c r="F224" s="3">
        <v>5</v>
      </c>
      <c r="G224" s="3">
        <v>5</v>
      </c>
      <c r="H224" s="3">
        <v>58</v>
      </c>
      <c r="I224" s="3">
        <v>33</v>
      </c>
      <c r="J224" s="3">
        <v>300</v>
      </c>
      <c r="K224" s="3"/>
      <c r="L224" s="3" t="s">
        <v>41</v>
      </c>
      <c r="M224" s="3" t="s">
        <v>81</v>
      </c>
      <c r="N224" s="3">
        <v>5</v>
      </c>
      <c r="O224" s="3">
        <v>5</v>
      </c>
      <c r="P224" s="3"/>
      <c r="Q224" s="3"/>
      <c r="R224" s="3"/>
    </row>
    <row r="225" spans="1:18" ht="15.75" customHeight="1" x14ac:dyDescent="0.25">
      <c r="A225" s="3">
        <v>5</v>
      </c>
      <c r="B225" s="3">
        <v>3</v>
      </c>
      <c r="C225" s="3">
        <v>5</v>
      </c>
      <c r="D225" s="3">
        <v>5</v>
      </c>
      <c r="E225" s="3">
        <v>1</v>
      </c>
      <c r="F225" s="3">
        <v>10</v>
      </c>
      <c r="G225" s="3">
        <v>10</v>
      </c>
      <c r="H225" s="3">
        <v>58</v>
      </c>
      <c r="I225" s="3">
        <v>25</v>
      </c>
      <c r="J225" s="3">
        <v>100</v>
      </c>
      <c r="K225" s="3"/>
      <c r="L225" s="3" t="s">
        <v>41</v>
      </c>
      <c r="M225" s="3" t="s">
        <v>81</v>
      </c>
      <c r="N225" s="3">
        <v>3</v>
      </c>
      <c r="O225" s="3">
        <v>5</v>
      </c>
      <c r="P225" s="3"/>
      <c r="Q225" s="3"/>
      <c r="R225" s="4"/>
    </row>
    <row r="226" spans="1:18" ht="15.75" customHeight="1" x14ac:dyDescent="0.25">
      <c r="A226" s="3">
        <v>4</v>
      </c>
      <c r="B226" s="3">
        <v>4</v>
      </c>
      <c r="C226" s="3">
        <v>3</v>
      </c>
      <c r="D226" s="3">
        <v>5</v>
      </c>
      <c r="E226" s="3">
        <v>3</v>
      </c>
      <c r="F226" s="3">
        <v>10</v>
      </c>
      <c r="G226" s="3">
        <v>8</v>
      </c>
      <c r="H226" s="3">
        <v>33</v>
      </c>
      <c r="I226" s="3">
        <v>6</v>
      </c>
      <c r="J226" s="3">
        <v>350</v>
      </c>
      <c r="K226" s="3"/>
      <c r="L226" s="3" t="s">
        <v>41</v>
      </c>
      <c r="M226" s="3" t="s">
        <v>123</v>
      </c>
      <c r="N226" s="3">
        <v>5</v>
      </c>
      <c r="O226" s="3">
        <v>5</v>
      </c>
      <c r="P226" s="3"/>
      <c r="Q226" s="3"/>
      <c r="R226" s="3"/>
    </row>
    <row r="227" spans="1:18" ht="15.75" customHeight="1" x14ac:dyDescent="0.25">
      <c r="A227" s="3">
        <v>5</v>
      </c>
      <c r="B227" s="3">
        <v>5</v>
      </c>
      <c r="C227" s="3">
        <v>1</v>
      </c>
      <c r="D227" s="3">
        <v>5</v>
      </c>
      <c r="E227" s="3">
        <v>5</v>
      </c>
      <c r="F227" s="3">
        <v>10</v>
      </c>
      <c r="G227" s="3">
        <v>5</v>
      </c>
      <c r="H227" s="3">
        <v>36</v>
      </c>
      <c r="I227" s="3">
        <v>7</v>
      </c>
      <c r="J227" s="3">
        <v>90</v>
      </c>
      <c r="K227" s="3"/>
      <c r="L227" s="3" t="s">
        <v>74</v>
      </c>
      <c r="M227" s="3" t="s">
        <v>428</v>
      </c>
      <c r="N227" s="3">
        <v>5</v>
      </c>
      <c r="O227" s="3">
        <v>4</v>
      </c>
      <c r="P227" s="3"/>
      <c r="Q227" s="3"/>
      <c r="R227" s="3"/>
    </row>
    <row r="228" spans="1:18" ht="15.75" customHeight="1" x14ac:dyDescent="0.25">
      <c r="A228" s="3">
        <v>3</v>
      </c>
      <c r="B228" s="3">
        <v>3</v>
      </c>
      <c r="C228" s="3">
        <v>2</v>
      </c>
      <c r="D228" s="3">
        <v>5</v>
      </c>
      <c r="E228" s="3">
        <v>20</v>
      </c>
      <c r="F228" s="3">
        <v>10</v>
      </c>
      <c r="G228" s="3">
        <v>10</v>
      </c>
      <c r="H228" s="3">
        <v>46</v>
      </c>
      <c r="I228" s="3">
        <v>20</v>
      </c>
      <c r="J228" s="3">
        <v>100</v>
      </c>
      <c r="K228" s="3"/>
      <c r="L228" s="3" t="s">
        <v>41</v>
      </c>
      <c r="M228" s="3" t="s">
        <v>428</v>
      </c>
      <c r="N228" s="3">
        <v>1</v>
      </c>
      <c r="O228" s="3">
        <v>1</v>
      </c>
      <c r="P228" s="3"/>
      <c r="Q228" s="3"/>
      <c r="R228" s="3"/>
    </row>
    <row r="229" spans="1:18" ht="15.75" customHeight="1" x14ac:dyDescent="0.25">
      <c r="A229" s="3">
        <v>4</v>
      </c>
      <c r="B229" s="3">
        <v>5</v>
      </c>
      <c r="C229" s="3">
        <v>4</v>
      </c>
      <c r="D229" s="3">
        <v>5</v>
      </c>
      <c r="E229" s="3">
        <v>10</v>
      </c>
      <c r="F229" s="3">
        <v>20</v>
      </c>
      <c r="G229" s="3">
        <v>10</v>
      </c>
      <c r="H229" s="3">
        <v>36</v>
      </c>
      <c r="I229" s="3">
        <v>5</v>
      </c>
      <c r="J229" s="3">
        <v>2500</v>
      </c>
      <c r="K229" s="3"/>
      <c r="L229" s="3" t="s">
        <v>41</v>
      </c>
      <c r="M229" s="11" t="s">
        <v>302</v>
      </c>
      <c r="N229" s="3">
        <v>3</v>
      </c>
      <c r="O229" s="3">
        <v>4</v>
      </c>
      <c r="P229" s="3"/>
      <c r="Q229" s="3"/>
      <c r="R229" s="3"/>
    </row>
    <row r="230" spans="1:18" ht="15.75" customHeight="1" x14ac:dyDescent="0.25">
      <c r="A230" s="3">
        <v>5</v>
      </c>
      <c r="B230" s="3">
        <v>4</v>
      </c>
      <c r="C230" s="3">
        <v>5</v>
      </c>
      <c r="D230" s="3">
        <v>4</v>
      </c>
      <c r="E230" s="3">
        <v>10</v>
      </c>
      <c r="F230" s="3">
        <v>5</v>
      </c>
      <c r="G230" s="3">
        <v>5</v>
      </c>
      <c r="H230" s="3">
        <v>38</v>
      </c>
      <c r="I230" s="3">
        <v>12</v>
      </c>
      <c r="J230" s="3">
        <v>1000</v>
      </c>
      <c r="K230" s="3"/>
      <c r="L230" s="3" t="s">
        <v>41</v>
      </c>
      <c r="M230" s="11" t="s">
        <v>302</v>
      </c>
      <c r="N230" s="3">
        <v>5</v>
      </c>
      <c r="O230" s="3">
        <v>5</v>
      </c>
      <c r="P230" s="3"/>
      <c r="Q230" s="3"/>
      <c r="R230" s="3"/>
    </row>
    <row r="231" spans="1:18" ht="15.75" customHeight="1" x14ac:dyDescent="0.25">
      <c r="A231" s="3">
        <v>4</v>
      </c>
      <c r="B231" s="3">
        <v>4</v>
      </c>
      <c r="C231" s="3">
        <v>4</v>
      </c>
      <c r="D231" s="3">
        <v>4</v>
      </c>
      <c r="E231" s="3">
        <v>10</v>
      </c>
      <c r="F231" s="3">
        <v>10</v>
      </c>
      <c r="G231" s="3">
        <v>7</v>
      </c>
      <c r="H231" s="3">
        <v>47</v>
      </c>
      <c r="I231" s="3">
        <v>17</v>
      </c>
      <c r="J231" s="3"/>
      <c r="K231" s="3"/>
      <c r="L231" s="3" t="s">
        <v>41</v>
      </c>
      <c r="M231" s="11" t="s">
        <v>302</v>
      </c>
      <c r="N231" s="3">
        <v>4</v>
      </c>
      <c r="O231" s="3">
        <v>4</v>
      </c>
      <c r="P231" s="3"/>
      <c r="Q231" s="3"/>
      <c r="R231" s="4"/>
    </row>
    <row r="232" spans="1:18" ht="15.75" customHeight="1" x14ac:dyDescent="0.25">
      <c r="A232" s="3">
        <v>3</v>
      </c>
      <c r="B232" s="3">
        <v>4</v>
      </c>
      <c r="C232" s="3">
        <v>4</v>
      </c>
      <c r="D232" s="3">
        <v>5</v>
      </c>
      <c r="E232" s="3">
        <v>5</v>
      </c>
      <c r="F232" s="3"/>
      <c r="G232" s="3">
        <v>12</v>
      </c>
      <c r="H232" s="3">
        <v>34</v>
      </c>
      <c r="I232" s="3">
        <v>10</v>
      </c>
      <c r="J232" s="3">
        <v>550</v>
      </c>
      <c r="K232" s="3"/>
      <c r="L232" s="3" t="s">
        <v>41</v>
      </c>
      <c r="M232" s="11" t="s">
        <v>302</v>
      </c>
      <c r="N232" s="3">
        <v>4</v>
      </c>
      <c r="O232" s="3">
        <v>4</v>
      </c>
      <c r="P232" s="3"/>
      <c r="Q232" s="3"/>
      <c r="R232" s="4"/>
    </row>
    <row r="233" spans="1:18" ht="15.75" customHeight="1" x14ac:dyDescent="0.25">
      <c r="A233" s="3">
        <v>4</v>
      </c>
      <c r="B233" s="3">
        <v>4</v>
      </c>
      <c r="C233" s="3">
        <v>4</v>
      </c>
      <c r="D233" s="3">
        <v>5</v>
      </c>
      <c r="E233" s="3"/>
      <c r="F233" s="3">
        <v>4</v>
      </c>
      <c r="G233" s="3"/>
      <c r="H233" s="3">
        <v>55</v>
      </c>
      <c r="I233" s="3">
        <v>24</v>
      </c>
      <c r="J233" s="3">
        <v>250</v>
      </c>
      <c r="K233" s="3"/>
      <c r="L233" s="3" t="s">
        <v>41</v>
      </c>
      <c r="M233" s="3" t="s">
        <v>572</v>
      </c>
      <c r="N233" s="3">
        <v>5</v>
      </c>
      <c r="O233" s="3">
        <v>5</v>
      </c>
      <c r="P233" s="3"/>
      <c r="Q233" s="3"/>
      <c r="R233" s="3"/>
    </row>
    <row r="234" spans="1:18" ht="15.75" customHeight="1" x14ac:dyDescent="0.25">
      <c r="A234" s="3">
        <v>4</v>
      </c>
      <c r="B234" s="3">
        <v>4</v>
      </c>
      <c r="C234" s="3">
        <v>4</v>
      </c>
      <c r="D234" s="3">
        <v>4</v>
      </c>
      <c r="E234" s="3">
        <v>50</v>
      </c>
      <c r="F234" s="3">
        <v>10</v>
      </c>
      <c r="G234" s="3">
        <v>2</v>
      </c>
      <c r="H234" s="3">
        <v>35</v>
      </c>
      <c r="I234" s="3">
        <v>8</v>
      </c>
      <c r="J234" s="3">
        <v>40</v>
      </c>
      <c r="K234" s="3"/>
      <c r="L234" s="3" t="s">
        <v>41</v>
      </c>
      <c r="M234" s="3" t="s">
        <v>113</v>
      </c>
      <c r="N234" s="3">
        <v>1</v>
      </c>
      <c r="O234" s="3">
        <v>1</v>
      </c>
      <c r="P234" s="3"/>
      <c r="Q234" s="3"/>
      <c r="R234" s="3"/>
    </row>
    <row r="235" spans="1:18" ht="15.75" customHeight="1" x14ac:dyDescent="0.25">
      <c r="A235" s="3">
        <v>5</v>
      </c>
      <c r="B235" s="3">
        <v>4</v>
      </c>
      <c r="C235" s="3">
        <v>4</v>
      </c>
      <c r="D235" s="3">
        <v>5</v>
      </c>
      <c r="E235" s="3">
        <v>30</v>
      </c>
      <c r="F235" s="3">
        <v>5</v>
      </c>
      <c r="G235" s="3">
        <v>5</v>
      </c>
      <c r="H235" s="3">
        <v>58</v>
      </c>
      <c r="I235" s="3">
        <v>22</v>
      </c>
      <c r="J235" s="3">
        <v>100</v>
      </c>
      <c r="K235" s="3"/>
      <c r="L235" s="3" t="s">
        <v>41</v>
      </c>
      <c r="M235" s="3" t="s">
        <v>113</v>
      </c>
      <c r="N235" s="3">
        <v>4</v>
      </c>
      <c r="O235" s="3">
        <v>3</v>
      </c>
      <c r="P235" s="3"/>
      <c r="Q235" s="3"/>
      <c r="R235" s="3"/>
    </row>
    <row r="236" spans="1:18" ht="15.75" customHeight="1" x14ac:dyDescent="0.25">
      <c r="A236" s="3">
        <v>3</v>
      </c>
      <c r="B236" s="3">
        <v>5</v>
      </c>
      <c r="C236" s="3">
        <v>3</v>
      </c>
      <c r="D236" s="3">
        <v>4</v>
      </c>
      <c r="E236" s="3">
        <v>15</v>
      </c>
      <c r="F236" s="3">
        <v>100</v>
      </c>
      <c r="G236" s="3">
        <v>7</v>
      </c>
      <c r="H236" s="3">
        <v>55</v>
      </c>
      <c r="I236" s="3">
        <v>20</v>
      </c>
      <c r="J236" s="3">
        <v>500</v>
      </c>
      <c r="K236" s="3"/>
      <c r="L236" s="3" t="s">
        <v>41</v>
      </c>
      <c r="M236" s="3" t="s">
        <v>113</v>
      </c>
      <c r="N236" s="3">
        <v>2</v>
      </c>
      <c r="O236" s="3">
        <v>3</v>
      </c>
      <c r="P236" s="3"/>
      <c r="Q236" s="3"/>
      <c r="R236" s="3"/>
    </row>
    <row r="237" spans="1:18" ht="15.75" customHeight="1" x14ac:dyDescent="0.25">
      <c r="A237" s="3">
        <v>3</v>
      </c>
      <c r="B237" s="3">
        <v>4</v>
      </c>
      <c r="C237" s="3">
        <v>4</v>
      </c>
      <c r="D237" s="3">
        <v>3</v>
      </c>
      <c r="E237" s="3">
        <v>20</v>
      </c>
      <c r="F237" s="3">
        <v>5</v>
      </c>
      <c r="G237" s="3">
        <v>10</v>
      </c>
      <c r="H237" s="3">
        <v>31</v>
      </c>
      <c r="I237" s="3">
        <v>6</v>
      </c>
      <c r="J237" s="3">
        <v>50</v>
      </c>
      <c r="K237" s="3"/>
      <c r="L237" s="3" t="s">
        <v>41</v>
      </c>
      <c r="M237" s="3" t="s">
        <v>113</v>
      </c>
      <c r="N237" s="3">
        <v>4</v>
      </c>
      <c r="O237" s="3">
        <v>4</v>
      </c>
      <c r="P237" s="3"/>
      <c r="Q237" s="3"/>
      <c r="R237" s="4"/>
    </row>
    <row r="238" spans="1:18" ht="15.75" customHeight="1" x14ac:dyDescent="0.25">
      <c r="A238" s="3">
        <v>5</v>
      </c>
      <c r="B238" s="3">
        <v>3</v>
      </c>
      <c r="C238" s="3">
        <v>4</v>
      </c>
      <c r="D238" s="3">
        <v>3</v>
      </c>
      <c r="E238" s="3">
        <v>20</v>
      </c>
      <c r="F238" s="3"/>
      <c r="G238" s="3">
        <v>10</v>
      </c>
      <c r="H238" s="3">
        <v>61</v>
      </c>
      <c r="I238" s="3">
        <v>30</v>
      </c>
      <c r="J238" s="4">
        <v>1000</v>
      </c>
      <c r="K238" s="3"/>
      <c r="L238" s="3" t="s">
        <v>41</v>
      </c>
      <c r="M238" s="3" t="s">
        <v>113</v>
      </c>
      <c r="N238" s="3">
        <v>1</v>
      </c>
      <c r="O238" s="3">
        <v>5</v>
      </c>
      <c r="P238" s="3"/>
      <c r="Q238" s="3"/>
      <c r="R238" s="4"/>
    </row>
    <row r="239" spans="1:18" ht="15.75" customHeight="1" x14ac:dyDescent="0.25">
      <c r="A239" s="3">
        <v>1</v>
      </c>
      <c r="B239" s="3">
        <v>2</v>
      </c>
      <c r="C239" s="3">
        <v>5</v>
      </c>
      <c r="D239" s="3">
        <v>5</v>
      </c>
      <c r="E239" s="3">
        <v>40</v>
      </c>
      <c r="F239" s="3">
        <v>4</v>
      </c>
      <c r="G239" s="3">
        <v>10</v>
      </c>
      <c r="H239" s="3">
        <v>65</v>
      </c>
      <c r="I239" s="3">
        <v>35</v>
      </c>
      <c r="J239" s="4">
        <v>1750</v>
      </c>
      <c r="K239" s="3"/>
      <c r="L239" s="3" t="s">
        <v>41</v>
      </c>
      <c r="M239" s="3" t="s">
        <v>113</v>
      </c>
      <c r="N239" s="3">
        <v>1</v>
      </c>
      <c r="O239" s="3">
        <v>1</v>
      </c>
      <c r="P239" s="3"/>
      <c r="Q239" s="3"/>
      <c r="R239" s="3"/>
    </row>
    <row r="240" spans="1:18" ht="15.75" customHeight="1" x14ac:dyDescent="0.25">
      <c r="A240" s="3">
        <v>4</v>
      </c>
      <c r="B240" s="3">
        <v>3</v>
      </c>
      <c r="C240" s="3">
        <v>2</v>
      </c>
      <c r="D240" s="3">
        <v>5</v>
      </c>
      <c r="E240" s="3"/>
      <c r="F240" s="3">
        <v>5</v>
      </c>
      <c r="G240" s="3">
        <v>20</v>
      </c>
      <c r="H240" s="3">
        <v>59</v>
      </c>
      <c r="I240" s="3">
        <v>35</v>
      </c>
      <c r="J240" s="4">
        <v>1400</v>
      </c>
      <c r="K240" s="3"/>
      <c r="L240" s="3" t="s">
        <v>41</v>
      </c>
      <c r="M240" s="3" t="s">
        <v>113</v>
      </c>
      <c r="N240" s="3">
        <v>5</v>
      </c>
      <c r="O240" s="3">
        <v>5</v>
      </c>
      <c r="P240" s="3"/>
      <c r="Q240" s="3"/>
      <c r="R240" s="3"/>
    </row>
    <row r="241" spans="1:18" ht="15.75" customHeight="1" x14ac:dyDescent="0.25">
      <c r="A241" s="3">
        <v>5</v>
      </c>
      <c r="B241" s="3">
        <v>4</v>
      </c>
      <c r="C241" s="3">
        <v>3</v>
      </c>
      <c r="D241" s="3">
        <v>4</v>
      </c>
      <c r="E241" s="3">
        <v>10</v>
      </c>
      <c r="F241" s="3">
        <v>20</v>
      </c>
      <c r="G241" s="3"/>
      <c r="H241" s="3">
        <v>49</v>
      </c>
      <c r="I241" s="3">
        <v>20</v>
      </c>
      <c r="J241" s="3">
        <v>5</v>
      </c>
      <c r="K241" s="3"/>
      <c r="L241" s="3" t="s">
        <v>41</v>
      </c>
      <c r="M241" s="3" t="s">
        <v>113</v>
      </c>
      <c r="N241" s="3">
        <v>3</v>
      </c>
      <c r="O241" s="3">
        <v>3</v>
      </c>
      <c r="P241" s="3"/>
      <c r="Q241" s="3"/>
      <c r="R241" s="4"/>
    </row>
    <row r="242" spans="1:18" ht="15.75" customHeight="1" x14ac:dyDescent="0.25">
      <c r="A242" s="3">
        <v>4</v>
      </c>
      <c r="B242" s="3">
        <v>3</v>
      </c>
      <c r="C242" s="3">
        <v>2</v>
      </c>
      <c r="D242" s="3">
        <v>5</v>
      </c>
      <c r="E242" s="3">
        <v>50</v>
      </c>
      <c r="F242" s="3">
        <v>6</v>
      </c>
      <c r="G242" s="3">
        <v>10</v>
      </c>
      <c r="H242" s="3">
        <v>41</v>
      </c>
      <c r="I242" s="3">
        <v>15</v>
      </c>
      <c r="J242" s="3">
        <v>30</v>
      </c>
      <c r="K242" s="3"/>
      <c r="L242" s="3" t="s">
        <v>74</v>
      </c>
      <c r="M242" s="3" t="s">
        <v>113</v>
      </c>
      <c r="N242" s="3">
        <v>1</v>
      </c>
      <c r="O242" s="3">
        <v>3</v>
      </c>
      <c r="P242" s="3"/>
      <c r="Q242" s="3"/>
      <c r="R242" s="3"/>
    </row>
    <row r="243" spans="1:18" ht="15.75" customHeight="1" x14ac:dyDescent="0.25">
      <c r="A243" s="3">
        <v>3</v>
      </c>
      <c r="B243" s="3">
        <v>3</v>
      </c>
      <c r="C243" s="3">
        <v>3</v>
      </c>
      <c r="D243" s="3">
        <v>4</v>
      </c>
      <c r="E243" s="3">
        <v>20</v>
      </c>
      <c r="F243" s="3">
        <v>10</v>
      </c>
      <c r="G243" s="3">
        <v>3</v>
      </c>
      <c r="H243" s="3">
        <v>40</v>
      </c>
      <c r="I243" s="3">
        <v>5</v>
      </c>
      <c r="J243" s="3">
        <v>500</v>
      </c>
      <c r="K243" s="3"/>
      <c r="L243" s="3" t="s">
        <v>41</v>
      </c>
      <c r="M243" s="3" t="s">
        <v>992</v>
      </c>
      <c r="N243" s="3">
        <v>3</v>
      </c>
      <c r="O243" s="3">
        <v>3</v>
      </c>
      <c r="P243" s="3"/>
      <c r="Q243" s="3"/>
      <c r="R243" s="3"/>
    </row>
    <row r="244" spans="1:18" ht="15.75" customHeight="1" x14ac:dyDescent="0.25">
      <c r="A244" s="3">
        <v>3</v>
      </c>
      <c r="B244" s="3">
        <v>3</v>
      </c>
      <c r="C244" s="3">
        <v>5</v>
      </c>
      <c r="D244" s="3">
        <v>5</v>
      </c>
      <c r="E244" s="3">
        <v>3000</v>
      </c>
      <c r="F244" s="3">
        <v>10</v>
      </c>
      <c r="G244" s="3">
        <v>5</v>
      </c>
      <c r="H244" s="3">
        <v>30</v>
      </c>
      <c r="I244" s="3">
        <v>1</v>
      </c>
      <c r="J244" s="3">
        <v>12</v>
      </c>
      <c r="K244" s="3"/>
      <c r="L244" s="3" t="s">
        <v>41</v>
      </c>
      <c r="M244" s="3" t="s">
        <v>200</v>
      </c>
      <c r="N244" s="3">
        <v>4</v>
      </c>
      <c r="O244" s="3">
        <v>4</v>
      </c>
      <c r="P244" s="3"/>
      <c r="Q244" s="3"/>
      <c r="R244" s="3"/>
    </row>
    <row r="245" spans="1:18" ht="15.75" customHeight="1" x14ac:dyDescent="0.25">
      <c r="A245" s="3">
        <v>3</v>
      </c>
      <c r="B245" s="3">
        <v>2</v>
      </c>
      <c r="C245" s="3">
        <v>3</v>
      </c>
      <c r="D245" s="3">
        <v>4</v>
      </c>
      <c r="E245" s="3">
        <v>10</v>
      </c>
      <c r="F245" s="3">
        <v>10</v>
      </c>
      <c r="G245" s="3">
        <v>5</v>
      </c>
      <c r="H245" s="3">
        <v>40</v>
      </c>
      <c r="I245" s="3">
        <v>10</v>
      </c>
      <c r="J245" s="3"/>
      <c r="K245" s="3"/>
      <c r="L245" s="3" t="s">
        <v>41</v>
      </c>
      <c r="M245" s="3" t="s">
        <v>200</v>
      </c>
      <c r="N245" s="3">
        <v>5</v>
      </c>
      <c r="O245" s="3">
        <v>5</v>
      </c>
      <c r="P245" s="3"/>
      <c r="Q245" s="3"/>
      <c r="R245" s="4"/>
    </row>
    <row r="246" spans="1:18" ht="15.75" customHeight="1" x14ac:dyDescent="0.25">
      <c r="A246" s="3">
        <v>3</v>
      </c>
      <c r="B246" s="3">
        <v>3</v>
      </c>
      <c r="C246" s="3">
        <v>4</v>
      </c>
      <c r="D246" s="3">
        <v>4</v>
      </c>
      <c r="E246" s="3"/>
      <c r="F246" s="3">
        <v>50</v>
      </c>
      <c r="G246" s="3">
        <v>35</v>
      </c>
      <c r="H246" s="3">
        <v>40</v>
      </c>
      <c r="I246" s="3">
        <v>15</v>
      </c>
      <c r="J246" s="3">
        <v>10</v>
      </c>
      <c r="K246" s="3"/>
      <c r="L246" s="3" t="s">
        <v>41</v>
      </c>
      <c r="M246" s="3" t="s">
        <v>961</v>
      </c>
      <c r="N246" s="3">
        <v>1</v>
      </c>
      <c r="O246" s="3">
        <v>4</v>
      </c>
      <c r="P246" s="3"/>
      <c r="Q246" s="3"/>
      <c r="R246" s="4"/>
    </row>
    <row r="247" spans="1:18" ht="15.75" customHeight="1" x14ac:dyDescent="0.25">
      <c r="A247" s="3">
        <v>2</v>
      </c>
      <c r="B247" s="3">
        <v>4</v>
      </c>
      <c r="C247" s="3">
        <v>3</v>
      </c>
      <c r="D247" s="3">
        <v>5</v>
      </c>
      <c r="E247" s="3">
        <v>5</v>
      </c>
      <c r="F247" s="3">
        <v>5</v>
      </c>
      <c r="G247" s="3">
        <v>10</v>
      </c>
      <c r="H247" s="3">
        <v>48</v>
      </c>
      <c r="I247" s="3">
        <v>16</v>
      </c>
      <c r="J247" s="3">
        <v>5000</v>
      </c>
      <c r="K247" s="3"/>
      <c r="L247" s="3" t="s">
        <v>41</v>
      </c>
      <c r="M247" s="3" t="s">
        <v>955</v>
      </c>
      <c r="N247" s="3">
        <v>1</v>
      </c>
      <c r="O247" s="3">
        <v>5</v>
      </c>
      <c r="P247" s="3"/>
      <c r="Q247" s="3"/>
      <c r="R247" s="3"/>
    </row>
    <row r="248" spans="1:18" ht="15.75" customHeight="1" x14ac:dyDescent="0.25">
      <c r="A248" s="3">
        <v>5</v>
      </c>
      <c r="B248" s="3">
        <v>5</v>
      </c>
      <c r="C248" s="3">
        <v>4</v>
      </c>
      <c r="D248" s="3">
        <v>5</v>
      </c>
      <c r="E248" s="3">
        <v>20</v>
      </c>
      <c r="F248" s="3"/>
      <c r="G248" s="3">
        <v>12</v>
      </c>
      <c r="H248" s="3">
        <v>66</v>
      </c>
      <c r="I248" s="3">
        <v>37</v>
      </c>
      <c r="J248" s="3">
        <v>2</v>
      </c>
      <c r="K248" s="3"/>
      <c r="L248" s="3" t="s">
        <v>41</v>
      </c>
      <c r="M248" s="3" t="s">
        <v>665</v>
      </c>
      <c r="N248" s="3">
        <v>5</v>
      </c>
      <c r="O248" s="3">
        <v>5</v>
      </c>
      <c r="P248" s="3"/>
      <c r="Q248" s="3"/>
      <c r="R248" s="3"/>
    </row>
    <row r="249" spans="1:18" ht="15.75" customHeight="1" x14ac:dyDescent="0.25">
      <c r="A249" s="3">
        <v>3</v>
      </c>
      <c r="B249" s="3">
        <v>3</v>
      </c>
      <c r="C249" s="3">
        <v>1</v>
      </c>
      <c r="D249" s="3">
        <v>5</v>
      </c>
      <c r="E249" s="3">
        <v>20</v>
      </c>
      <c r="F249" s="3"/>
      <c r="G249" s="3">
        <v>15</v>
      </c>
      <c r="H249" s="3"/>
      <c r="I249" s="3">
        <v>20</v>
      </c>
      <c r="J249" s="3">
        <v>3</v>
      </c>
      <c r="K249" s="3"/>
      <c r="L249" s="3" t="s">
        <v>41</v>
      </c>
      <c r="M249" s="3" t="s">
        <v>77</v>
      </c>
      <c r="N249" s="3">
        <v>4</v>
      </c>
      <c r="O249" s="3">
        <v>4</v>
      </c>
      <c r="P249" s="3"/>
      <c r="Q249" s="3"/>
      <c r="R249" s="3"/>
    </row>
    <row r="250" spans="1:18" ht="15.75" customHeight="1" x14ac:dyDescent="0.25">
      <c r="A250" s="3">
        <v>5</v>
      </c>
      <c r="B250" s="3">
        <v>3</v>
      </c>
      <c r="C250" s="3">
        <v>1</v>
      </c>
      <c r="D250" s="3">
        <v>4</v>
      </c>
      <c r="E250" s="3">
        <v>40</v>
      </c>
      <c r="F250" s="3"/>
      <c r="G250" s="3">
        <v>4</v>
      </c>
      <c r="H250" s="3">
        <v>51</v>
      </c>
      <c r="I250" s="3">
        <v>23</v>
      </c>
      <c r="J250" s="4"/>
      <c r="K250" s="3"/>
      <c r="L250" s="3" t="s">
        <v>41</v>
      </c>
      <c r="M250" s="3" t="s">
        <v>258</v>
      </c>
      <c r="N250" s="3">
        <v>3</v>
      </c>
      <c r="O250" s="3">
        <v>3</v>
      </c>
      <c r="P250" s="3"/>
      <c r="Q250" s="3"/>
      <c r="R250" s="3"/>
    </row>
    <row r="251" spans="1:18" ht="15.75" customHeight="1" x14ac:dyDescent="0.25">
      <c r="A251" s="3">
        <v>5</v>
      </c>
      <c r="B251" s="3">
        <v>4</v>
      </c>
      <c r="C251" s="3">
        <v>3</v>
      </c>
      <c r="D251" s="3">
        <v>5</v>
      </c>
      <c r="E251" s="3">
        <v>20</v>
      </c>
      <c r="F251" s="3">
        <v>10</v>
      </c>
      <c r="G251" s="3">
        <v>5</v>
      </c>
      <c r="H251" s="3">
        <v>63</v>
      </c>
      <c r="I251" s="3">
        <v>25</v>
      </c>
      <c r="J251" s="3">
        <v>100</v>
      </c>
      <c r="K251" s="3"/>
      <c r="L251" s="3" t="s">
        <v>41</v>
      </c>
      <c r="M251" s="3" t="s">
        <v>258</v>
      </c>
      <c r="N251" s="3">
        <v>3</v>
      </c>
      <c r="O251" s="3">
        <v>4</v>
      </c>
      <c r="P251" s="3"/>
      <c r="Q251" s="3"/>
      <c r="R251" s="3"/>
    </row>
    <row r="252" spans="1:18" ht="15.75" customHeight="1" x14ac:dyDescent="0.25">
      <c r="A252" s="3">
        <v>5</v>
      </c>
      <c r="B252" s="3">
        <v>5</v>
      </c>
      <c r="C252" s="3">
        <v>3</v>
      </c>
      <c r="D252" s="3">
        <v>5</v>
      </c>
      <c r="E252" s="3"/>
      <c r="F252" s="3">
        <v>5</v>
      </c>
      <c r="G252" s="3">
        <v>10</v>
      </c>
      <c r="H252" s="3">
        <v>33</v>
      </c>
      <c r="I252" s="3">
        <v>5</v>
      </c>
      <c r="J252" s="3">
        <v>120</v>
      </c>
      <c r="K252" s="3"/>
      <c r="L252" s="3" t="s">
        <v>41</v>
      </c>
      <c r="M252" s="3" t="s">
        <v>258</v>
      </c>
      <c r="N252" s="3">
        <v>1</v>
      </c>
      <c r="O252" s="3">
        <v>1</v>
      </c>
      <c r="P252" s="3"/>
      <c r="Q252" s="3"/>
      <c r="R252" s="4"/>
    </row>
    <row r="253" spans="1:18" ht="15.75" customHeight="1" x14ac:dyDescent="0.25">
      <c r="A253" s="3">
        <v>4</v>
      </c>
      <c r="B253" s="3">
        <v>3</v>
      </c>
      <c r="C253" s="3">
        <v>3</v>
      </c>
      <c r="D253" s="3">
        <v>5</v>
      </c>
      <c r="E253" s="3">
        <v>50</v>
      </c>
      <c r="F253" s="3">
        <v>5</v>
      </c>
      <c r="G253" s="3">
        <v>10</v>
      </c>
      <c r="H253" s="3">
        <v>38</v>
      </c>
      <c r="I253" s="3">
        <v>8</v>
      </c>
      <c r="J253" s="3">
        <v>640</v>
      </c>
      <c r="K253" s="3"/>
      <c r="L253" s="3" t="s">
        <v>41</v>
      </c>
      <c r="M253" s="3" t="s">
        <v>489</v>
      </c>
      <c r="N253" s="3">
        <v>5</v>
      </c>
      <c r="O253" s="3">
        <v>5</v>
      </c>
      <c r="P253" s="3"/>
      <c r="Q253" s="3"/>
      <c r="R253" s="3"/>
    </row>
    <row r="254" spans="1:18" ht="15.75" customHeight="1" x14ac:dyDescent="0.25">
      <c r="A254" s="3">
        <v>4</v>
      </c>
      <c r="B254" s="3">
        <v>4</v>
      </c>
      <c r="C254" s="3">
        <v>2</v>
      </c>
      <c r="D254" s="3">
        <v>4</v>
      </c>
      <c r="E254" s="3">
        <v>20</v>
      </c>
      <c r="F254" s="3">
        <v>50</v>
      </c>
      <c r="G254" s="3">
        <v>5</v>
      </c>
      <c r="H254" s="3">
        <v>34</v>
      </c>
      <c r="I254" s="3">
        <v>10</v>
      </c>
      <c r="J254" s="4">
        <v>1000</v>
      </c>
      <c r="K254" s="3"/>
      <c r="L254" s="3" t="s">
        <v>74</v>
      </c>
      <c r="M254" s="3" t="s">
        <v>60</v>
      </c>
      <c r="N254" s="3">
        <v>4</v>
      </c>
      <c r="O254" s="3">
        <v>5</v>
      </c>
      <c r="P254" s="3"/>
      <c r="Q254" s="3"/>
      <c r="R254" s="3"/>
    </row>
    <row r="255" spans="1:18" ht="15.75" customHeight="1" x14ac:dyDescent="0.25">
      <c r="A255" s="3">
        <v>3</v>
      </c>
      <c r="B255" s="3">
        <v>3</v>
      </c>
      <c r="C255" s="3">
        <v>4</v>
      </c>
      <c r="D255" s="3">
        <v>4</v>
      </c>
      <c r="E255" s="3">
        <v>25</v>
      </c>
      <c r="F255" s="3">
        <v>50</v>
      </c>
      <c r="G255" s="3">
        <v>5</v>
      </c>
      <c r="H255" s="3">
        <v>37</v>
      </c>
      <c r="I255" s="3">
        <v>12</v>
      </c>
      <c r="J255" s="3">
        <v>5000</v>
      </c>
      <c r="K255" s="3"/>
      <c r="L255" s="3" t="s">
        <v>41</v>
      </c>
      <c r="M255" s="3" t="s">
        <v>60</v>
      </c>
      <c r="N255" s="3">
        <v>1</v>
      </c>
      <c r="O255" s="3">
        <v>1</v>
      </c>
      <c r="P255" s="3"/>
      <c r="Q255" s="3"/>
      <c r="R255" s="3"/>
    </row>
    <row r="256" spans="1:18" ht="15.75" customHeight="1" x14ac:dyDescent="0.25">
      <c r="A256" s="3">
        <v>5</v>
      </c>
      <c r="B256" s="3">
        <v>1</v>
      </c>
      <c r="C256" s="3">
        <v>4</v>
      </c>
      <c r="D256" s="3">
        <v>5</v>
      </c>
      <c r="E256" s="3">
        <v>10</v>
      </c>
      <c r="F256" s="3">
        <v>10</v>
      </c>
      <c r="G256" s="3">
        <v>5</v>
      </c>
      <c r="H256" s="3">
        <v>50</v>
      </c>
      <c r="I256" s="3">
        <v>25</v>
      </c>
      <c r="J256" s="3">
        <v>4000</v>
      </c>
      <c r="K256" s="3"/>
      <c r="L256" s="3" t="s">
        <v>41</v>
      </c>
      <c r="M256" s="3" t="s">
        <v>60</v>
      </c>
      <c r="N256" s="3">
        <v>5</v>
      </c>
      <c r="O256" s="3">
        <v>5</v>
      </c>
      <c r="P256" s="3"/>
      <c r="Q256" s="3"/>
      <c r="R256" s="3"/>
    </row>
    <row r="257" spans="1:18" ht="15.75" customHeight="1" x14ac:dyDescent="0.25">
      <c r="A257" s="3">
        <v>1</v>
      </c>
      <c r="B257" s="3">
        <v>3</v>
      </c>
      <c r="C257" s="3">
        <v>3</v>
      </c>
      <c r="D257" s="3">
        <v>1</v>
      </c>
      <c r="E257" s="3">
        <v>5</v>
      </c>
      <c r="F257" s="3">
        <v>7</v>
      </c>
      <c r="G257" s="3">
        <v>7</v>
      </c>
      <c r="H257" s="3">
        <v>60</v>
      </c>
      <c r="I257" s="3">
        <v>33</v>
      </c>
      <c r="J257" s="3"/>
      <c r="K257" s="3"/>
      <c r="L257" s="3" t="s">
        <v>41</v>
      </c>
      <c r="M257" s="3" t="s">
        <v>60</v>
      </c>
      <c r="N257" s="3">
        <v>2</v>
      </c>
      <c r="O257" s="3">
        <v>2</v>
      </c>
      <c r="P257" s="3"/>
      <c r="Q257" s="3"/>
      <c r="R257" s="3"/>
    </row>
    <row r="258" spans="1:18" ht="15.75" customHeight="1" x14ac:dyDescent="0.25">
      <c r="A258" s="3">
        <v>4</v>
      </c>
      <c r="B258" s="3">
        <v>4</v>
      </c>
      <c r="C258" s="3">
        <v>2</v>
      </c>
      <c r="D258" s="3">
        <v>4</v>
      </c>
      <c r="E258" s="3">
        <v>50</v>
      </c>
      <c r="F258" s="3">
        <v>25</v>
      </c>
      <c r="G258" s="3">
        <v>10</v>
      </c>
      <c r="H258" s="3">
        <v>32</v>
      </c>
      <c r="I258" s="3">
        <v>7</v>
      </c>
      <c r="J258" s="3">
        <v>450</v>
      </c>
      <c r="K258" s="3"/>
      <c r="L258" s="3" t="s">
        <v>41</v>
      </c>
      <c r="M258" s="3" t="s">
        <v>60</v>
      </c>
      <c r="N258" s="3">
        <v>5</v>
      </c>
      <c r="O258" s="3">
        <v>5</v>
      </c>
      <c r="P258" s="3"/>
      <c r="Q258" s="3"/>
      <c r="R258" s="4"/>
    </row>
    <row r="259" spans="1:18" ht="15.75" customHeight="1" x14ac:dyDescent="0.25">
      <c r="A259" s="3">
        <v>2</v>
      </c>
      <c r="B259" s="3">
        <v>2</v>
      </c>
      <c r="C259" s="3">
        <v>5</v>
      </c>
      <c r="D259" s="3">
        <v>5</v>
      </c>
      <c r="E259" s="3">
        <v>15</v>
      </c>
      <c r="F259" s="3">
        <v>10</v>
      </c>
      <c r="G259" s="3">
        <v>10</v>
      </c>
      <c r="H259" s="3">
        <v>32</v>
      </c>
      <c r="I259" s="3">
        <v>5</v>
      </c>
      <c r="J259" s="3">
        <v>500</v>
      </c>
      <c r="K259" s="3"/>
      <c r="L259" s="3" t="s">
        <v>41</v>
      </c>
      <c r="M259" s="3" t="s">
        <v>60</v>
      </c>
      <c r="N259" s="3">
        <v>5</v>
      </c>
      <c r="O259" s="3">
        <v>5</v>
      </c>
      <c r="P259" s="3"/>
      <c r="Q259" s="3"/>
      <c r="R259" s="4"/>
    </row>
    <row r="260" spans="1:18" ht="15.75" customHeight="1" x14ac:dyDescent="0.25">
      <c r="A260" s="3">
        <v>3</v>
      </c>
      <c r="B260" s="3">
        <v>1</v>
      </c>
      <c r="C260" s="3">
        <v>5</v>
      </c>
      <c r="D260" s="3">
        <v>5</v>
      </c>
      <c r="E260" s="3">
        <v>0</v>
      </c>
      <c r="F260" s="3">
        <v>30</v>
      </c>
      <c r="G260" s="3">
        <v>10</v>
      </c>
      <c r="H260" s="3">
        <v>40</v>
      </c>
      <c r="I260" s="3">
        <v>14</v>
      </c>
      <c r="J260" s="3">
        <v>1000</v>
      </c>
      <c r="K260" s="3"/>
      <c r="L260" s="3" t="s">
        <v>41</v>
      </c>
      <c r="M260" s="3" t="s">
        <v>60</v>
      </c>
      <c r="N260" s="3">
        <v>5</v>
      </c>
      <c r="O260" s="3">
        <v>5</v>
      </c>
      <c r="P260" s="3"/>
      <c r="Q260" s="3"/>
      <c r="R260" s="4"/>
    </row>
    <row r="261" spans="1:18" ht="15.75" customHeight="1" x14ac:dyDescent="0.25">
      <c r="A261" s="3">
        <v>4</v>
      </c>
      <c r="B261" s="3">
        <v>3</v>
      </c>
      <c r="C261" s="3">
        <v>2</v>
      </c>
      <c r="D261" s="3">
        <v>3</v>
      </c>
      <c r="E261" s="3">
        <v>20</v>
      </c>
      <c r="F261" s="3"/>
      <c r="G261" s="3">
        <v>10</v>
      </c>
      <c r="H261" s="3">
        <v>52</v>
      </c>
      <c r="I261" s="3">
        <v>24</v>
      </c>
      <c r="J261" s="3">
        <v>3000</v>
      </c>
      <c r="K261" s="3"/>
      <c r="L261" s="3" t="s">
        <v>41</v>
      </c>
      <c r="M261" s="3" t="s">
        <v>60</v>
      </c>
      <c r="N261" s="3">
        <v>4</v>
      </c>
      <c r="O261" s="3">
        <v>3</v>
      </c>
      <c r="P261" s="3"/>
      <c r="Q261" s="3"/>
      <c r="R261" s="4"/>
    </row>
    <row r="262" spans="1:18" ht="15.75" customHeight="1" x14ac:dyDescent="0.25">
      <c r="A262" s="3">
        <v>3</v>
      </c>
      <c r="B262" s="3">
        <v>3</v>
      </c>
      <c r="C262" s="3">
        <v>3</v>
      </c>
      <c r="D262" s="3">
        <v>5</v>
      </c>
      <c r="E262" s="3"/>
      <c r="F262" s="3">
        <v>100</v>
      </c>
      <c r="G262" s="3">
        <v>10</v>
      </c>
      <c r="H262" s="3">
        <v>56</v>
      </c>
      <c r="I262" s="3">
        <v>31</v>
      </c>
      <c r="J262" s="4">
        <v>2000</v>
      </c>
      <c r="K262" s="3"/>
      <c r="L262" s="3" t="s">
        <v>41</v>
      </c>
      <c r="M262" s="3" t="s">
        <v>60</v>
      </c>
      <c r="N262" s="3">
        <v>1</v>
      </c>
      <c r="O262" s="3">
        <v>1</v>
      </c>
      <c r="P262" s="3"/>
      <c r="Q262" s="3"/>
      <c r="R262" s="3"/>
    </row>
    <row r="263" spans="1:18" ht="15.75" customHeight="1" x14ac:dyDescent="0.25">
      <c r="A263" s="3">
        <v>5</v>
      </c>
      <c r="B263" s="3">
        <v>5</v>
      </c>
      <c r="C263" s="3">
        <v>4</v>
      </c>
      <c r="D263" s="3">
        <v>5</v>
      </c>
      <c r="E263" s="3">
        <v>20</v>
      </c>
      <c r="F263" s="3">
        <v>20</v>
      </c>
      <c r="G263" s="3">
        <v>15</v>
      </c>
      <c r="H263" s="3">
        <v>39</v>
      </c>
      <c r="I263" s="3">
        <v>15</v>
      </c>
      <c r="J263" s="3">
        <v>5000</v>
      </c>
      <c r="K263" s="3"/>
      <c r="L263" s="3" t="s">
        <v>41</v>
      </c>
      <c r="M263" s="3" t="s">
        <v>60</v>
      </c>
      <c r="N263" s="3">
        <v>5</v>
      </c>
      <c r="O263" s="3">
        <v>5</v>
      </c>
      <c r="P263" s="3"/>
      <c r="Q263" s="3"/>
      <c r="R263" s="3"/>
    </row>
    <row r="264" spans="1:18" ht="15.75" customHeight="1" x14ac:dyDescent="0.25">
      <c r="A264" s="3">
        <v>5</v>
      </c>
      <c r="B264" s="3">
        <v>1</v>
      </c>
      <c r="C264" s="3">
        <v>2</v>
      </c>
      <c r="D264" s="3">
        <v>5</v>
      </c>
      <c r="E264" s="3">
        <v>200</v>
      </c>
      <c r="F264" s="3">
        <v>4</v>
      </c>
      <c r="G264" s="3">
        <v>15</v>
      </c>
      <c r="H264" s="3">
        <v>44</v>
      </c>
      <c r="I264" s="3">
        <v>19</v>
      </c>
      <c r="J264" s="3">
        <v>5000</v>
      </c>
      <c r="K264" s="3"/>
      <c r="L264" s="3" t="s">
        <v>41</v>
      </c>
      <c r="M264" s="3" t="s">
        <v>60</v>
      </c>
      <c r="N264" s="3">
        <v>3</v>
      </c>
      <c r="O264" s="3">
        <v>5</v>
      </c>
      <c r="P264" s="3"/>
      <c r="Q264" s="3"/>
      <c r="R264" s="4"/>
    </row>
    <row r="265" spans="1:18" ht="15.75" customHeight="1" x14ac:dyDescent="0.25">
      <c r="A265" s="3">
        <v>4</v>
      </c>
      <c r="B265" s="3">
        <v>4</v>
      </c>
      <c r="C265" s="3">
        <v>3</v>
      </c>
      <c r="D265" s="3">
        <v>5</v>
      </c>
      <c r="E265" s="3">
        <v>35</v>
      </c>
      <c r="F265" s="3">
        <v>5</v>
      </c>
      <c r="G265" s="3">
        <v>20</v>
      </c>
      <c r="H265" s="3">
        <v>44</v>
      </c>
      <c r="I265" s="3">
        <v>12</v>
      </c>
      <c r="J265" s="3">
        <v>220</v>
      </c>
      <c r="K265" s="3"/>
      <c r="L265" s="3" t="s">
        <v>41</v>
      </c>
      <c r="M265" s="3" t="s">
        <v>60</v>
      </c>
      <c r="N265" s="3">
        <v>5</v>
      </c>
      <c r="O265" s="3">
        <v>5</v>
      </c>
      <c r="P265" s="3"/>
      <c r="Q265" s="3"/>
      <c r="R265" s="4"/>
    </row>
    <row r="266" spans="1:18" ht="15.75" customHeight="1" x14ac:dyDescent="0.25">
      <c r="A266" s="3">
        <v>4</v>
      </c>
      <c r="B266" s="3">
        <v>3</v>
      </c>
      <c r="C266" s="3">
        <v>2</v>
      </c>
      <c r="D266" s="3">
        <v>3</v>
      </c>
      <c r="E266" s="3">
        <v>10</v>
      </c>
      <c r="F266" s="3"/>
      <c r="G266" s="3"/>
      <c r="H266" s="3">
        <v>60</v>
      </c>
      <c r="I266" s="3">
        <v>35</v>
      </c>
      <c r="J266" s="4"/>
      <c r="K266" s="3"/>
      <c r="L266" s="3" t="s">
        <v>41</v>
      </c>
      <c r="M266" s="3" t="s">
        <v>60</v>
      </c>
      <c r="N266" s="3">
        <v>1</v>
      </c>
      <c r="O266" s="3">
        <v>2</v>
      </c>
      <c r="P266" s="3"/>
      <c r="Q266" s="3"/>
      <c r="R266" s="3"/>
    </row>
    <row r="267" spans="1:18" ht="15.75" customHeight="1" x14ac:dyDescent="0.25">
      <c r="A267" s="3">
        <v>3</v>
      </c>
      <c r="B267" s="3">
        <v>4</v>
      </c>
      <c r="C267" s="3">
        <v>4</v>
      </c>
      <c r="D267" s="3">
        <v>5</v>
      </c>
      <c r="E267" s="3">
        <v>10</v>
      </c>
      <c r="F267" s="3">
        <v>5</v>
      </c>
      <c r="G267" s="3">
        <v>5</v>
      </c>
      <c r="H267" s="3">
        <v>40</v>
      </c>
      <c r="I267" s="3">
        <v>15</v>
      </c>
      <c r="J267" s="3">
        <v>1000</v>
      </c>
      <c r="K267" s="3"/>
      <c r="L267" s="3" t="s">
        <v>74</v>
      </c>
      <c r="M267" s="3" t="s">
        <v>60</v>
      </c>
      <c r="N267" s="3">
        <v>5</v>
      </c>
      <c r="O267" s="3">
        <v>5</v>
      </c>
      <c r="P267" s="3"/>
      <c r="Q267" s="3"/>
      <c r="R267" s="3"/>
    </row>
    <row r="268" spans="1:18" ht="15.75" customHeight="1" x14ac:dyDescent="0.25">
      <c r="A268" s="3">
        <v>3</v>
      </c>
      <c r="B268" s="3">
        <v>3</v>
      </c>
      <c r="C268" s="3">
        <v>2</v>
      </c>
      <c r="D268" s="3">
        <v>3</v>
      </c>
      <c r="E268" s="3">
        <v>10</v>
      </c>
      <c r="F268" s="3">
        <v>10</v>
      </c>
      <c r="G268" s="3">
        <v>5</v>
      </c>
      <c r="H268" s="3">
        <v>42</v>
      </c>
      <c r="I268" s="3">
        <v>10</v>
      </c>
      <c r="J268" s="3">
        <v>2500</v>
      </c>
      <c r="K268" s="3"/>
      <c r="L268" s="3" t="s">
        <v>41</v>
      </c>
      <c r="M268" s="3" t="s">
        <v>601</v>
      </c>
      <c r="N268" s="3">
        <v>4</v>
      </c>
      <c r="O268" s="3">
        <v>3</v>
      </c>
      <c r="P268" s="3"/>
      <c r="Q268" s="3"/>
      <c r="R268" s="3"/>
    </row>
    <row r="269" spans="1:18" ht="15.75" customHeight="1" x14ac:dyDescent="0.25">
      <c r="A269" s="3">
        <v>2</v>
      </c>
      <c r="B269" s="3">
        <v>5</v>
      </c>
      <c r="C269" s="3">
        <v>1</v>
      </c>
      <c r="D269" s="3">
        <v>5</v>
      </c>
      <c r="E269" s="3">
        <v>20</v>
      </c>
      <c r="F269" s="3">
        <v>60</v>
      </c>
      <c r="G269" s="3">
        <v>10</v>
      </c>
      <c r="H269" s="3">
        <v>38</v>
      </c>
      <c r="I269" s="3">
        <v>12</v>
      </c>
      <c r="J269" s="3">
        <v>2000</v>
      </c>
      <c r="K269" s="3"/>
      <c r="L269" s="3" t="s">
        <v>41</v>
      </c>
      <c r="M269" s="3" t="s">
        <v>601</v>
      </c>
      <c r="N269" s="3">
        <v>2</v>
      </c>
      <c r="O269" s="3">
        <v>2</v>
      </c>
      <c r="P269" s="3"/>
      <c r="Q269" s="3"/>
      <c r="R269" s="3"/>
    </row>
    <row r="270" spans="1:18" ht="15.75" customHeight="1" x14ac:dyDescent="0.25">
      <c r="A270" s="3">
        <v>2</v>
      </c>
      <c r="B270" s="3">
        <v>1</v>
      </c>
      <c r="C270" s="3">
        <v>2</v>
      </c>
      <c r="D270" s="3">
        <v>5</v>
      </c>
      <c r="E270" s="3">
        <v>50</v>
      </c>
      <c r="F270" s="3">
        <v>5</v>
      </c>
      <c r="G270" s="3">
        <v>15</v>
      </c>
      <c r="H270" s="3">
        <v>37</v>
      </c>
      <c r="I270" s="3">
        <v>7</v>
      </c>
      <c r="J270" s="3">
        <v>2000</v>
      </c>
      <c r="K270" s="3"/>
      <c r="L270" s="3" t="s">
        <v>41</v>
      </c>
      <c r="M270" s="3" t="s">
        <v>601</v>
      </c>
      <c r="N270" s="3">
        <v>4</v>
      </c>
      <c r="O270" s="3">
        <v>5</v>
      </c>
      <c r="P270" s="3"/>
      <c r="Q270" s="3"/>
      <c r="R270" s="3"/>
    </row>
    <row r="271" spans="1:18" ht="15.75" customHeight="1" x14ac:dyDescent="0.25">
      <c r="A271" s="3">
        <v>5</v>
      </c>
      <c r="B271" s="3">
        <v>5</v>
      </c>
      <c r="C271" s="3">
        <v>5</v>
      </c>
      <c r="D271" s="3">
        <v>5</v>
      </c>
      <c r="E271" s="3">
        <v>20</v>
      </c>
      <c r="F271" s="3">
        <v>25</v>
      </c>
      <c r="G271" s="3">
        <v>15</v>
      </c>
      <c r="H271" s="3">
        <v>51</v>
      </c>
      <c r="I271" s="3">
        <v>19</v>
      </c>
      <c r="J271" s="3">
        <v>5000</v>
      </c>
      <c r="K271" s="3"/>
      <c r="L271" s="3" t="s">
        <v>41</v>
      </c>
      <c r="M271" s="3" t="s">
        <v>601</v>
      </c>
      <c r="N271" s="3">
        <v>4</v>
      </c>
      <c r="O271" s="3">
        <v>5</v>
      </c>
      <c r="P271" s="3"/>
      <c r="Q271" s="3"/>
      <c r="R271" s="3"/>
    </row>
    <row r="272" spans="1:18" ht="15.75" customHeight="1" x14ac:dyDescent="0.25">
      <c r="A272" s="3">
        <v>4</v>
      </c>
      <c r="B272" s="3">
        <v>3</v>
      </c>
      <c r="C272" s="3">
        <v>4</v>
      </c>
      <c r="D272" s="3">
        <v>5</v>
      </c>
      <c r="E272" s="3">
        <v>10</v>
      </c>
      <c r="F272" s="3">
        <v>20</v>
      </c>
      <c r="G272" s="3">
        <v>15</v>
      </c>
      <c r="H272" s="3">
        <v>51</v>
      </c>
      <c r="I272" s="3">
        <v>18</v>
      </c>
      <c r="J272" s="3">
        <v>1000</v>
      </c>
      <c r="K272" s="3"/>
      <c r="L272" s="3" t="s">
        <v>41</v>
      </c>
      <c r="M272" s="3" t="s">
        <v>601</v>
      </c>
      <c r="N272" s="3">
        <v>4</v>
      </c>
      <c r="O272" s="3">
        <v>4</v>
      </c>
      <c r="P272" s="3"/>
      <c r="Q272" s="3"/>
      <c r="R272" s="4"/>
    </row>
    <row r="273" spans="1:18" ht="15.75" customHeight="1" x14ac:dyDescent="0.25">
      <c r="A273" s="3">
        <v>3</v>
      </c>
      <c r="B273" s="3">
        <v>3</v>
      </c>
      <c r="C273" s="3">
        <v>4</v>
      </c>
      <c r="D273" s="3">
        <v>4</v>
      </c>
      <c r="E273" s="3">
        <v>20</v>
      </c>
      <c r="F273" s="3">
        <v>10</v>
      </c>
      <c r="G273" s="3">
        <v>2</v>
      </c>
      <c r="H273" s="3">
        <v>38</v>
      </c>
      <c r="I273" s="3">
        <v>11</v>
      </c>
      <c r="J273" s="3">
        <v>1000</v>
      </c>
      <c r="K273" s="3"/>
      <c r="L273" s="3" t="s">
        <v>41</v>
      </c>
      <c r="M273" s="3" t="s">
        <v>235</v>
      </c>
      <c r="N273" s="3">
        <v>5</v>
      </c>
      <c r="O273" s="3">
        <v>4</v>
      </c>
      <c r="P273" s="3"/>
      <c r="Q273" s="3"/>
      <c r="R273" s="4"/>
    </row>
    <row r="274" spans="1:18" ht="15.75" customHeight="1" x14ac:dyDescent="0.25">
      <c r="A274" s="3">
        <v>4</v>
      </c>
      <c r="B274" s="3">
        <v>2</v>
      </c>
      <c r="C274" s="3">
        <v>2</v>
      </c>
      <c r="D274" s="3">
        <v>5</v>
      </c>
      <c r="E274" s="3">
        <v>10</v>
      </c>
      <c r="F274" s="3">
        <v>50</v>
      </c>
      <c r="G274" s="3">
        <v>3</v>
      </c>
      <c r="H274" s="3">
        <v>57</v>
      </c>
      <c r="I274" s="3">
        <v>33</v>
      </c>
      <c r="J274" s="3">
        <v>3000</v>
      </c>
      <c r="K274" s="3"/>
      <c r="L274" s="3" t="s">
        <v>41</v>
      </c>
      <c r="M274" s="3" t="s">
        <v>235</v>
      </c>
      <c r="N274" s="3">
        <v>5</v>
      </c>
      <c r="O274" s="3">
        <v>5</v>
      </c>
      <c r="P274" s="3"/>
      <c r="Q274" s="3"/>
      <c r="R274" s="3"/>
    </row>
    <row r="275" spans="1:18" ht="15.75" customHeight="1" x14ac:dyDescent="0.25">
      <c r="A275" s="3">
        <v>4</v>
      </c>
      <c r="B275" s="3">
        <v>4</v>
      </c>
      <c r="C275" s="3">
        <v>4</v>
      </c>
      <c r="D275" s="3">
        <v>4</v>
      </c>
      <c r="E275" s="3">
        <v>200</v>
      </c>
      <c r="F275" s="3">
        <v>3</v>
      </c>
      <c r="G275" s="3">
        <v>4</v>
      </c>
      <c r="H275" s="3">
        <v>45</v>
      </c>
      <c r="I275" s="3">
        <v>13</v>
      </c>
      <c r="J275" s="4">
        <v>1000</v>
      </c>
      <c r="K275" s="3"/>
      <c r="L275" s="3" t="s">
        <v>41</v>
      </c>
      <c r="M275" s="3" t="s">
        <v>235</v>
      </c>
      <c r="N275" s="3">
        <v>4</v>
      </c>
      <c r="O275" s="3">
        <v>4</v>
      </c>
      <c r="P275" s="3"/>
      <c r="Q275" s="3"/>
      <c r="R275" s="3"/>
    </row>
    <row r="276" spans="1:18" ht="15.75" customHeight="1" x14ac:dyDescent="0.25">
      <c r="A276" s="3">
        <v>3</v>
      </c>
      <c r="B276" s="3">
        <v>1</v>
      </c>
      <c r="C276" s="3">
        <v>4</v>
      </c>
      <c r="D276" s="3">
        <v>5</v>
      </c>
      <c r="E276" s="3">
        <v>10</v>
      </c>
      <c r="F276" s="3">
        <v>3</v>
      </c>
      <c r="G276" s="3">
        <v>5</v>
      </c>
      <c r="H276" s="3">
        <v>30</v>
      </c>
      <c r="I276" s="3">
        <v>5</v>
      </c>
      <c r="J276" s="3">
        <v>250</v>
      </c>
      <c r="K276" s="3"/>
      <c r="L276" s="3" t="s">
        <v>41</v>
      </c>
      <c r="M276" s="3" t="s">
        <v>235</v>
      </c>
      <c r="N276" s="3">
        <v>5</v>
      </c>
      <c r="O276" s="3">
        <v>4</v>
      </c>
      <c r="P276" s="3"/>
      <c r="Q276" s="3"/>
      <c r="R276" s="3"/>
    </row>
    <row r="277" spans="1:18" ht="15.75" customHeight="1" x14ac:dyDescent="0.25">
      <c r="A277" s="3">
        <v>3</v>
      </c>
      <c r="B277" s="3">
        <v>3</v>
      </c>
      <c r="C277" s="3">
        <v>2</v>
      </c>
      <c r="D277" s="3">
        <v>3</v>
      </c>
      <c r="E277" s="3">
        <v>10</v>
      </c>
      <c r="F277" s="3">
        <v>10</v>
      </c>
      <c r="G277" s="3">
        <v>5</v>
      </c>
      <c r="H277" s="3">
        <v>32</v>
      </c>
      <c r="I277" s="3">
        <v>7</v>
      </c>
      <c r="J277" s="3">
        <v>200</v>
      </c>
      <c r="K277" s="3"/>
      <c r="L277" s="3" t="s">
        <v>41</v>
      </c>
      <c r="M277" s="3" t="s">
        <v>235</v>
      </c>
      <c r="N277" s="3">
        <v>5</v>
      </c>
      <c r="O277" s="3">
        <v>5</v>
      </c>
      <c r="P277" s="3"/>
      <c r="Q277" s="3"/>
      <c r="R277" s="3"/>
    </row>
    <row r="278" spans="1:18" ht="15.75" customHeight="1" x14ac:dyDescent="0.25">
      <c r="A278" s="3">
        <v>4</v>
      </c>
      <c r="B278" s="3">
        <v>4</v>
      </c>
      <c r="C278" s="3">
        <v>3</v>
      </c>
      <c r="D278" s="3">
        <v>5</v>
      </c>
      <c r="E278" s="3">
        <v>20</v>
      </c>
      <c r="F278" s="3">
        <v>5</v>
      </c>
      <c r="G278" s="3">
        <v>5</v>
      </c>
      <c r="H278" s="3">
        <v>36</v>
      </c>
      <c r="I278" s="3">
        <v>4</v>
      </c>
      <c r="J278" s="3">
        <v>300</v>
      </c>
      <c r="K278" s="3"/>
      <c r="L278" s="3" t="s">
        <v>41</v>
      </c>
      <c r="M278" s="3" t="s">
        <v>235</v>
      </c>
      <c r="N278" s="3">
        <v>4</v>
      </c>
      <c r="O278" s="3">
        <v>4</v>
      </c>
      <c r="P278" s="3"/>
      <c r="Q278" s="3"/>
      <c r="R278" s="3"/>
    </row>
    <row r="279" spans="1:18" ht="15.75" customHeight="1" x14ac:dyDescent="0.25">
      <c r="A279" s="3">
        <v>3</v>
      </c>
      <c r="B279" s="3">
        <v>4</v>
      </c>
      <c r="C279" s="3">
        <v>4</v>
      </c>
      <c r="D279" s="3">
        <v>5</v>
      </c>
      <c r="E279" s="3">
        <v>25</v>
      </c>
      <c r="F279" s="3">
        <v>10</v>
      </c>
      <c r="G279" s="3">
        <v>5</v>
      </c>
      <c r="H279" s="3">
        <v>38</v>
      </c>
      <c r="I279" s="3">
        <v>13</v>
      </c>
      <c r="J279" s="3">
        <v>500</v>
      </c>
      <c r="K279" s="3"/>
      <c r="L279" s="3" t="s">
        <v>74</v>
      </c>
      <c r="M279" s="3" t="s">
        <v>235</v>
      </c>
      <c r="N279" s="3">
        <v>5</v>
      </c>
      <c r="O279" s="3">
        <v>5</v>
      </c>
      <c r="P279" s="3"/>
      <c r="Q279" s="3"/>
      <c r="R279" s="4"/>
    </row>
    <row r="280" spans="1:18" ht="15.75" customHeight="1" x14ac:dyDescent="0.25">
      <c r="A280" s="3">
        <v>3</v>
      </c>
      <c r="B280" s="3">
        <v>3</v>
      </c>
      <c r="C280" s="3">
        <v>2</v>
      </c>
      <c r="D280" s="3">
        <v>4</v>
      </c>
      <c r="E280" s="3">
        <v>10</v>
      </c>
      <c r="F280" s="3">
        <v>10</v>
      </c>
      <c r="G280" s="3">
        <v>5</v>
      </c>
      <c r="H280" s="3">
        <v>42</v>
      </c>
      <c r="I280" s="3">
        <v>17</v>
      </c>
      <c r="J280" s="3">
        <v>500</v>
      </c>
      <c r="K280" s="3"/>
      <c r="L280" s="3" t="s">
        <v>41</v>
      </c>
      <c r="M280" s="3" t="s">
        <v>235</v>
      </c>
      <c r="N280" s="3">
        <v>4</v>
      </c>
      <c r="O280" s="3">
        <v>4</v>
      </c>
      <c r="P280" s="3"/>
      <c r="Q280" s="3"/>
      <c r="R280" s="3"/>
    </row>
    <row r="281" spans="1:18" ht="15.75" customHeight="1" x14ac:dyDescent="0.25">
      <c r="A281" s="3">
        <v>4</v>
      </c>
      <c r="B281" s="3">
        <v>3</v>
      </c>
      <c r="C281" s="3">
        <v>4</v>
      </c>
      <c r="D281" s="3">
        <v>4</v>
      </c>
      <c r="E281" s="3"/>
      <c r="F281" s="3">
        <v>20</v>
      </c>
      <c r="G281" s="3">
        <v>5</v>
      </c>
      <c r="H281" s="3">
        <v>43</v>
      </c>
      <c r="I281" s="3">
        <v>19</v>
      </c>
      <c r="J281" s="3">
        <v>2250</v>
      </c>
      <c r="K281" s="3"/>
      <c r="L281" s="3" t="s">
        <v>41</v>
      </c>
      <c r="M281" s="3" t="s">
        <v>235</v>
      </c>
      <c r="N281" s="3">
        <v>1</v>
      </c>
      <c r="O281" s="3">
        <v>1</v>
      </c>
      <c r="P281" s="3"/>
      <c r="Q281" s="3"/>
      <c r="R281" s="3"/>
    </row>
    <row r="282" spans="1:18" ht="15.75" customHeight="1" x14ac:dyDescent="0.25">
      <c r="A282" s="3">
        <v>3</v>
      </c>
      <c r="B282" s="3">
        <v>3</v>
      </c>
      <c r="C282" s="3">
        <v>2</v>
      </c>
      <c r="D282" s="3">
        <v>3</v>
      </c>
      <c r="E282" s="3"/>
      <c r="F282" s="3">
        <v>5</v>
      </c>
      <c r="G282" s="3">
        <v>5</v>
      </c>
      <c r="H282" s="3">
        <v>49</v>
      </c>
      <c r="I282" s="3">
        <v>20</v>
      </c>
      <c r="J282" s="3">
        <v>1000</v>
      </c>
      <c r="K282" s="3"/>
      <c r="L282" s="3" t="s">
        <v>41</v>
      </c>
      <c r="M282" s="3" t="s">
        <v>235</v>
      </c>
      <c r="N282" s="3">
        <v>3</v>
      </c>
      <c r="O282" s="3">
        <v>3</v>
      </c>
      <c r="P282" s="3"/>
      <c r="Q282" s="3"/>
      <c r="R282" s="3"/>
    </row>
    <row r="283" spans="1:18" ht="15.75" customHeight="1" x14ac:dyDescent="0.25">
      <c r="A283" s="3">
        <v>3</v>
      </c>
      <c r="B283" s="3">
        <v>4</v>
      </c>
      <c r="C283" s="3">
        <v>4</v>
      </c>
      <c r="D283" s="3">
        <v>5</v>
      </c>
      <c r="E283" s="3">
        <v>20</v>
      </c>
      <c r="F283" s="3">
        <v>5</v>
      </c>
      <c r="G283" s="3">
        <v>7</v>
      </c>
      <c r="H283" s="3">
        <v>30</v>
      </c>
      <c r="I283" s="3">
        <v>5</v>
      </c>
      <c r="J283" s="3">
        <v>500</v>
      </c>
      <c r="K283" s="3"/>
      <c r="L283" s="3" t="s">
        <v>74</v>
      </c>
      <c r="M283" s="3" t="s">
        <v>235</v>
      </c>
      <c r="N283" s="3">
        <v>5</v>
      </c>
      <c r="O283" s="3">
        <v>5</v>
      </c>
      <c r="P283" s="3"/>
      <c r="Q283" s="3"/>
      <c r="R283" s="3"/>
    </row>
    <row r="284" spans="1:18" ht="15.75" customHeight="1" x14ac:dyDescent="0.25">
      <c r="A284" s="3">
        <v>4</v>
      </c>
      <c r="B284" s="3">
        <v>3</v>
      </c>
      <c r="C284" s="3">
        <v>2</v>
      </c>
      <c r="D284" s="3">
        <v>4</v>
      </c>
      <c r="E284" s="3">
        <v>5</v>
      </c>
      <c r="F284" s="3">
        <v>10</v>
      </c>
      <c r="G284" s="3">
        <v>7</v>
      </c>
      <c r="H284" s="3">
        <v>33</v>
      </c>
      <c r="I284" s="3">
        <v>8</v>
      </c>
      <c r="J284" s="3">
        <v>40</v>
      </c>
      <c r="K284" s="3"/>
      <c r="L284" s="3" t="s">
        <v>74</v>
      </c>
      <c r="M284" s="3" t="s">
        <v>235</v>
      </c>
      <c r="N284" s="3">
        <v>2</v>
      </c>
      <c r="O284" s="3">
        <v>2</v>
      </c>
      <c r="P284" s="3"/>
      <c r="Q284" s="3"/>
      <c r="R284" s="4"/>
    </row>
    <row r="285" spans="1:18" ht="15.75" customHeight="1" x14ac:dyDescent="0.25">
      <c r="A285" s="3">
        <v>5</v>
      </c>
      <c r="B285" s="3">
        <v>5</v>
      </c>
      <c r="C285" s="3">
        <v>5</v>
      </c>
      <c r="D285" s="3">
        <v>5</v>
      </c>
      <c r="E285" s="3">
        <v>50</v>
      </c>
      <c r="F285" s="3">
        <v>5</v>
      </c>
      <c r="G285" s="3">
        <v>7</v>
      </c>
      <c r="H285" s="3">
        <v>34</v>
      </c>
      <c r="I285" s="3">
        <v>10</v>
      </c>
      <c r="J285" s="3">
        <v>100</v>
      </c>
      <c r="K285" s="3"/>
      <c r="L285" s="3" t="s">
        <v>41</v>
      </c>
      <c r="M285" s="3" t="s">
        <v>235</v>
      </c>
      <c r="N285" s="3">
        <v>5</v>
      </c>
      <c r="O285" s="3">
        <v>5</v>
      </c>
      <c r="P285" s="3"/>
      <c r="Q285" s="3"/>
      <c r="R285" s="3"/>
    </row>
    <row r="286" spans="1:18" ht="15.75" customHeight="1" x14ac:dyDescent="0.25">
      <c r="A286" s="3">
        <v>3</v>
      </c>
      <c r="B286" s="3">
        <v>1</v>
      </c>
      <c r="C286" s="3">
        <v>2</v>
      </c>
      <c r="D286" s="3">
        <v>4</v>
      </c>
      <c r="E286" s="3">
        <v>10</v>
      </c>
      <c r="F286" s="3">
        <v>10</v>
      </c>
      <c r="G286" s="3">
        <v>10</v>
      </c>
      <c r="H286" s="3">
        <v>37</v>
      </c>
      <c r="I286" s="3">
        <v>10</v>
      </c>
      <c r="J286" s="4">
        <v>50</v>
      </c>
      <c r="K286" s="3"/>
      <c r="L286" s="3" t="s">
        <v>41</v>
      </c>
      <c r="M286" s="3" t="s">
        <v>235</v>
      </c>
      <c r="N286" s="3">
        <v>2</v>
      </c>
      <c r="O286" s="3">
        <v>5</v>
      </c>
      <c r="P286" s="3"/>
      <c r="Q286" s="3"/>
      <c r="R286" s="3"/>
    </row>
    <row r="287" spans="1:18" ht="15.75" customHeight="1" x14ac:dyDescent="0.25">
      <c r="A287" s="3">
        <v>5</v>
      </c>
      <c r="B287" s="3">
        <v>5</v>
      </c>
      <c r="C287" s="3">
        <v>1</v>
      </c>
      <c r="D287" s="3">
        <v>5</v>
      </c>
      <c r="E287" s="3"/>
      <c r="F287" s="3"/>
      <c r="G287" s="3">
        <v>10</v>
      </c>
      <c r="H287" s="3">
        <v>38</v>
      </c>
      <c r="I287" s="3">
        <v>13</v>
      </c>
      <c r="J287" s="3">
        <v>1000</v>
      </c>
      <c r="K287" s="3"/>
      <c r="L287" s="3" t="s">
        <v>41</v>
      </c>
      <c r="M287" s="3" t="s">
        <v>235</v>
      </c>
      <c r="N287" s="3">
        <v>5</v>
      </c>
      <c r="O287" s="3">
        <v>5</v>
      </c>
      <c r="P287" s="3"/>
      <c r="Q287" s="3"/>
      <c r="R287" s="3"/>
    </row>
    <row r="288" spans="1:18" ht="15.75" customHeight="1" x14ac:dyDescent="0.25">
      <c r="A288" s="3">
        <v>5</v>
      </c>
      <c r="B288" s="3">
        <v>1</v>
      </c>
      <c r="C288" s="3">
        <v>1</v>
      </c>
      <c r="D288" s="3">
        <v>4</v>
      </c>
      <c r="E288" s="3">
        <v>50</v>
      </c>
      <c r="F288" s="3">
        <v>10</v>
      </c>
      <c r="G288" s="3">
        <v>10</v>
      </c>
      <c r="H288" s="3">
        <v>44</v>
      </c>
      <c r="I288" s="3">
        <v>12</v>
      </c>
      <c r="J288" s="3">
        <v>2000</v>
      </c>
      <c r="K288" s="3"/>
      <c r="L288" s="3" t="s">
        <v>41</v>
      </c>
      <c r="M288" s="3" t="s">
        <v>235</v>
      </c>
      <c r="N288" s="3">
        <v>4</v>
      </c>
      <c r="O288" s="3">
        <v>4</v>
      </c>
      <c r="P288" s="3"/>
      <c r="Q288" s="3"/>
      <c r="R288" s="3"/>
    </row>
    <row r="289" spans="1:18" ht="15.75" customHeight="1" x14ac:dyDescent="0.25">
      <c r="A289" s="3">
        <v>5</v>
      </c>
      <c r="B289" s="3">
        <v>5</v>
      </c>
      <c r="C289" s="3">
        <v>2</v>
      </c>
      <c r="D289" s="3">
        <v>5</v>
      </c>
      <c r="E289" s="3">
        <v>10</v>
      </c>
      <c r="F289" s="3">
        <v>10</v>
      </c>
      <c r="G289" s="3">
        <v>10</v>
      </c>
      <c r="H289" s="3">
        <v>55</v>
      </c>
      <c r="I289" s="3">
        <v>30</v>
      </c>
      <c r="J289" s="3">
        <v>2000</v>
      </c>
      <c r="K289" s="3"/>
      <c r="L289" s="3" t="s">
        <v>41</v>
      </c>
      <c r="M289" s="3" t="s">
        <v>235</v>
      </c>
      <c r="N289" s="3">
        <v>5</v>
      </c>
      <c r="O289" s="3">
        <v>5</v>
      </c>
      <c r="P289" s="3"/>
      <c r="Q289" s="3"/>
      <c r="R289" s="4"/>
    </row>
    <row r="290" spans="1:18" ht="15.75" customHeight="1" x14ac:dyDescent="0.25">
      <c r="A290" s="3">
        <v>5</v>
      </c>
      <c r="B290" s="3">
        <v>1</v>
      </c>
      <c r="C290" s="3">
        <v>3</v>
      </c>
      <c r="D290" s="3">
        <v>3</v>
      </c>
      <c r="E290" s="3">
        <v>10</v>
      </c>
      <c r="F290" s="3">
        <v>5</v>
      </c>
      <c r="G290" s="3">
        <v>15</v>
      </c>
      <c r="H290" s="3">
        <v>31</v>
      </c>
      <c r="I290" s="3">
        <v>6</v>
      </c>
      <c r="J290" s="4">
        <v>100</v>
      </c>
      <c r="K290" s="3"/>
      <c r="L290" s="3" t="s">
        <v>41</v>
      </c>
      <c r="M290" s="3" t="s">
        <v>235</v>
      </c>
      <c r="N290" s="3">
        <v>5</v>
      </c>
      <c r="O290" s="3">
        <v>5</v>
      </c>
      <c r="P290" s="3"/>
      <c r="Q290" s="3"/>
      <c r="R290" s="3"/>
    </row>
    <row r="291" spans="1:18" ht="15.75" customHeight="1" x14ac:dyDescent="0.25">
      <c r="A291" s="3">
        <v>4</v>
      </c>
      <c r="B291" s="3">
        <v>4</v>
      </c>
      <c r="C291" s="3">
        <v>1</v>
      </c>
      <c r="D291" s="3">
        <v>4</v>
      </c>
      <c r="E291" s="3">
        <v>25</v>
      </c>
      <c r="F291" s="3">
        <v>5</v>
      </c>
      <c r="G291" s="3">
        <v>15</v>
      </c>
      <c r="H291" s="3">
        <v>37</v>
      </c>
      <c r="I291" s="3">
        <v>14</v>
      </c>
      <c r="J291" s="4"/>
      <c r="K291" s="3"/>
      <c r="L291" s="3" t="s">
        <v>74</v>
      </c>
      <c r="M291" s="3" t="s">
        <v>235</v>
      </c>
      <c r="N291" s="3">
        <v>1</v>
      </c>
      <c r="O291" s="3">
        <v>5</v>
      </c>
      <c r="P291" s="3"/>
      <c r="Q291" s="3"/>
      <c r="R291" s="3"/>
    </row>
    <row r="292" spans="1:18" ht="15.75" customHeight="1" x14ac:dyDescent="0.25">
      <c r="A292" s="3">
        <v>4</v>
      </c>
      <c r="B292" s="3">
        <v>4</v>
      </c>
      <c r="C292" s="3">
        <v>3</v>
      </c>
      <c r="D292" s="3">
        <v>4</v>
      </c>
      <c r="E292" s="3">
        <v>20</v>
      </c>
      <c r="F292" s="3">
        <v>10</v>
      </c>
      <c r="G292" s="3">
        <v>20</v>
      </c>
      <c r="H292" s="3">
        <v>57</v>
      </c>
      <c r="I292" s="3">
        <v>30</v>
      </c>
      <c r="J292" s="3">
        <v>5000</v>
      </c>
      <c r="K292" s="3"/>
      <c r="L292" s="3" t="s">
        <v>41</v>
      </c>
      <c r="M292" s="3" t="s">
        <v>235</v>
      </c>
      <c r="N292" s="3">
        <v>2</v>
      </c>
      <c r="O292" s="3">
        <v>3</v>
      </c>
      <c r="P292" s="3"/>
      <c r="Q292" s="3"/>
      <c r="R292" s="4"/>
    </row>
    <row r="293" spans="1:18" ht="15.75" customHeight="1" x14ac:dyDescent="0.25">
      <c r="A293" s="3">
        <v>4</v>
      </c>
      <c r="B293" s="3">
        <v>3</v>
      </c>
      <c r="C293" s="3">
        <v>3</v>
      </c>
      <c r="D293" s="3">
        <v>4</v>
      </c>
      <c r="E293" s="3">
        <v>100</v>
      </c>
      <c r="F293" s="3">
        <v>5</v>
      </c>
      <c r="G293" s="3"/>
      <c r="H293" s="3">
        <v>53</v>
      </c>
      <c r="I293" s="3">
        <v>27</v>
      </c>
      <c r="J293" s="3">
        <v>0</v>
      </c>
      <c r="K293" s="3"/>
      <c r="L293" s="3" t="s">
        <v>41</v>
      </c>
      <c r="M293" s="3" t="s">
        <v>235</v>
      </c>
      <c r="N293" s="3">
        <v>4</v>
      </c>
      <c r="O293" s="3">
        <v>3</v>
      </c>
      <c r="P293" s="3"/>
      <c r="Q293" s="3"/>
      <c r="R293" s="3"/>
    </row>
    <row r="294" spans="1:18" ht="15.75" customHeight="1" x14ac:dyDescent="0.25">
      <c r="A294" s="3">
        <v>3</v>
      </c>
      <c r="B294" s="3">
        <v>2</v>
      </c>
      <c r="C294" s="3">
        <v>3</v>
      </c>
      <c r="D294" s="3">
        <v>4</v>
      </c>
      <c r="E294" s="3"/>
      <c r="F294" s="3">
        <v>5</v>
      </c>
      <c r="G294" s="3">
        <v>10</v>
      </c>
      <c r="H294" s="3">
        <v>57</v>
      </c>
      <c r="I294" s="3">
        <v>34</v>
      </c>
      <c r="J294" s="3">
        <v>1000</v>
      </c>
      <c r="K294" s="3"/>
      <c r="L294" s="3" t="s">
        <v>41</v>
      </c>
      <c r="M294" s="3" t="s">
        <v>458</v>
      </c>
      <c r="N294" s="3">
        <v>3</v>
      </c>
      <c r="O294" s="3">
        <v>4</v>
      </c>
      <c r="P294" s="3"/>
      <c r="Q294" s="3"/>
      <c r="R294" s="4"/>
    </row>
    <row r="295" spans="1:18" ht="15.75" customHeight="1" x14ac:dyDescent="0.25">
      <c r="A295" s="3">
        <v>3</v>
      </c>
      <c r="B295" s="3">
        <v>3</v>
      </c>
      <c r="C295" s="3">
        <v>3</v>
      </c>
      <c r="D295" s="3">
        <v>4</v>
      </c>
      <c r="E295" s="3">
        <v>10</v>
      </c>
      <c r="F295" s="3">
        <v>10</v>
      </c>
      <c r="G295" s="3">
        <v>10</v>
      </c>
      <c r="H295" s="3">
        <v>61</v>
      </c>
      <c r="I295" s="3">
        <v>36</v>
      </c>
      <c r="J295" s="4">
        <v>2000</v>
      </c>
      <c r="K295" s="3"/>
      <c r="L295" s="3" t="s">
        <v>41</v>
      </c>
      <c r="M295" s="3" t="s">
        <v>458</v>
      </c>
      <c r="N295" s="3">
        <v>3</v>
      </c>
      <c r="O295" s="3">
        <v>4</v>
      </c>
      <c r="P295" s="3"/>
      <c r="Q295" s="3"/>
      <c r="R295" s="3"/>
    </row>
    <row r="296" spans="1:18" ht="15.75" customHeight="1" x14ac:dyDescent="0.25">
      <c r="A296" s="3">
        <v>5</v>
      </c>
      <c r="B296" s="3">
        <v>5</v>
      </c>
      <c r="C296" s="3">
        <v>3</v>
      </c>
      <c r="D296" s="3">
        <v>4</v>
      </c>
      <c r="E296" s="3">
        <v>20</v>
      </c>
      <c r="F296" s="3">
        <v>25</v>
      </c>
      <c r="G296" s="3">
        <v>8</v>
      </c>
      <c r="H296" s="3">
        <v>33</v>
      </c>
      <c r="I296" s="3">
        <v>12</v>
      </c>
      <c r="J296" s="3">
        <v>1000</v>
      </c>
      <c r="K296" s="3"/>
      <c r="L296" s="3" t="s">
        <v>41</v>
      </c>
      <c r="M296" s="3" t="s">
        <v>458</v>
      </c>
      <c r="N296" s="3">
        <v>4</v>
      </c>
      <c r="O296" s="3">
        <v>4</v>
      </c>
      <c r="P296" s="3"/>
      <c r="Q296" s="3"/>
      <c r="R296" s="4"/>
    </row>
    <row r="297" spans="1:18" ht="15.75" customHeight="1" x14ac:dyDescent="0.25">
      <c r="A297" s="3">
        <v>4</v>
      </c>
      <c r="B297" s="3">
        <v>5</v>
      </c>
      <c r="C297" s="3">
        <v>1</v>
      </c>
      <c r="D297" s="3">
        <v>5</v>
      </c>
      <c r="E297" s="3">
        <v>10</v>
      </c>
      <c r="F297" s="3">
        <v>10</v>
      </c>
      <c r="G297" s="3">
        <v>5</v>
      </c>
      <c r="H297" s="3">
        <v>50</v>
      </c>
      <c r="I297" s="3">
        <v>28</v>
      </c>
      <c r="J297" s="3">
        <v>100</v>
      </c>
      <c r="K297" s="3"/>
      <c r="L297" s="3" t="s">
        <v>41</v>
      </c>
      <c r="M297" s="3" t="s">
        <v>561</v>
      </c>
      <c r="N297" s="3">
        <v>4</v>
      </c>
      <c r="O297" s="3">
        <v>5</v>
      </c>
      <c r="P297" s="3"/>
      <c r="Q297" s="3"/>
      <c r="R297" s="3"/>
    </row>
    <row r="298" spans="1:18" ht="15.75" customHeight="1" x14ac:dyDescent="0.25">
      <c r="A298" s="3">
        <v>5</v>
      </c>
      <c r="B298" s="3">
        <v>5</v>
      </c>
      <c r="C298" s="3">
        <v>1</v>
      </c>
      <c r="D298" s="3">
        <v>5</v>
      </c>
      <c r="E298" s="3">
        <v>100</v>
      </c>
      <c r="F298" s="3">
        <v>1</v>
      </c>
      <c r="G298" s="3">
        <v>5</v>
      </c>
      <c r="H298" s="3">
        <v>39</v>
      </c>
      <c r="I298" s="3">
        <v>7</v>
      </c>
      <c r="J298" s="3">
        <v>1000</v>
      </c>
      <c r="K298" s="3"/>
      <c r="L298" s="3" t="s">
        <v>41</v>
      </c>
      <c r="M298" s="3" t="s">
        <v>719</v>
      </c>
      <c r="N298" s="3">
        <v>4</v>
      </c>
      <c r="O298" s="3">
        <v>4</v>
      </c>
      <c r="P298" s="3"/>
      <c r="Q298" s="3"/>
      <c r="R298" s="3"/>
    </row>
    <row r="299" spans="1:18" ht="15.75" customHeight="1" x14ac:dyDescent="0.25">
      <c r="A299" s="3">
        <v>4</v>
      </c>
      <c r="B299" s="3">
        <v>3</v>
      </c>
      <c r="C299" s="3">
        <v>3</v>
      </c>
      <c r="D299" s="3">
        <v>5</v>
      </c>
      <c r="E299" s="3">
        <v>10</v>
      </c>
      <c r="F299" s="3">
        <v>1</v>
      </c>
      <c r="G299" s="3">
        <v>10</v>
      </c>
      <c r="H299" s="3">
        <v>36</v>
      </c>
      <c r="I299" s="3">
        <v>3</v>
      </c>
      <c r="J299" s="4">
        <v>300</v>
      </c>
      <c r="K299" s="3"/>
      <c r="L299" s="3" t="s">
        <v>41</v>
      </c>
      <c r="M299" s="3" t="s">
        <v>719</v>
      </c>
      <c r="N299" s="3">
        <v>1</v>
      </c>
      <c r="O299" s="3">
        <v>5</v>
      </c>
      <c r="P299" s="3"/>
      <c r="Q299" s="3"/>
      <c r="R299" s="3"/>
    </row>
    <row r="300" spans="1:18" ht="15.75" customHeight="1" x14ac:dyDescent="0.25">
      <c r="A300" s="3">
        <v>4</v>
      </c>
      <c r="B300" s="3">
        <v>4</v>
      </c>
      <c r="C300" s="3">
        <v>4</v>
      </c>
      <c r="D300" s="3">
        <v>4</v>
      </c>
      <c r="E300" s="3">
        <v>4</v>
      </c>
      <c r="F300" s="3">
        <v>10</v>
      </c>
      <c r="G300" s="3">
        <v>15</v>
      </c>
      <c r="H300" s="3">
        <v>47</v>
      </c>
      <c r="I300" s="3">
        <v>12</v>
      </c>
      <c r="J300" s="3">
        <v>400</v>
      </c>
      <c r="K300" s="3"/>
      <c r="L300" s="3" t="s">
        <v>41</v>
      </c>
      <c r="M300" s="3" t="s">
        <v>719</v>
      </c>
      <c r="N300" s="3">
        <v>4</v>
      </c>
      <c r="O300" s="3">
        <v>4</v>
      </c>
      <c r="P300" s="3"/>
      <c r="Q300" s="3"/>
      <c r="R300" s="3"/>
    </row>
    <row r="301" spans="1:18" ht="15.75" customHeight="1" x14ac:dyDescent="0.25">
      <c r="A301" s="3">
        <v>4</v>
      </c>
      <c r="B301" s="3">
        <v>4</v>
      </c>
      <c r="C301" s="3">
        <v>2</v>
      </c>
      <c r="D301" s="3">
        <v>5</v>
      </c>
      <c r="E301" s="3">
        <v>30</v>
      </c>
      <c r="F301" s="3">
        <v>20</v>
      </c>
      <c r="G301" s="3">
        <v>5</v>
      </c>
      <c r="H301" s="3">
        <v>38</v>
      </c>
      <c r="I301" s="3">
        <v>14</v>
      </c>
      <c r="J301" s="3">
        <v>1000</v>
      </c>
      <c r="K301" s="3"/>
      <c r="L301" s="3" t="s">
        <v>41</v>
      </c>
      <c r="M301" s="3" t="s">
        <v>698</v>
      </c>
      <c r="N301" s="3">
        <v>5</v>
      </c>
      <c r="O301" s="3">
        <v>5</v>
      </c>
      <c r="P301" s="3"/>
      <c r="Q301" s="3"/>
      <c r="R301" s="3"/>
    </row>
    <row r="302" spans="1:18" ht="15.75" customHeight="1" x14ac:dyDescent="0.25">
      <c r="A302" s="3">
        <v>4</v>
      </c>
      <c r="B302" s="3">
        <v>5</v>
      </c>
      <c r="C302" s="3">
        <v>2</v>
      </c>
      <c r="D302" s="3">
        <v>5</v>
      </c>
      <c r="E302" s="3">
        <v>0</v>
      </c>
      <c r="F302" s="3"/>
      <c r="G302" s="3">
        <v>10</v>
      </c>
      <c r="H302" s="3">
        <v>29</v>
      </c>
      <c r="I302" s="3">
        <v>2</v>
      </c>
      <c r="J302" s="3">
        <v>30</v>
      </c>
      <c r="K302" s="3"/>
      <c r="L302" s="3" t="s">
        <v>74</v>
      </c>
      <c r="M302" s="3" t="s">
        <v>698</v>
      </c>
      <c r="N302" s="3">
        <v>5</v>
      </c>
      <c r="O302" s="3">
        <v>5</v>
      </c>
      <c r="P302" s="3"/>
      <c r="Q302" s="3"/>
      <c r="R302" s="4"/>
    </row>
    <row r="303" spans="1:18" ht="15.75" customHeight="1" x14ac:dyDescent="0.25">
      <c r="A303" s="3">
        <v>3</v>
      </c>
      <c r="B303" s="3">
        <v>3</v>
      </c>
      <c r="C303" s="3">
        <v>5</v>
      </c>
      <c r="D303" s="3">
        <v>4</v>
      </c>
      <c r="E303" s="3"/>
      <c r="F303" s="3">
        <v>5</v>
      </c>
      <c r="G303" s="3">
        <v>10</v>
      </c>
      <c r="H303" s="3">
        <v>42</v>
      </c>
      <c r="I303" s="3">
        <v>9</v>
      </c>
      <c r="J303" s="3">
        <v>200</v>
      </c>
      <c r="K303" s="3"/>
      <c r="L303" s="3" t="s">
        <v>74</v>
      </c>
      <c r="M303" s="3" t="s">
        <v>698</v>
      </c>
      <c r="N303" s="3">
        <v>4</v>
      </c>
      <c r="O303" s="3">
        <v>2</v>
      </c>
      <c r="P303" s="3"/>
      <c r="Q303" s="3"/>
      <c r="R303" s="4"/>
    </row>
    <row r="304" spans="1:18" ht="15.75" customHeight="1" x14ac:dyDescent="0.25">
      <c r="A304" s="3">
        <v>4</v>
      </c>
      <c r="B304" s="3">
        <v>4</v>
      </c>
      <c r="C304" s="3">
        <v>4</v>
      </c>
      <c r="D304" s="3">
        <v>4</v>
      </c>
      <c r="E304" s="3"/>
      <c r="F304" s="3"/>
      <c r="G304" s="3">
        <v>7</v>
      </c>
      <c r="H304" s="3">
        <v>58</v>
      </c>
      <c r="I304" s="3">
        <v>35</v>
      </c>
      <c r="J304" s="4">
        <v>7500</v>
      </c>
      <c r="K304" s="3"/>
      <c r="L304" s="3" t="s">
        <v>41</v>
      </c>
      <c r="M304" s="3" t="s">
        <v>914</v>
      </c>
      <c r="N304" s="3">
        <v>4</v>
      </c>
      <c r="O304" s="3">
        <v>5</v>
      </c>
      <c r="P304" s="3"/>
      <c r="Q304" s="3"/>
      <c r="R304" s="4"/>
    </row>
    <row r="305" spans="1:18" ht="15.75" customHeight="1" x14ac:dyDescent="0.25">
      <c r="A305" s="3">
        <v>4</v>
      </c>
      <c r="B305" s="3">
        <v>4</v>
      </c>
      <c r="C305" s="3">
        <v>5</v>
      </c>
      <c r="D305" s="3">
        <v>5</v>
      </c>
      <c r="E305" s="3">
        <v>20</v>
      </c>
      <c r="F305" s="3">
        <v>20</v>
      </c>
      <c r="G305" s="3">
        <v>4</v>
      </c>
      <c r="H305" s="3">
        <v>48</v>
      </c>
      <c r="I305" s="3">
        <v>20</v>
      </c>
      <c r="J305" s="3">
        <v>1500</v>
      </c>
      <c r="K305" s="3"/>
      <c r="L305" s="3" t="s">
        <v>41</v>
      </c>
      <c r="M305" s="3" t="s">
        <v>230</v>
      </c>
      <c r="N305" s="3">
        <v>4</v>
      </c>
      <c r="O305" s="3">
        <v>5</v>
      </c>
      <c r="P305" s="3"/>
      <c r="Q305" s="3"/>
      <c r="R305" s="4"/>
    </row>
    <row r="306" spans="1:18" ht="15.75" customHeight="1" x14ac:dyDescent="0.25">
      <c r="A306" s="3">
        <v>5</v>
      </c>
      <c r="B306" s="3">
        <v>4</v>
      </c>
      <c r="C306" s="3">
        <v>3</v>
      </c>
      <c r="D306" s="3">
        <v>5</v>
      </c>
      <c r="E306" s="3">
        <v>100</v>
      </c>
      <c r="F306" s="3">
        <v>50</v>
      </c>
      <c r="G306" s="3">
        <v>5</v>
      </c>
      <c r="H306" s="3">
        <v>31</v>
      </c>
      <c r="I306" s="3">
        <v>5</v>
      </c>
      <c r="J306" s="3">
        <v>400</v>
      </c>
      <c r="K306" s="3"/>
      <c r="L306" s="3" t="s">
        <v>41</v>
      </c>
      <c r="M306" s="3" t="s">
        <v>230</v>
      </c>
      <c r="N306" s="3">
        <v>4</v>
      </c>
      <c r="O306" s="3">
        <v>4</v>
      </c>
      <c r="P306" s="3"/>
      <c r="Q306" s="3"/>
      <c r="R306" s="3"/>
    </row>
    <row r="307" spans="1:18" ht="15.75" customHeight="1" x14ac:dyDescent="0.25">
      <c r="A307" s="3">
        <v>4</v>
      </c>
      <c r="B307" s="3">
        <v>2</v>
      </c>
      <c r="C307" s="3">
        <v>1</v>
      </c>
      <c r="D307" s="3">
        <v>5</v>
      </c>
      <c r="E307" s="3">
        <v>50</v>
      </c>
      <c r="F307" s="3">
        <v>5</v>
      </c>
      <c r="G307" s="3">
        <v>5</v>
      </c>
      <c r="H307" s="3">
        <v>50</v>
      </c>
      <c r="I307" s="3">
        <v>23</v>
      </c>
      <c r="J307" s="3">
        <v>2450</v>
      </c>
      <c r="K307" s="3"/>
      <c r="L307" s="3" t="s">
        <v>41</v>
      </c>
      <c r="M307" s="3" t="s">
        <v>230</v>
      </c>
      <c r="N307" s="3">
        <v>5</v>
      </c>
      <c r="O307" s="3">
        <v>5</v>
      </c>
      <c r="P307" s="3"/>
      <c r="Q307" s="3"/>
      <c r="R307" s="3"/>
    </row>
    <row r="308" spans="1:18" ht="15.75" customHeight="1" x14ac:dyDescent="0.25">
      <c r="A308" s="3">
        <v>4</v>
      </c>
      <c r="B308" s="3">
        <v>1</v>
      </c>
      <c r="C308" s="3">
        <v>4</v>
      </c>
      <c r="D308" s="3">
        <v>4</v>
      </c>
      <c r="E308" s="3"/>
      <c r="F308" s="3">
        <v>20</v>
      </c>
      <c r="G308" s="3">
        <v>6</v>
      </c>
      <c r="H308" s="3">
        <v>33</v>
      </c>
      <c r="I308" s="3">
        <v>5</v>
      </c>
      <c r="J308" s="3">
        <v>300</v>
      </c>
      <c r="K308" s="3"/>
      <c r="L308" s="3" t="s">
        <v>41</v>
      </c>
      <c r="M308" s="3" t="s">
        <v>230</v>
      </c>
      <c r="N308" s="3">
        <v>5</v>
      </c>
      <c r="O308" s="3">
        <v>5</v>
      </c>
      <c r="P308" s="3"/>
      <c r="Q308" s="3"/>
      <c r="R308" s="4"/>
    </row>
    <row r="309" spans="1:18" ht="15.75" customHeight="1" x14ac:dyDescent="0.25">
      <c r="A309" s="3">
        <v>1</v>
      </c>
      <c r="B309" s="3">
        <v>1</v>
      </c>
      <c r="C309" s="3">
        <v>3</v>
      </c>
      <c r="D309" s="3">
        <v>5</v>
      </c>
      <c r="E309" s="3">
        <v>20</v>
      </c>
      <c r="F309" s="3">
        <v>20</v>
      </c>
      <c r="G309" s="3">
        <v>10</v>
      </c>
      <c r="H309" s="3">
        <v>31</v>
      </c>
      <c r="I309" s="3">
        <v>1</v>
      </c>
      <c r="J309" s="3">
        <v>100</v>
      </c>
      <c r="K309" s="3"/>
      <c r="L309" s="3" t="s">
        <v>41</v>
      </c>
      <c r="M309" s="3" t="s">
        <v>230</v>
      </c>
      <c r="N309" s="3">
        <v>1</v>
      </c>
      <c r="O309" s="3">
        <v>1</v>
      </c>
      <c r="P309" s="3"/>
      <c r="Q309" s="3"/>
      <c r="R309" s="3"/>
    </row>
    <row r="310" spans="1:18" ht="15.75" customHeight="1" x14ac:dyDescent="0.25">
      <c r="A310" s="3">
        <v>3</v>
      </c>
      <c r="B310" s="3">
        <v>1</v>
      </c>
      <c r="C310" s="3">
        <v>2</v>
      </c>
      <c r="D310" s="3">
        <v>5</v>
      </c>
      <c r="E310" s="3">
        <v>2</v>
      </c>
      <c r="F310" s="3"/>
      <c r="G310" s="3">
        <v>10</v>
      </c>
      <c r="H310" s="3">
        <v>32</v>
      </c>
      <c r="I310" s="3">
        <v>4</v>
      </c>
      <c r="J310" s="3">
        <v>100</v>
      </c>
      <c r="K310" s="3"/>
      <c r="L310" s="3" t="s">
        <v>41</v>
      </c>
      <c r="M310" s="3" t="s">
        <v>230</v>
      </c>
      <c r="N310" s="3">
        <v>3</v>
      </c>
      <c r="O310" s="3">
        <v>3</v>
      </c>
      <c r="P310" s="3"/>
      <c r="Q310" s="3"/>
      <c r="R310" s="3"/>
    </row>
    <row r="311" spans="1:18" ht="15.75" customHeight="1" x14ac:dyDescent="0.25">
      <c r="A311" s="3">
        <v>5</v>
      </c>
      <c r="B311" s="3">
        <v>4</v>
      </c>
      <c r="C311" s="3">
        <v>1</v>
      </c>
      <c r="D311" s="3">
        <v>4</v>
      </c>
      <c r="E311" s="3">
        <v>10</v>
      </c>
      <c r="F311" s="3">
        <v>50</v>
      </c>
      <c r="G311" s="3">
        <v>15</v>
      </c>
      <c r="H311" s="3">
        <v>65</v>
      </c>
      <c r="I311" s="3">
        <v>35</v>
      </c>
      <c r="J311" s="3">
        <v>2000</v>
      </c>
      <c r="K311" s="3"/>
      <c r="L311" s="3" t="s">
        <v>41</v>
      </c>
      <c r="M311" s="3" t="s">
        <v>230</v>
      </c>
      <c r="N311" s="3">
        <v>5</v>
      </c>
      <c r="O311" s="3">
        <v>3</v>
      </c>
      <c r="P311" s="3"/>
      <c r="Q311" s="3"/>
      <c r="R311" s="3"/>
    </row>
    <row r="312" spans="1:18" ht="15.75" customHeight="1" x14ac:dyDescent="0.25">
      <c r="A312" s="3">
        <v>5</v>
      </c>
      <c r="B312" s="3">
        <v>4</v>
      </c>
      <c r="C312" s="3">
        <v>1</v>
      </c>
      <c r="D312" s="3">
        <v>2</v>
      </c>
      <c r="E312" s="3">
        <v>50</v>
      </c>
      <c r="F312" s="3">
        <v>20</v>
      </c>
      <c r="G312" s="3">
        <v>20</v>
      </c>
      <c r="H312" s="3">
        <v>45</v>
      </c>
      <c r="I312" s="3">
        <v>15</v>
      </c>
      <c r="J312" s="3">
        <v>1500</v>
      </c>
      <c r="K312" s="3"/>
      <c r="L312" s="3" t="s">
        <v>41</v>
      </c>
      <c r="M312" s="3" t="s">
        <v>230</v>
      </c>
      <c r="N312" s="3">
        <v>4</v>
      </c>
      <c r="O312" s="3">
        <v>3</v>
      </c>
      <c r="P312" s="3"/>
      <c r="Q312" s="3"/>
      <c r="R312" s="4"/>
    </row>
    <row r="313" spans="1:18" ht="15.75" customHeight="1" x14ac:dyDescent="0.25">
      <c r="A313" s="3">
        <v>5</v>
      </c>
      <c r="B313" s="3">
        <v>5</v>
      </c>
      <c r="C313" s="3">
        <v>3</v>
      </c>
      <c r="D313" s="3">
        <v>5</v>
      </c>
      <c r="E313" s="3">
        <v>0</v>
      </c>
      <c r="F313" s="3">
        <v>10</v>
      </c>
      <c r="G313" s="3">
        <v>30</v>
      </c>
      <c r="H313" s="3">
        <v>73</v>
      </c>
      <c r="I313" s="3">
        <v>47</v>
      </c>
      <c r="J313" s="3">
        <v>100</v>
      </c>
      <c r="K313" s="3"/>
      <c r="L313" s="3" t="s">
        <v>41</v>
      </c>
      <c r="M313" s="3" t="s">
        <v>230</v>
      </c>
      <c r="N313" s="3">
        <v>5</v>
      </c>
      <c r="O313" s="3">
        <v>5</v>
      </c>
      <c r="P313" s="3"/>
      <c r="Q313" s="3"/>
      <c r="R313" s="3"/>
    </row>
    <row r="314" spans="1:18" ht="15.75" customHeight="1" x14ac:dyDescent="0.25">
      <c r="A314" s="3">
        <v>5</v>
      </c>
      <c r="B314" s="3">
        <v>5</v>
      </c>
      <c r="C314" s="3">
        <v>2</v>
      </c>
      <c r="D314" s="3">
        <v>5</v>
      </c>
      <c r="E314" s="3">
        <v>5</v>
      </c>
      <c r="F314" s="3">
        <v>5</v>
      </c>
      <c r="G314" s="3">
        <v>3</v>
      </c>
      <c r="H314" s="3">
        <v>54</v>
      </c>
      <c r="I314" s="3">
        <v>25</v>
      </c>
      <c r="J314" s="3">
        <v>500</v>
      </c>
      <c r="K314" s="3"/>
      <c r="L314" s="3" t="s">
        <v>41</v>
      </c>
      <c r="M314" s="3" t="s">
        <v>67</v>
      </c>
      <c r="N314" s="3">
        <v>5</v>
      </c>
      <c r="O314" s="3">
        <v>5</v>
      </c>
      <c r="P314" s="3"/>
      <c r="Q314" s="3"/>
      <c r="R314" s="3"/>
    </row>
    <row r="315" spans="1:18" ht="15.75" customHeight="1" x14ac:dyDescent="0.25">
      <c r="A315" s="3">
        <v>4</v>
      </c>
      <c r="B315" s="3">
        <v>4</v>
      </c>
      <c r="C315" s="3">
        <v>5</v>
      </c>
      <c r="D315" s="3">
        <v>5</v>
      </c>
      <c r="E315" s="3">
        <v>10</v>
      </c>
      <c r="F315" s="3">
        <v>0</v>
      </c>
      <c r="G315" s="3">
        <v>5</v>
      </c>
      <c r="H315" s="3">
        <v>39</v>
      </c>
      <c r="I315" s="3">
        <v>8</v>
      </c>
      <c r="J315" s="3">
        <v>0</v>
      </c>
      <c r="K315" s="3"/>
      <c r="L315" s="3" t="s">
        <v>41</v>
      </c>
      <c r="M315" s="3" t="s">
        <v>67</v>
      </c>
      <c r="N315" s="3">
        <v>5</v>
      </c>
      <c r="O315" s="3">
        <v>5</v>
      </c>
      <c r="P315" s="3"/>
      <c r="Q315" s="3"/>
      <c r="R315" s="4"/>
    </row>
    <row r="316" spans="1:18" ht="15.75" customHeight="1" x14ac:dyDescent="0.25">
      <c r="A316" s="3">
        <v>5</v>
      </c>
      <c r="B316" s="3">
        <v>4</v>
      </c>
      <c r="C316" s="3">
        <v>5</v>
      </c>
      <c r="D316" s="3">
        <v>5</v>
      </c>
      <c r="E316" s="3">
        <v>0</v>
      </c>
      <c r="F316" s="3"/>
      <c r="G316" s="3">
        <v>5</v>
      </c>
      <c r="H316" s="3">
        <v>42</v>
      </c>
      <c r="I316" s="3">
        <v>13</v>
      </c>
      <c r="J316" s="3">
        <v>2000</v>
      </c>
      <c r="K316" s="3"/>
      <c r="L316" s="3" t="s">
        <v>74</v>
      </c>
      <c r="M316" s="3" t="s">
        <v>67</v>
      </c>
      <c r="N316" s="3">
        <v>1</v>
      </c>
      <c r="O316" s="3">
        <v>2</v>
      </c>
      <c r="P316" s="3"/>
      <c r="Q316" s="3"/>
      <c r="R316" s="3"/>
    </row>
    <row r="317" spans="1:18" ht="15.75" customHeight="1" x14ac:dyDescent="0.25">
      <c r="A317" s="3">
        <v>3</v>
      </c>
      <c r="B317" s="3">
        <v>4</v>
      </c>
      <c r="C317" s="3">
        <v>4</v>
      </c>
      <c r="D317" s="3">
        <v>5</v>
      </c>
      <c r="E317" s="3">
        <v>5</v>
      </c>
      <c r="F317" s="3">
        <v>50</v>
      </c>
      <c r="G317" s="3">
        <v>5</v>
      </c>
      <c r="H317" s="3">
        <v>43</v>
      </c>
      <c r="I317" s="3">
        <v>14</v>
      </c>
      <c r="J317" s="3">
        <v>4000</v>
      </c>
      <c r="K317" s="3"/>
      <c r="L317" s="3" t="s">
        <v>41</v>
      </c>
      <c r="M317" s="3" t="s">
        <v>67</v>
      </c>
      <c r="N317" s="3">
        <v>4</v>
      </c>
      <c r="O317" s="3">
        <v>4</v>
      </c>
      <c r="P317" s="3"/>
      <c r="Q317" s="3"/>
      <c r="R317" s="4"/>
    </row>
    <row r="318" spans="1:18" ht="15.75" customHeight="1" x14ac:dyDescent="0.25">
      <c r="A318" s="3">
        <v>4</v>
      </c>
      <c r="B318" s="3">
        <v>3</v>
      </c>
      <c r="C318" s="3">
        <v>2</v>
      </c>
      <c r="D318" s="3">
        <v>4</v>
      </c>
      <c r="E318" s="3">
        <v>20</v>
      </c>
      <c r="F318" s="3">
        <v>50</v>
      </c>
      <c r="G318" s="3">
        <v>5</v>
      </c>
      <c r="H318" s="3">
        <v>51</v>
      </c>
      <c r="I318" s="3">
        <v>30</v>
      </c>
      <c r="J318" s="3">
        <v>3750</v>
      </c>
      <c r="K318" s="3"/>
      <c r="L318" s="3" t="s">
        <v>41</v>
      </c>
      <c r="M318" s="3" t="s">
        <v>67</v>
      </c>
      <c r="N318" s="3">
        <v>1</v>
      </c>
      <c r="O318" s="3">
        <v>3</v>
      </c>
      <c r="P318" s="3"/>
      <c r="Q318" s="3"/>
      <c r="R318" s="4"/>
    </row>
    <row r="319" spans="1:18" ht="15.75" customHeight="1" x14ac:dyDescent="0.25">
      <c r="A319" s="3">
        <v>2</v>
      </c>
      <c r="B319" s="3">
        <v>2</v>
      </c>
      <c r="C319" s="3">
        <v>3</v>
      </c>
      <c r="D319" s="3">
        <v>2</v>
      </c>
      <c r="E319" s="3">
        <v>10</v>
      </c>
      <c r="F319" s="3">
        <v>10</v>
      </c>
      <c r="G319" s="3">
        <v>5</v>
      </c>
      <c r="H319" s="3">
        <v>56</v>
      </c>
      <c r="I319" s="3">
        <v>27</v>
      </c>
      <c r="J319" s="3">
        <v>10</v>
      </c>
      <c r="K319" s="3"/>
      <c r="L319" s="3" t="s">
        <v>41</v>
      </c>
      <c r="M319" s="3" t="s">
        <v>67</v>
      </c>
      <c r="N319" s="3">
        <v>3</v>
      </c>
      <c r="O319" s="3">
        <v>3</v>
      </c>
      <c r="P319" s="3"/>
      <c r="Q319" s="3"/>
      <c r="R319" s="3"/>
    </row>
    <row r="320" spans="1:18" ht="15.75" customHeight="1" x14ac:dyDescent="0.25">
      <c r="A320" s="3">
        <v>4</v>
      </c>
      <c r="B320" s="3">
        <v>4</v>
      </c>
      <c r="C320" s="3">
        <v>5</v>
      </c>
      <c r="D320" s="3">
        <v>4</v>
      </c>
      <c r="E320" s="3">
        <v>25</v>
      </c>
      <c r="F320" s="3">
        <v>5</v>
      </c>
      <c r="G320" s="3">
        <v>6</v>
      </c>
      <c r="H320" s="3">
        <v>40</v>
      </c>
      <c r="I320" s="3">
        <v>15</v>
      </c>
      <c r="J320" s="3">
        <v>100</v>
      </c>
      <c r="K320" s="3"/>
      <c r="L320" s="3" t="s">
        <v>41</v>
      </c>
      <c r="M320" s="3" t="s">
        <v>67</v>
      </c>
      <c r="N320" s="3">
        <v>5</v>
      </c>
      <c r="O320" s="3">
        <v>4</v>
      </c>
      <c r="P320" s="3"/>
      <c r="Q320" s="3"/>
      <c r="R320" s="3"/>
    </row>
    <row r="321" spans="1:18" ht="15.75" customHeight="1" x14ac:dyDescent="0.25">
      <c r="A321" s="3">
        <v>4</v>
      </c>
      <c r="B321" s="3">
        <v>2</v>
      </c>
      <c r="C321" s="3">
        <v>4</v>
      </c>
      <c r="D321" s="3">
        <v>5</v>
      </c>
      <c r="E321" s="3">
        <v>8</v>
      </c>
      <c r="F321" s="3">
        <v>5</v>
      </c>
      <c r="G321" s="3">
        <v>7</v>
      </c>
      <c r="H321" s="3">
        <v>31</v>
      </c>
      <c r="I321" s="3">
        <v>1</v>
      </c>
      <c r="J321" s="3">
        <v>500</v>
      </c>
      <c r="K321" s="3"/>
      <c r="L321" s="3" t="s">
        <v>74</v>
      </c>
      <c r="M321" s="3" t="s">
        <v>67</v>
      </c>
      <c r="N321" s="3">
        <v>5</v>
      </c>
      <c r="O321" s="3">
        <v>5</v>
      </c>
      <c r="P321" s="3"/>
      <c r="Q321" s="3"/>
      <c r="R321" s="4"/>
    </row>
    <row r="322" spans="1:18" ht="15.75" customHeight="1" x14ac:dyDescent="0.25">
      <c r="A322" s="3">
        <v>1</v>
      </c>
      <c r="B322" s="3">
        <v>1</v>
      </c>
      <c r="C322" s="3">
        <v>2</v>
      </c>
      <c r="D322" s="3">
        <v>5</v>
      </c>
      <c r="E322" s="3"/>
      <c r="F322" s="3">
        <v>10</v>
      </c>
      <c r="G322" s="3">
        <v>8</v>
      </c>
      <c r="H322" s="3">
        <v>32</v>
      </c>
      <c r="I322" s="3">
        <v>8</v>
      </c>
      <c r="J322" s="3"/>
      <c r="K322" s="3"/>
      <c r="L322" s="3" t="s">
        <v>74</v>
      </c>
      <c r="M322" s="3" t="s">
        <v>67</v>
      </c>
      <c r="N322" s="3">
        <v>1</v>
      </c>
      <c r="O322" s="3">
        <v>3</v>
      </c>
      <c r="P322" s="3"/>
      <c r="Q322" s="3"/>
      <c r="R322" s="3"/>
    </row>
    <row r="323" spans="1:18" ht="15.75" customHeight="1" x14ac:dyDescent="0.25">
      <c r="A323" s="3">
        <v>4</v>
      </c>
      <c r="B323" s="3">
        <v>4</v>
      </c>
      <c r="C323" s="3">
        <v>5</v>
      </c>
      <c r="D323" s="3">
        <v>4</v>
      </c>
      <c r="E323" s="3">
        <v>10</v>
      </c>
      <c r="F323" s="3">
        <v>1</v>
      </c>
      <c r="G323" s="3">
        <v>8</v>
      </c>
      <c r="H323" s="3">
        <v>59</v>
      </c>
      <c r="I323" s="3">
        <v>35</v>
      </c>
      <c r="J323" s="3">
        <v>2000</v>
      </c>
      <c r="K323" s="3"/>
      <c r="L323" s="3" t="s">
        <v>74</v>
      </c>
      <c r="M323" s="3" t="s">
        <v>67</v>
      </c>
      <c r="N323" s="3">
        <v>4</v>
      </c>
      <c r="O323" s="3">
        <v>4</v>
      </c>
      <c r="P323" s="3"/>
      <c r="Q323" s="3"/>
      <c r="R323" s="3"/>
    </row>
    <row r="324" spans="1:18" ht="15.75" customHeight="1" x14ac:dyDescent="0.25">
      <c r="A324" s="3">
        <v>5</v>
      </c>
      <c r="B324" s="3">
        <v>5</v>
      </c>
      <c r="C324" s="3">
        <v>2</v>
      </c>
      <c r="D324" s="3">
        <v>5</v>
      </c>
      <c r="E324" s="3">
        <v>10</v>
      </c>
      <c r="F324" s="3">
        <v>3</v>
      </c>
      <c r="G324" s="3">
        <v>10</v>
      </c>
      <c r="H324" s="3">
        <v>27</v>
      </c>
      <c r="I324" s="3">
        <v>3.5</v>
      </c>
      <c r="J324" s="3">
        <v>30</v>
      </c>
      <c r="K324" s="3"/>
      <c r="L324" s="3" t="s">
        <v>74</v>
      </c>
      <c r="M324" s="3" t="s">
        <v>67</v>
      </c>
      <c r="N324" s="3">
        <v>5</v>
      </c>
      <c r="O324" s="3">
        <v>5</v>
      </c>
      <c r="P324" s="3"/>
      <c r="Q324" s="3"/>
      <c r="R324" s="3"/>
    </row>
    <row r="325" spans="1:18" ht="15.75" customHeight="1" x14ac:dyDescent="0.25">
      <c r="A325" s="3">
        <v>3</v>
      </c>
      <c r="B325" s="3">
        <v>3</v>
      </c>
      <c r="C325" s="3">
        <v>4</v>
      </c>
      <c r="D325" s="3">
        <v>5</v>
      </c>
      <c r="E325" s="3">
        <v>5</v>
      </c>
      <c r="F325" s="3">
        <v>10</v>
      </c>
      <c r="G325" s="3">
        <v>10</v>
      </c>
      <c r="H325" s="3">
        <v>32</v>
      </c>
      <c r="I325" s="3">
        <v>3</v>
      </c>
      <c r="J325" s="3">
        <v>300</v>
      </c>
      <c r="K325" s="3"/>
      <c r="L325" s="3" t="s">
        <v>74</v>
      </c>
      <c r="M325" s="3" t="s">
        <v>67</v>
      </c>
      <c r="N325" s="3">
        <v>5</v>
      </c>
      <c r="O325" s="3">
        <v>5</v>
      </c>
      <c r="P325" s="3"/>
      <c r="Q325" s="3"/>
      <c r="R325" s="3"/>
    </row>
    <row r="326" spans="1:18" ht="15.75" customHeight="1" x14ac:dyDescent="0.25">
      <c r="A326" s="3">
        <v>3</v>
      </c>
      <c r="B326" s="3">
        <v>5</v>
      </c>
      <c r="C326" s="3">
        <v>2</v>
      </c>
      <c r="D326" s="3">
        <v>4</v>
      </c>
      <c r="E326" s="3"/>
      <c r="F326" s="3">
        <v>1</v>
      </c>
      <c r="G326" s="3">
        <v>10</v>
      </c>
      <c r="H326" s="3">
        <v>58</v>
      </c>
      <c r="I326" s="3">
        <v>27</v>
      </c>
      <c r="J326" s="3">
        <v>2000</v>
      </c>
      <c r="K326" s="3"/>
      <c r="L326" s="3" t="s">
        <v>41</v>
      </c>
      <c r="M326" s="3" t="s">
        <v>67</v>
      </c>
      <c r="N326" s="3">
        <v>4</v>
      </c>
      <c r="O326" s="3">
        <v>5</v>
      </c>
      <c r="P326" s="3"/>
      <c r="Q326" s="3"/>
      <c r="R326" s="3"/>
    </row>
    <row r="327" spans="1:18" ht="15.75" customHeight="1" x14ac:dyDescent="0.25">
      <c r="A327" s="3">
        <v>1</v>
      </c>
      <c r="B327" s="3">
        <v>1</v>
      </c>
      <c r="C327" s="3">
        <v>5</v>
      </c>
      <c r="D327" s="3">
        <v>5</v>
      </c>
      <c r="E327" s="3">
        <v>1</v>
      </c>
      <c r="F327" s="5"/>
      <c r="G327" s="3">
        <v>10</v>
      </c>
      <c r="H327" s="3">
        <v>66</v>
      </c>
      <c r="I327" s="3">
        <v>40</v>
      </c>
      <c r="J327" s="3">
        <v>200</v>
      </c>
      <c r="K327" s="3"/>
      <c r="L327" s="3" t="s">
        <v>41</v>
      </c>
      <c r="M327" s="3" t="s">
        <v>67</v>
      </c>
      <c r="N327" s="3">
        <v>1</v>
      </c>
      <c r="O327" s="3">
        <v>1</v>
      </c>
      <c r="P327" s="3"/>
      <c r="Q327" s="3"/>
      <c r="R327" s="4"/>
    </row>
    <row r="328" spans="1:18" ht="15.75" customHeight="1" x14ac:dyDescent="0.25">
      <c r="A328" s="3">
        <v>3</v>
      </c>
      <c r="B328" s="3">
        <v>4</v>
      </c>
      <c r="C328" s="3">
        <v>2</v>
      </c>
      <c r="D328" s="3">
        <v>2</v>
      </c>
      <c r="E328" s="3">
        <v>20</v>
      </c>
      <c r="F328" s="3">
        <v>15</v>
      </c>
      <c r="G328" s="3">
        <v>10</v>
      </c>
      <c r="H328" s="3">
        <v>66</v>
      </c>
      <c r="I328" s="3">
        <v>42</v>
      </c>
      <c r="J328" s="4">
        <v>588</v>
      </c>
      <c r="K328" s="3"/>
      <c r="L328" s="3" t="s">
        <v>41</v>
      </c>
      <c r="M328" s="3" t="s">
        <v>67</v>
      </c>
      <c r="N328" s="3">
        <v>4</v>
      </c>
      <c r="O328" s="3">
        <v>4</v>
      </c>
      <c r="P328" s="3"/>
      <c r="Q328" s="3"/>
      <c r="R328" s="3"/>
    </row>
    <row r="329" spans="1:18" ht="15.75" customHeight="1" x14ac:dyDescent="0.25">
      <c r="A329" s="3">
        <v>4</v>
      </c>
      <c r="B329" s="3">
        <v>2</v>
      </c>
      <c r="C329" s="3">
        <v>3</v>
      </c>
      <c r="D329" s="3">
        <v>5</v>
      </c>
      <c r="E329" s="3">
        <v>10</v>
      </c>
      <c r="F329" s="3">
        <v>8</v>
      </c>
      <c r="G329" s="3">
        <v>20</v>
      </c>
      <c r="H329" s="3">
        <v>38</v>
      </c>
      <c r="I329" s="3">
        <v>4</v>
      </c>
      <c r="J329" s="3">
        <v>250</v>
      </c>
      <c r="K329" s="3"/>
      <c r="L329" s="3" t="s">
        <v>41</v>
      </c>
      <c r="M329" s="3" t="s">
        <v>67</v>
      </c>
      <c r="N329" s="3">
        <v>4</v>
      </c>
      <c r="O329" s="3">
        <v>5</v>
      </c>
      <c r="P329" s="3"/>
      <c r="Q329" s="3"/>
      <c r="R329" s="4"/>
    </row>
    <row r="330" spans="1:18" ht="15.75" customHeight="1" x14ac:dyDescent="0.25">
      <c r="A330" s="3">
        <v>3</v>
      </c>
      <c r="B330" s="3">
        <v>3</v>
      </c>
      <c r="C330" s="3">
        <v>1</v>
      </c>
      <c r="D330" s="3">
        <v>4</v>
      </c>
      <c r="E330" s="3">
        <v>15</v>
      </c>
      <c r="F330" s="3">
        <v>2</v>
      </c>
      <c r="G330" s="3">
        <v>20</v>
      </c>
      <c r="H330" s="3">
        <v>59</v>
      </c>
      <c r="I330" s="3">
        <v>35</v>
      </c>
      <c r="J330" s="4">
        <v>200</v>
      </c>
      <c r="K330" s="3"/>
      <c r="L330" s="3" t="s">
        <v>74</v>
      </c>
      <c r="M330" s="3" t="s">
        <v>67</v>
      </c>
      <c r="N330" s="3">
        <v>2</v>
      </c>
      <c r="O330" s="3">
        <v>5</v>
      </c>
      <c r="P330" s="3"/>
      <c r="Q330" s="3"/>
      <c r="R330" s="4"/>
    </row>
    <row r="331" spans="1:18" ht="15.75" customHeight="1" x14ac:dyDescent="0.25">
      <c r="A331" s="3">
        <v>4</v>
      </c>
      <c r="B331" s="3">
        <v>5</v>
      </c>
      <c r="C331" s="3">
        <v>1</v>
      </c>
      <c r="D331" s="3">
        <v>4</v>
      </c>
      <c r="E331" s="3">
        <v>30</v>
      </c>
      <c r="F331" s="3">
        <v>15</v>
      </c>
      <c r="G331" s="3"/>
      <c r="H331" s="3">
        <v>35</v>
      </c>
      <c r="I331" s="3">
        <v>11</v>
      </c>
      <c r="J331" s="3">
        <v>200</v>
      </c>
      <c r="K331" s="3"/>
      <c r="L331" s="3" t="s">
        <v>41</v>
      </c>
      <c r="M331" s="3" t="s">
        <v>67</v>
      </c>
      <c r="N331" s="3">
        <v>4</v>
      </c>
      <c r="O331" s="3">
        <v>4</v>
      </c>
      <c r="P331" s="3"/>
      <c r="Q331" s="3"/>
      <c r="R331" s="3"/>
    </row>
    <row r="332" spans="1:18" ht="15.75" customHeight="1" x14ac:dyDescent="0.25">
      <c r="A332" s="3">
        <v>4</v>
      </c>
      <c r="B332" s="3">
        <v>3</v>
      </c>
      <c r="C332" s="3">
        <v>4</v>
      </c>
      <c r="D332" s="3">
        <v>4</v>
      </c>
      <c r="E332" s="3"/>
      <c r="F332" s="3">
        <v>30</v>
      </c>
      <c r="G332" s="3">
        <v>10</v>
      </c>
      <c r="H332" s="3">
        <v>37</v>
      </c>
      <c r="I332" s="3">
        <v>7</v>
      </c>
      <c r="J332" s="3">
        <v>1000</v>
      </c>
      <c r="K332" s="3"/>
      <c r="L332" s="3" t="s">
        <v>41</v>
      </c>
      <c r="M332" s="3" t="s">
        <v>880</v>
      </c>
      <c r="N332" s="3">
        <v>4</v>
      </c>
      <c r="O332" s="3">
        <v>2</v>
      </c>
      <c r="P332" s="3"/>
      <c r="Q332" s="3"/>
      <c r="R332" s="4"/>
    </row>
    <row r="333" spans="1:18" ht="15.75" customHeight="1" x14ac:dyDescent="0.25">
      <c r="A333" s="3">
        <v>5</v>
      </c>
      <c r="B333" s="3">
        <v>4</v>
      </c>
      <c r="C333" s="3">
        <v>5</v>
      </c>
      <c r="D333" s="3">
        <v>5</v>
      </c>
      <c r="E333" s="3">
        <v>20</v>
      </c>
      <c r="F333" s="3">
        <v>20</v>
      </c>
      <c r="G333" s="3">
        <v>5</v>
      </c>
      <c r="H333" s="3">
        <v>46</v>
      </c>
      <c r="I333" s="3">
        <v>20</v>
      </c>
      <c r="J333" s="3">
        <v>1000</v>
      </c>
      <c r="K333" s="3"/>
      <c r="L333" s="3" t="s">
        <v>41</v>
      </c>
      <c r="M333" s="3" t="s">
        <v>361</v>
      </c>
      <c r="N333" s="3">
        <v>4</v>
      </c>
      <c r="O333" s="3">
        <v>4</v>
      </c>
      <c r="P333" s="3"/>
      <c r="Q333" s="3"/>
      <c r="R333" s="3"/>
    </row>
    <row r="334" spans="1:18" ht="15.75" customHeight="1" x14ac:dyDescent="0.25">
      <c r="A334" s="3">
        <v>3</v>
      </c>
      <c r="B334" s="3">
        <v>4</v>
      </c>
      <c r="C334" s="3">
        <v>2</v>
      </c>
      <c r="D334" s="3">
        <v>5</v>
      </c>
      <c r="E334" s="3">
        <v>20</v>
      </c>
      <c r="F334" s="3">
        <v>5</v>
      </c>
      <c r="G334" s="3">
        <v>3</v>
      </c>
      <c r="H334" s="3">
        <v>59</v>
      </c>
      <c r="I334" s="3">
        <v>32</v>
      </c>
      <c r="J334" s="4">
        <v>12000</v>
      </c>
      <c r="K334" s="3"/>
      <c r="L334" s="3" t="s">
        <v>41</v>
      </c>
      <c r="M334" s="3" t="s">
        <v>451</v>
      </c>
      <c r="N334" s="3">
        <v>5</v>
      </c>
      <c r="O334" s="3">
        <v>5</v>
      </c>
      <c r="P334" s="3"/>
      <c r="Q334" s="3"/>
      <c r="R334" s="3"/>
    </row>
    <row r="335" spans="1:18" ht="15.75" customHeight="1" x14ac:dyDescent="0.25">
      <c r="A335" s="3">
        <v>3</v>
      </c>
      <c r="B335" s="3">
        <v>5</v>
      </c>
      <c r="C335" s="3">
        <v>4</v>
      </c>
      <c r="D335" s="3">
        <v>4</v>
      </c>
      <c r="E335" s="3">
        <v>6</v>
      </c>
      <c r="F335" s="3">
        <v>20</v>
      </c>
      <c r="G335" s="3">
        <v>5</v>
      </c>
      <c r="H335" s="3">
        <v>47</v>
      </c>
      <c r="I335" s="3">
        <v>20</v>
      </c>
      <c r="J335" s="3">
        <v>1000</v>
      </c>
      <c r="K335" s="3"/>
      <c r="L335" s="3" t="s">
        <v>41</v>
      </c>
      <c r="M335" s="3" t="s">
        <v>451</v>
      </c>
      <c r="N335" s="3">
        <v>5</v>
      </c>
      <c r="O335" s="3">
        <v>3</v>
      </c>
      <c r="P335" s="3"/>
      <c r="Q335" s="3"/>
      <c r="R335" s="3"/>
    </row>
    <row r="336" spans="1:18" ht="15.75" customHeight="1" x14ac:dyDescent="0.25">
      <c r="A336" s="3">
        <v>2</v>
      </c>
      <c r="B336" s="3">
        <v>4</v>
      </c>
      <c r="C336" s="3">
        <v>5</v>
      </c>
      <c r="D336" s="3">
        <v>5</v>
      </c>
      <c r="E336" s="3">
        <v>50</v>
      </c>
      <c r="F336" s="3">
        <v>2</v>
      </c>
      <c r="G336" s="3">
        <v>10</v>
      </c>
      <c r="H336" s="3">
        <v>52</v>
      </c>
      <c r="I336" s="3">
        <v>28</v>
      </c>
      <c r="J336" s="3">
        <v>100</v>
      </c>
      <c r="K336" s="3"/>
      <c r="L336" s="3" t="s">
        <v>41</v>
      </c>
      <c r="M336" s="3" t="s">
        <v>451</v>
      </c>
      <c r="N336" s="3">
        <v>5</v>
      </c>
      <c r="O336" s="3">
        <v>5</v>
      </c>
      <c r="P336" s="3"/>
      <c r="Q336" s="3"/>
      <c r="R336" s="4"/>
    </row>
    <row r="337" spans="1:18" ht="15.75" customHeight="1" x14ac:dyDescent="0.25">
      <c r="A337" s="3">
        <v>3</v>
      </c>
      <c r="B337" s="3">
        <v>4</v>
      </c>
      <c r="C337" s="3">
        <v>1</v>
      </c>
      <c r="D337" s="3">
        <v>5</v>
      </c>
      <c r="E337" s="3">
        <v>1</v>
      </c>
      <c r="F337" s="3">
        <v>10</v>
      </c>
      <c r="G337" s="3">
        <v>15</v>
      </c>
      <c r="H337" s="3">
        <v>38</v>
      </c>
      <c r="I337" s="3">
        <v>10</v>
      </c>
      <c r="J337" s="3">
        <v>20</v>
      </c>
      <c r="K337" s="3"/>
      <c r="L337" s="3" t="s">
        <v>41</v>
      </c>
      <c r="M337" s="3" t="s">
        <v>451</v>
      </c>
      <c r="N337" s="3">
        <v>5</v>
      </c>
      <c r="O337" s="3">
        <v>5</v>
      </c>
      <c r="P337" s="3"/>
      <c r="Q337" s="3"/>
      <c r="R337" s="4"/>
    </row>
    <row r="338" spans="1:18" ht="15.75" customHeight="1" x14ac:dyDescent="0.25">
      <c r="A338" s="3">
        <v>4</v>
      </c>
      <c r="B338" s="3">
        <v>3</v>
      </c>
      <c r="C338" s="3">
        <v>4</v>
      </c>
      <c r="D338" s="3">
        <v>5</v>
      </c>
      <c r="E338" s="3">
        <v>100</v>
      </c>
      <c r="F338" s="3">
        <v>10</v>
      </c>
      <c r="G338" s="3">
        <v>15</v>
      </c>
      <c r="H338" s="3">
        <v>50</v>
      </c>
      <c r="I338" s="3">
        <v>23</v>
      </c>
      <c r="J338" s="3">
        <v>10</v>
      </c>
      <c r="K338" s="3"/>
      <c r="L338" s="3" t="s">
        <v>41</v>
      </c>
      <c r="M338" s="3" t="s">
        <v>451</v>
      </c>
      <c r="N338" s="3">
        <v>2</v>
      </c>
      <c r="O338" s="3">
        <v>4</v>
      </c>
      <c r="P338" s="3"/>
      <c r="Q338" s="3"/>
      <c r="R338" s="4"/>
    </row>
    <row r="339" spans="1:18" ht="15.75" customHeight="1" x14ac:dyDescent="0.25">
      <c r="A339" s="3">
        <v>3</v>
      </c>
      <c r="B339" s="3">
        <v>4</v>
      </c>
      <c r="C339" s="3">
        <v>4</v>
      </c>
      <c r="D339" s="3">
        <v>5</v>
      </c>
      <c r="E339" s="3">
        <v>15</v>
      </c>
      <c r="F339" s="3">
        <v>20</v>
      </c>
      <c r="G339" s="3">
        <v>20</v>
      </c>
      <c r="H339" s="3">
        <v>57</v>
      </c>
      <c r="I339" s="3">
        <v>20</v>
      </c>
      <c r="J339" s="3">
        <v>200</v>
      </c>
      <c r="K339" s="3"/>
      <c r="L339" s="3" t="s">
        <v>41</v>
      </c>
      <c r="M339" s="3" t="s">
        <v>451</v>
      </c>
      <c r="N339" s="3">
        <v>4</v>
      </c>
      <c r="O339" s="3">
        <v>4</v>
      </c>
      <c r="P339" s="3"/>
      <c r="Q339" s="3"/>
      <c r="R339" s="3"/>
    </row>
    <row r="340" spans="1:18" ht="15.75" customHeight="1" x14ac:dyDescent="0.25">
      <c r="A340" s="3">
        <v>3</v>
      </c>
      <c r="B340" s="3">
        <v>1</v>
      </c>
      <c r="C340" s="3">
        <v>4</v>
      </c>
      <c r="D340" s="3">
        <v>3</v>
      </c>
      <c r="E340" s="3">
        <v>10</v>
      </c>
      <c r="F340" s="3">
        <v>10</v>
      </c>
      <c r="G340" s="3">
        <v>15</v>
      </c>
      <c r="H340" s="3">
        <v>41</v>
      </c>
      <c r="I340" s="3">
        <v>10</v>
      </c>
      <c r="J340" s="3">
        <v>200</v>
      </c>
      <c r="K340" s="3"/>
      <c r="L340" s="3" t="s">
        <v>41</v>
      </c>
      <c r="M340" s="3" t="s">
        <v>988</v>
      </c>
      <c r="N340" s="3">
        <v>5</v>
      </c>
      <c r="O340" s="3">
        <v>4</v>
      </c>
      <c r="P340" s="3"/>
      <c r="Q340" s="3"/>
      <c r="R340" s="3"/>
    </row>
    <row r="341" spans="1:18" ht="15.75" customHeight="1" x14ac:dyDescent="0.25">
      <c r="A341" s="3">
        <v>4</v>
      </c>
      <c r="B341" s="3">
        <v>2</v>
      </c>
      <c r="C341" s="3">
        <v>4</v>
      </c>
      <c r="D341" s="3">
        <v>5</v>
      </c>
      <c r="E341" s="3">
        <v>5</v>
      </c>
      <c r="F341" s="3">
        <v>20</v>
      </c>
      <c r="G341" s="3">
        <v>15</v>
      </c>
      <c r="H341" s="3">
        <v>40</v>
      </c>
      <c r="I341" s="3">
        <v>11</v>
      </c>
      <c r="J341" s="4">
        <v>1000</v>
      </c>
      <c r="K341" s="3"/>
      <c r="L341" s="3" t="s">
        <v>41</v>
      </c>
      <c r="M341" s="3" t="s">
        <v>844</v>
      </c>
      <c r="N341" s="3">
        <v>5</v>
      </c>
      <c r="O341" s="3">
        <v>5</v>
      </c>
      <c r="P341" s="3"/>
      <c r="Q341" s="3"/>
      <c r="R341" s="4"/>
    </row>
    <row r="342" spans="1:18" ht="15.75" customHeight="1" x14ac:dyDescent="0.25">
      <c r="A342" s="3">
        <v>4</v>
      </c>
      <c r="B342" s="3">
        <v>3</v>
      </c>
      <c r="C342" s="3">
        <v>3</v>
      </c>
      <c r="D342" s="3">
        <v>5</v>
      </c>
      <c r="E342" s="3"/>
      <c r="F342" s="3">
        <v>30</v>
      </c>
      <c r="G342" s="3">
        <v>10</v>
      </c>
      <c r="H342" s="3">
        <v>40</v>
      </c>
      <c r="I342" s="3">
        <v>11</v>
      </c>
      <c r="J342" s="3">
        <v>100</v>
      </c>
      <c r="K342" s="3"/>
      <c r="L342" s="3" t="s">
        <v>41</v>
      </c>
      <c r="M342" s="3" t="s">
        <v>590</v>
      </c>
      <c r="N342" s="3">
        <v>3</v>
      </c>
      <c r="O342" s="3">
        <v>1</v>
      </c>
      <c r="P342" s="3"/>
      <c r="Q342" s="3"/>
      <c r="R342" s="4"/>
    </row>
    <row r="343" spans="1:18" ht="15.75" customHeight="1" x14ac:dyDescent="0.25">
      <c r="A343" s="3">
        <v>1</v>
      </c>
      <c r="B343" s="3">
        <v>1</v>
      </c>
      <c r="C343" s="3">
        <v>1</v>
      </c>
      <c r="D343" s="3">
        <v>1</v>
      </c>
      <c r="E343" s="3">
        <v>0</v>
      </c>
      <c r="F343" s="3">
        <v>3</v>
      </c>
      <c r="G343" s="3">
        <v>5</v>
      </c>
      <c r="H343" s="3">
        <v>50</v>
      </c>
      <c r="I343" s="3">
        <v>25</v>
      </c>
      <c r="J343" s="3">
        <v>4500</v>
      </c>
      <c r="K343" s="3"/>
      <c r="L343" s="3" t="s">
        <v>41</v>
      </c>
      <c r="M343" s="3" t="s">
        <v>486</v>
      </c>
      <c r="N343" s="3">
        <v>1</v>
      </c>
      <c r="O343" s="3">
        <v>1</v>
      </c>
      <c r="P343" s="3"/>
      <c r="Q343" s="3"/>
      <c r="R343" s="3"/>
    </row>
    <row r="344" spans="1:18" ht="15.75" customHeight="1" x14ac:dyDescent="0.25">
      <c r="A344" s="3">
        <v>3</v>
      </c>
      <c r="B344" s="3">
        <v>3</v>
      </c>
      <c r="C344" s="3">
        <v>4</v>
      </c>
      <c r="D344" s="3">
        <v>4</v>
      </c>
      <c r="E344" s="3">
        <v>5</v>
      </c>
      <c r="F344" s="3">
        <v>5</v>
      </c>
      <c r="G344" s="3">
        <v>10</v>
      </c>
      <c r="H344" s="3">
        <v>49</v>
      </c>
      <c r="I344" s="3">
        <v>27</v>
      </c>
      <c r="J344" s="4">
        <v>500</v>
      </c>
      <c r="K344" s="3"/>
      <c r="L344" s="3" t="s">
        <v>41</v>
      </c>
      <c r="M344" s="3" t="s">
        <v>486</v>
      </c>
      <c r="N344" s="3">
        <v>4</v>
      </c>
      <c r="O344" s="3">
        <v>4</v>
      </c>
      <c r="P344" s="3"/>
      <c r="Q344" s="3"/>
      <c r="R344" s="4"/>
    </row>
    <row r="345" spans="1:18" ht="15.75" customHeight="1" x14ac:dyDescent="0.25">
      <c r="A345" s="3">
        <v>4</v>
      </c>
      <c r="B345" s="3">
        <v>2</v>
      </c>
      <c r="C345" s="3">
        <v>3</v>
      </c>
      <c r="D345" s="3">
        <v>5</v>
      </c>
      <c r="E345" s="3">
        <v>12</v>
      </c>
      <c r="F345" s="3">
        <v>20</v>
      </c>
      <c r="G345" s="3">
        <v>10</v>
      </c>
      <c r="H345" s="3">
        <v>53</v>
      </c>
      <c r="I345" s="3">
        <v>30</v>
      </c>
      <c r="J345" s="3">
        <v>500</v>
      </c>
      <c r="K345" s="3"/>
      <c r="L345" s="3" t="s">
        <v>41</v>
      </c>
      <c r="M345" s="3" t="s">
        <v>486</v>
      </c>
      <c r="N345" s="3">
        <v>3</v>
      </c>
      <c r="O345" s="3">
        <v>3</v>
      </c>
      <c r="P345" s="3"/>
      <c r="Q345" s="3"/>
      <c r="R345" s="4"/>
    </row>
    <row r="346" spans="1:18" ht="15.75" customHeight="1" x14ac:dyDescent="0.25">
      <c r="A346" s="3">
        <v>5</v>
      </c>
      <c r="B346" s="3">
        <v>4</v>
      </c>
      <c r="C346" s="3">
        <v>2</v>
      </c>
      <c r="D346" s="3">
        <v>1</v>
      </c>
      <c r="E346" s="3">
        <v>20</v>
      </c>
      <c r="F346" s="3">
        <v>0</v>
      </c>
      <c r="G346" s="3">
        <v>12</v>
      </c>
      <c r="H346" s="3">
        <v>36</v>
      </c>
      <c r="I346" s="3">
        <v>10</v>
      </c>
      <c r="J346" s="3">
        <v>250</v>
      </c>
      <c r="K346" s="3"/>
      <c r="L346" s="3" t="s">
        <v>74</v>
      </c>
      <c r="M346" s="3" t="s">
        <v>486</v>
      </c>
      <c r="N346" s="3">
        <v>1</v>
      </c>
      <c r="O346" s="3">
        <v>1</v>
      </c>
      <c r="P346" s="3"/>
      <c r="Q346" s="3"/>
      <c r="R346" s="3"/>
    </row>
    <row r="347" spans="1:18" ht="15.75" customHeight="1" x14ac:dyDescent="0.25">
      <c r="A347" s="3">
        <v>4</v>
      </c>
      <c r="B347" s="3">
        <v>5</v>
      </c>
      <c r="C347" s="3">
        <v>2</v>
      </c>
      <c r="D347" s="3">
        <v>3</v>
      </c>
      <c r="E347" s="3">
        <v>5</v>
      </c>
      <c r="F347" s="3">
        <v>20</v>
      </c>
      <c r="G347" s="3">
        <v>17</v>
      </c>
      <c r="H347" s="3">
        <v>51</v>
      </c>
      <c r="I347" s="3">
        <v>21</v>
      </c>
      <c r="J347" s="3">
        <v>300</v>
      </c>
      <c r="K347" s="3"/>
      <c r="L347" s="3" t="s">
        <v>41</v>
      </c>
      <c r="M347" s="3" t="s">
        <v>486</v>
      </c>
      <c r="N347" s="3">
        <v>1</v>
      </c>
      <c r="O347" s="3">
        <v>1</v>
      </c>
      <c r="P347" s="3"/>
      <c r="Q347" s="3"/>
      <c r="R347" s="3"/>
    </row>
    <row r="348" spans="1:18" ht="15.75" customHeight="1" x14ac:dyDescent="0.25">
      <c r="A348" s="3">
        <v>4</v>
      </c>
      <c r="B348" s="3">
        <v>4</v>
      </c>
      <c r="C348" s="3">
        <v>3</v>
      </c>
      <c r="D348" s="3">
        <v>5</v>
      </c>
      <c r="E348" s="3">
        <v>20</v>
      </c>
      <c r="F348" s="3">
        <v>20</v>
      </c>
      <c r="G348" s="3">
        <v>20</v>
      </c>
      <c r="H348" s="3">
        <v>65</v>
      </c>
      <c r="I348" s="3">
        <v>42</v>
      </c>
      <c r="J348" s="3">
        <v>4</v>
      </c>
      <c r="K348" s="3"/>
      <c r="L348" s="3" t="s">
        <v>41</v>
      </c>
      <c r="M348" s="3" t="s">
        <v>486</v>
      </c>
      <c r="N348" s="3">
        <v>4</v>
      </c>
      <c r="O348" s="3">
        <v>4</v>
      </c>
      <c r="P348" s="3"/>
      <c r="Q348" s="3"/>
      <c r="R348" s="4"/>
    </row>
    <row r="349" spans="1:18" ht="15.75" customHeight="1" x14ac:dyDescent="0.25">
      <c r="A349" s="3">
        <v>4</v>
      </c>
      <c r="B349" s="3">
        <v>5</v>
      </c>
      <c r="C349" s="3">
        <v>2</v>
      </c>
      <c r="D349" s="3">
        <v>3</v>
      </c>
      <c r="E349" s="3">
        <v>5</v>
      </c>
      <c r="F349" s="3">
        <v>5</v>
      </c>
      <c r="G349" s="3">
        <v>7</v>
      </c>
      <c r="H349" s="3">
        <v>35</v>
      </c>
      <c r="I349" s="3">
        <v>13</v>
      </c>
      <c r="J349" s="3">
        <v>300</v>
      </c>
      <c r="K349" s="3"/>
      <c r="L349" s="3" t="s">
        <v>41</v>
      </c>
      <c r="M349" s="3" t="s">
        <v>158</v>
      </c>
      <c r="N349" s="3">
        <v>3</v>
      </c>
      <c r="O349" s="3">
        <v>3</v>
      </c>
      <c r="P349" s="3"/>
      <c r="Q349" s="3"/>
      <c r="R349" s="4"/>
    </row>
    <row r="350" spans="1:18" ht="15.75" customHeight="1" x14ac:dyDescent="0.25">
      <c r="A350" s="3">
        <v>4</v>
      </c>
      <c r="B350" s="3">
        <v>5</v>
      </c>
      <c r="C350" s="3">
        <v>2</v>
      </c>
      <c r="D350" s="3">
        <v>5</v>
      </c>
      <c r="E350" s="3">
        <v>20</v>
      </c>
      <c r="F350" s="3">
        <v>7</v>
      </c>
      <c r="G350" s="3">
        <v>10</v>
      </c>
      <c r="H350" s="3">
        <v>39</v>
      </c>
      <c r="I350" s="3">
        <v>15</v>
      </c>
      <c r="J350" s="3">
        <v>500</v>
      </c>
      <c r="K350" s="3"/>
      <c r="L350" s="3" t="s">
        <v>41</v>
      </c>
      <c r="M350" s="3" t="s">
        <v>158</v>
      </c>
      <c r="N350" s="3">
        <v>4</v>
      </c>
      <c r="O350" s="3">
        <v>5</v>
      </c>
      <c r="P350" s="3"/>
      <c r="Q350" s="3"/>
      <c r="R350" s="4"/>
    </row>
    <row r="351" spans="1:18" ht="15.75" customHeight="1" x14ac:dyDescent="0.25">
      <c r="A351" s="3">
        <v>4</v>
      </c>
      <c r="B351" s="3">
        <v>5</v>
      </c>
      <c r="C351" s="3">
        <v>4</v>
      </c>
      <c r="D351" s="3">
        <v>4</v>
      </c>
      <c r="E351" s="3">
        <v>10</v>
      </c>
      <c r="F351" s="3">
        <v>10</v>
      </c>
      <c r="G351" s="3">
        <v>10</v>
      </c>
      <c r="H351" s="3">
        <v>57</v>
      </c>
      <c r="I351" s="3">
        <v>32</v>
      </c>
      <c r="J351" s="3">
        <v>2000</v>
      </c>
      <c r="K351" s="3"/>
      <c r="L351" s="3" t="s">
        <v>41</v>
      </c>
      <c r="M351" s="3" t="s">
        <v>158</v>
      </c>
      <c r="N351" s="3">
        <v>4</v>
      </c>
      <c r="O351" s="3">
        <v>5</v>
      </c>
      <c r="P351" s="3"/>
      <c r="Q351" s="3"/>
      <c r="R351" s="4"/>
    </row>
    <row r="352" spans="1:18" ht="15.75" customHeight="1" x14ac:dyDescent="0.25">
      <c r="A352" s="3">
        <v>3</v>
      </c>
      <c r="B352" s="3">
        <v>3</v>
      </c>
      <c r="C352" s="3">
        <v>3</v>
      </c>
      <c r="D352" s="3">
        <v>3</v>
      </c>
      <c r="E352" s="3">
        <v>50</v>
      </c>
      <c r="F352" s="3">
        <v>10</v>
      </c>
      <c r="G352" s="3">
        <v>7</v>
      </c>
      <c r="H352" s="3">
        <v>38</v>
      </c>
      <c r="I352" s="3">
        <v>13</v>
      </c>
      <c r="J352" s="3">
        <v>100</v>
      </c>
      <c r="K352" s="3"/>
      <c r="L352" s="3" t="s">
        <v>41</v>
      </c>
      <c r="M352" s="3" t="s">
        <v>730</v>
      </c>
      <c r="N352" s="3">
        <v>3</v>
      </c>
      <c r="O352" s="3">
        <v>4</v>
      </c>
      <c r="P352" s="3"/>
      <c r="Q352" s="3"/>
      <c r="R352" s="3"/>
    </row>
    <row r="353" spans="1:18" s="14" customFormat="1" ht="15.75" customHeight="1" x14ac:dyDescent="0.3">
      <c r="A353"/>
      <c r="B353"/>
      <c r="C353"/>
      <c r="D353"/>
      <c r="E353" s="13">
        <f>AVERAGE(E2:E352)</f>
        <v>43.803225806451614</v>
      </c>
      <c r="F353" s="13">
        <f t="shared" ref="F353:J353" si="17">AVERAGE(F2:F352)</f>
        <v>22.926045016077172</v>
      </c>
      <c r="G353" s="13">
        <f t="shared" si="17"/>
        <v>9.3712574850299397</v>
      </c>
      <c r="H353" s="13">
        <f t="shared" si="17"/>
        <v>45.92285714285714</v>
      </c>
      <c r="I353" s="13">
        <f t="shared" si="17"/>
        <v>17.592857142857142</v>
      </c>
      <c r="J353" s="13">
        <f t="shared" si="17"/>
        <v>1448.0676470588235</v>
      </c>
      <c r="K353" s="13"/>
      <c r="L353" s="13"/>
      <c r="M353" s="13"/>
      <c r="N353"/>
      <c r="O353"/>
      <c r="P353" s="13"/>
      <c r="Q353" s="13"/>
      <c r="R353" s="13"/>
    </row>
    <row r="354" spans="1:18" s="14" customFormat="1" ht="15.75" customHeight="1" x14ac:dyDescent="0.3">
      <c r="A354"/>
      <c r="B354"/>
      <c r="C354"/>
      <c r="D354"/>
      <c r="E354" s="13">
        <f>STDEV(E2:E352)</f>
        <v>207.81796705993972</v>
      </c>
      <c r="F354" s="13">
        <f t="shared" ref="F354:J354" si="18">STDEV(F2:F352)</f>
        <v>78.938548967011812</v>
      </c>
      <c r="G354" s="13">
        <f t="shared" si="18"/>
        <v>5.5160056684255654</v>
      </c>
      <c r="H354" s="13">
        <f t="shared" si="18"/>
        <v>11.013265918758989</v>
      </c>
      <c r="I354" s="13">
        <f t="shared" si="18"/>
        <v>11.069749189308846</v>
      </c>
      <c r="J354" s="13">
        <f t="shared" si="18"/>
        <v>3033.9502883769419</v>
      </c>
      <c r="K354" s="13"/>
      <c r="L354" s="13"/>
      <c r="M354" s="13"/>
      <c r="N354"/>
      <c r="O354"/>
      <c r="P354" s="13"/>
      <c r="Q354" s="13"/>
      <c r="R354" s="13"/>
    </row>
    <row r="355" spans="1:18" ht="15.75" customHeight="1" x14ac:dyDescent="0.25">
      <c r="E355" s="11" t="s">
        <v>1196</v>
      </c>
      <c r="F355" s="11" t="s">
        <v>1197</v>
      </c>
      <c r="G355" s="11" t="s">
        <v>1185</v>
      </c>
      <c r="H355" s="11" t="s">
        <v>1164</v>
      </c>
      <c r="I355" s="11" t="s">
        <v>1185</v>
      </c>
      <c r="J355" s="11" t="s">
        <v>22</v>
      </c>
      <c r="K355" s="11" t="s">
        <v>1185</v>
      </c>
      <c r="L355" s="11" t="s">
        <v>1184</v>
      </c>
      <c r="M355" s="3"/>
      <c r="P355" s="11" t="s">
        <v>1208</v>
      </c>
      <c r="Q355" s="3"/>
      <c r="R355" s="3"/>
    </row>
    <row r="356" spans="1:18" ht="15.75" customHeight="1" x14ac:dyDescent="0.25">
      <c r="E356" s="3">
        <f>COUNTIF(E2:E352,"&lt;=10")</f>
        <v>129</v>
      </c>
      <c r="F356">
        <f>COUNTIF(F2:F352,"&lt;=10")</f>
        <v>196</v>
      </c>
      <c r="G356" s="11" t="s">
        <v>1177</v>
      </c>
      <c r="H356" s="3">
        <f>COUNTIF(G2:G352,"&lt;=5")</f>
        <v>110</v>
      </c>
      <c r="I356" s="11" t="s">
        <v>1172</v>
      </c>
      <c r="J356" s="3">
        <f>COUNTIFS(H2:H352,"&gt;=25",H2:H352,"&lt;=30")</f>
        <v>17</v>
      </c>
      <c r="K356" s="12" t="s">
        <v>1186</v>
      </c>
      <c r="L356" s="3">
        <f>COUNTIFS(I2:I352,"&gt;=1",I2:I352,"&lt;=5")</f>
        <v>55</v>
      </c>
      <c r="M356" s="11" t="s">
        <v>1198</v>
      </c>
      <c r="P356" s="3">
        <f>COUNTIFS(J2:J352,"&gt;=0",J2:J352,"&lt;=100")</f>
        <v>122</v>
      </c>
      <c r="Q356" s="3"/>
      <c r="R356" s="3"/>
    </row>
    <row r="357" spans="1:18" ht="15.75" customHeight="1" x14ac:dyDescent="0.25">
      <c r="E357" s="3">
        <f>COUNTIFS(E2:E352,"&gt;=11",E2:E352,"&lt;=20")</f>
        <v>87</v>
      </c>
      <c r="F357" s="3">
        <f>COUNTIFS(F2:F352,"&gt;=11",F2:F352,"&lt;=20")</f>
        <v>61</v>
      </c>
      <c r="G357" s="11" t="s">
        <v>1178</v>
      </c>
      <c r="H357" s="3">
        <f>COUNTIFS(G2:G352,"&gt;=6",G2:G352,"&lt;=10")</f>
        <v>152</v>
      </c>
      <c r="I357" s="11" t="s">
        <v>1171</v>
      </c>
      <c r="J357" s="3">
        <f>COUNTIFS(H2:H352,"&gt;=31",H2:H352,"&lt;=40")</f>
        <v>124</v>
      </c>
      <c r="K357" s="12" t="s">
        <v>1187</v>
      </c>
      <c r="L357" s="3">
        <f>COUNTIFS(I2:I352,"&gt;=6",I2:I352,"&lt;=10")</f>
        <v>69</v>
      </c>
      <c r="M357" s="11" t="s">
        <v>1199</v>
      </c>
      <c r="P357" s="3">
        <f>COUNTIFS(J2:J352,"&gt;=101",J2:J352,"&lt;=200")</f>
        <v>29</v>
      </c>
      <c r="Q357" s="3"/>
      <c r="R357" s="3"/>
    </row>
    <row r="358" spans="1:18" ht="15.75" customHeight="1" x14ac:dyDescent="0.25">
      <c r="E358" s="3">
        <f>COUNTIFS(E2:E352,"&gt;=21",E2:E352,"&lt;=30")</f>
        <v>31</v>
      </c>
      <c r="F358" s="3">
        <f>COUNTIFS(F2:F352,"&gt;=21",F2:F352,"&lt;=30")</f>
        <v>26</v>
      </c>
      <c r="G358" s="11" t="s">
        <v>1179</v>
      </c>
      <c r="H358" s="3">
        <f>COUNTIFS(G2:G352,"&gt;=11",G2:G352,"&lt;=15")</f>
        <v>41</v>
      </c>
      <c r="I358" s="11" t="s">
        <v>1173</v>
      </c>
      <c r="J358" s="3">
        <f>COUNTIFS(H2:H352,"&gt;=41",H2:H352,"&lt;=50")</f>
        <v>86</v>
      </c>
      <c r="K358" s="12" t="s">
        <v>1188</v>
      </c>
      <c r="L358" s="3">
        <f>COUNTIFS(I2:I352,"&gt;=11",I2:I352,"&lt;=15")</f>
        <v>60</v>
      </c>
      <c r="M358" s="11" t="s">
        <v>1200</v>
      </c>
      <c r="P358" s="3">
        <f>COUNTIFS(J2:J352,"&gt;=201",J2:J352,"&lt;=300")</f>
        <v>21</v>
      </c>
      <c r="Q358" s="3"/>
      <c r="R358" s="3"/>
    </row>
    <row r="359" spans="1:18" ht="15.75" customHeight="1" x14ac:dyDescent="0.25">
      <c r="E359" s="3">
        <f>COUNTIFS(E2:E352,"&gt;=31",E2:E352,"&lt;=40")</f>
        <v>5</v>
      </c>
      <c r="F359" s="3">
        <f>COUNTIFS(F2:F352,"&gt;=31",F2:F352,"&lt;=40")</f>
        <v>2</v>
      </c>
      <c r="G359" s="11" t="s">
        <v>1180</v>
      </c>
      <c r="H359" s="3">
        <f>COUNTIFS(G2:G352,"&gt;=16",G2:G352,"&lt;=20")</f>
        <v>24</v>
      </c>
      <c r="I359" s="11" t="s">
        <v>1174</v>
      </c>
      <c r="J359" s="3">
        <f>COUNTIFS(H2:H352,"&gt;=51",H2:H352,"&lt;=60")</f>
        <v>86</v>
      </c>
      <c r="K359" s="12" t="s">
        <v>1189</v>
      </c>
      <c r="L359" s="3">
        <f>COUNTIFS(I2:I352,"&gt;=16",I2:I352,"&lt;=20")</f>
        <v>38</v>
      </c>
      <c r="M359" s="11" t="s">
        <v>1201</v>
      </c>
      <c r="P359" s="3">
        <f>COUNTIFS(J2:J352,"&gt;=301",J2:J352,"&lt;=400")</f>
        <v>11</v>
      </c>
      <c r="Q359" s="3"/>
      <c r="R359" s="3"/>
    </row>
    <row r="360" spans="1:18" ht="15.75" customHeight="1" x14ac:dyDescent="0.25">
      <c r="E360" s="3">
        <f>COUNTIFS(E2:E352,"&gt;=40",E2:E352,"&lt;=50")</f>
        <v>42</v>
      </c>
      <c r="F360" s="3">
        <f>COUNTIFS(F2:F352,"&gt;=40",F2:F352,"&lt;=50")</f>
        <v>18</v>
      </c>
      <c r="G360" s="11" t="s">
        <v>1181</v>
      </c>
      <c r="H360" s="3">
        <f>COUNTIFS(G2:G352,"&gt;=21",G2:G352,"&lt;=25")</f>
        <v>1</v>
      </c>
      <c r="I360" s="11" t="s">
        <v>1175</v>
      </c>
      <c r="J360" s="3">
        <f>COUNTIFS(H2:H352,"&gt;=61",H2:H352,"&lt;=70")</f>
        <v>34</v>
      </c>
      <c r="K360" s="12" t="s">
        <v>1190</v>
      </c>
      <c r="L360" s="3">
        <f>COUNTIFS(I2:I352,"&gt;=21",I2:I352,"&lt;=26")</f>
        <v>40</v>
      </c>
      <c r="M360" s="11" t="s">
        <v>1202</v>
      </c>
      <c r="P360" s="3">
        <f>COUNTIFS(J2:J352,"&gt;=401",J2:J352,"&lt;=500")</f>
        <v>24</v>
      </c>
      <c r="Q360" s="3"/>
      <c r="R360" s="3"/>
    </row>
    <row r="361" spans="1:18" ht="15.75" customHeight="1" x14ac:dyDescent="0.25">
      <c r="E361" s="3">
        <f>COUNTIFS(E2:E352,"&gt;=51",E2:E352,"&lt;=100")</f>
        <v>12</v>
      </c>
      <c r="F361" s="3">
        <f>COUNTIFS(F2:F352,"&gt;=51",F2:F352,"&lt;=100")</f>
        <v>3</v>
      </c>
      <c r="G361" s="11" t="s">
        <v>1182</v>
      </c>
      <c r="H361" s="3">
        <f>COUNTIFS(G2:G352,"&gt;=26",G2:G352,"&lt;=30")</f>
        <v>4</v>
      </c>
      <c r="I361" s="11" t="s">
        <v>1176</v>
      </c>
      <c r="J361" s="3">
        <f>COUNTIFS(H2:H352,"&gt;=71",H2:H352,"&lt;=80")</f>
        <v>3</v>
      </c>
      <c r="K361" s="12" t="s">
        <v>1191</v>
      </c>
      <c r="L361" s="3">
        <f>COUNTIFS(I2:I352,"&gt;=26",I2:I352,"&lt;=30")</f>
        <v>36</v>
      </c>
      <c r="M361" s="11" t="s">
        <v>1203</v>
      </c>
      <c r="P361" s="3">
        <f>COUNTIFS(J2:J352,"&gt;=501",J2:J352,"&lt;=600")</f>
        <v>3</v>
      </c>
      <c r="Q361" s="3"/>
      <c r="R361" s="3"/>
    </row>
    <row r="362" spans="1:18" ht="15.75" customHeight="1" x14ac:dyDescent="0.25">
      <c r="E362" s="3">
        <f>COUNTIFS(E2:E352,"&gt;=101",E2:E352,"&lt;=500")</f>
        <v>6</v>
      </c>
      <c r="F362" s="3">
        <f>COUNTIFS(F2:F352,"&gt;=101",F2:F352,"&lt;=500")</f>
        <v>3</v>
      </c>
      <c r="G362" s="11" t="s">
        <v>1183</v>
      </c>
      <c r="H362" s="3">
        <f>COUNTIFS(G2:G352,"&gt;=31",G2:G352,"&lt;=35")</f>
        <v>2</v>
      </c>
      <c r="I362" s="3"/>
      <c r="J362" s="3"/>
      <c r="K362" s="12" t="s">
        <v>1192</v>
      </c>
      <c r="L362" s="3">
        <f>COUNTIFS(I2:I352,"&gt;=31",I2:I352,"&lt;=35")</f>
        <v>39</v>
      </c>
      <c r="M362" s="11" t="s">
        <v>1204</v>
      </c>
      <c r="P362" s="3">
        <f>COUNTIFS(J2:J352,"&gt;=601",J2:J352,"&lt;=700")</f>
        <v>2</v>
      </c>
      <c r="Q362" s="3"/>
      <c r="R362" s="3"/>
    </row>
    <row r="363" spans="1:18" ht="15.75" customHeight="1" x14ac:dyDescent="0.25">
      <c r="E363" s="3">
        <f>COUNTIFS(E2:E352,"&gt;=501",E2:E352,"&lt;=1000")</f>
        <v>0</v>
      </c>
      <c r="F363" s="3">
        <f>COUNTIFS(F2:F352,"&gt;=501",F2:F352,"&lt;=1000")</f>
        <v>2</v>
      </c>
      <c r="G363" s="3"/>
      <c r="H363" s="3"/>
      <c r="I363" s="3"/>
      <c r="J363" s="3"/>
      <c r="K363" s="11" t="s">
        <v>1193</v>
      </c>
      <c r="L363" s="3">
        <f>COUNTIFS(I2:I352,"&gt;=36",I2:I352,"&lt;=40")</f>
        <v>11</v>
      </c>
      <c r="M363" s="11" t="s">
        <v>1205</v>
      </c>
      <c r="P363" s="3">
        <f>COUNTIFS(J2:J352,"&gt;=701",J2:J352,"&lt;=800")</f>
        <v>2</v>
      </c>
      <c r="Q363" s="3"/>
      <c r="R363" s="3"/>
    </row>
    <row r="364" spans="1:18" ht="15.75" customHeight="1" x14ac:dyDescent="0.25">
      <c r="E364" s="3">
        <f>COUNTIF(E2:E352,"&gt;=1001")</f>
        <v>2</v>
      </c>
      <c r="F364" s="3">
        <f>COUNTIF(F2:F352,"&gt;=1001")</f>
        <v>0</v>
      </c>
      <c r="G364" s="3"/>
      <c r="H364" s="3"/>
      <c r="I364" s="3"/>
      <c r="J364" s="3"/>
      <c r="K364" s="11" t="s">
        <v>1194</v>
      </c>
      <c r="L364" s="3">
        <f>COUNTIFS(I2:I352,"&gt;=41",I2:I352,"&lt;=45")</f>
        <v>4</v>
      </c>
      <c r="M364" s="11" t="s">
        <v>1207</v>
      </c>
      <c r="P364" s="3">
        <f>COUNTIFS(J2:J352,"&gt;=801",J2:J352,"&lt;=900")</f>
        <v>0</v>
      </c>
      <c r="Q364" s="3"/>
      <c r="R364" s="3"/>
    </row>
    <row r="365" spans="1:18" ht="15.75" customHeight="1" x14ac:dyDescent="0.25">
      <c r="E365" s="3"/>
      <c r="F365" s="3"/>
      <c r="G365" s="3"/>
      <c r="H365" s="3"/>
      <c r="I365" s="3"/>
      <c r="J365" s="3"/>
      <c r="K365" s="11" t="s">
        <v>1195</v>
      </c>
      <c r="L365" s="3">
        <f>COUNTIFS(I2:I352,"&gt;=46",I2:I352,"&lt;=50")</f>
        <v>1</v>
      </c>
      <c r="M365" s="11" t="s">
        <v>1206</v>
      </c>
      <c r="P365" s="3">
        <f>COUNTIFS(J2:J352,"&gt;=901",J2:J352,"&lt;=1000")</f>
        <v>38</v>
      </c>
      <c r="Q365" s="3"/>
      <c r="R365" s="3"/>
    </row>
    <row r="366" spans="1:18" ht="15.75" customHeight="1" x14ac:dyDescent="0.25">
      <c r="E366" s="3"/>
      <c r="F366" s="3"/>
      <c r="G366" s="3"/>
      <c r="H366" s="3"/>
      <c r="I366" s="3"/>
      <c r="J366" s="3"/>
      <c r="K366" s="3"/>
      <c r="L366" s="3"/>
      <c r="M366" s="11" t="s">
        <v>1162</v>
      </c>
      <c r="P366" s="3">
        <f>COUNTIF(J2:J352,"&gt;=1001")</f>
        <v>88</v>
      </c>
      <c r="Q366" s="3"/>
      <c r="R366" s="3"/>
    </row>
    <row r="367" spans="1:18" ht="15.75" customHeight="1" thickBot="1" x14ac:dyDescent="0.3"/>
    <row r="368" spans="1:18" ht="15.75" customHeight="1" x14ac:dyDescent="0.35">
      <c r="E368" s="8" t="s">
        <v>1165</v>
      </c>
      <c r="F368" s="8" t="s">
        <v>1166</v>
      </c>
      <c r="G368" s="8" t="s">
        <v>1167</v>
      </c>
      <c r="H368" s="8" t="s">
        <v>1169</v>
      </c>
      <c r="I368" s="8" t="s">
        <v>1168</v>
      </c>
      <c r="J368" s="8" t="s">
        <v>1170</v>
      </c>
      <c r="L368" s="9"/>
    </row>
    <row r="369" spans="5:10" ht="15.75" customHeight="1" x14ac:dyDescent="0.25">
      <c r="E369" s="6"/>
      <c r="F369" s="6"/>
      <c r="G369" s="6"/>
      <c r="H369" s="6"/>
      <c r="I369" s="6"/>
      <c r="J369" s="6"/>
    </row>
    <row r="370" spans="5:10" ht="15.75" customHeight="1" x14ac:dyDescent="0.25">
      <c r="E370" s="6">
        <v>43.803225806451614</v>
      </c>
      <c r="F370" s="6">
        <v>22.926045016077172</v>
      </c>
      <c r="G370" s="6">
        <v>9.3712574850299397</v>
      </c>
      <c r="H370" s="6">
        <v>45.92285714285714</v>
      </c>
      <c r="I370" s="6">
        <v>17.592857142857142</v>
      </c>
      <c r="J370" s="6">
        <v>1448.0676470588235</v>
      </c>
    </row>
    <row r="371" spans="5:10" ht="15.75" customHeight="1" x14ac:dyDescent="0.25">
      <c r="E371" s="6">
        <v>11.803267376085946</v>
      </c>
      <c r="F371" s="6">
        <v>4.4761944508827556</v>
      </c>
      <c r="G371" s="6">
        <v>0.30182240155123108</v>
      </c>
      <c r="H371" s="6">
        <v>0.58868382539186093</v>
      </c>
      <c r="I371" s="6">
        <v>0.59170298319874703</v>
      </c>
      <c r="J371" s="6">
        <v>164.53905626416349</v>
      </c>
    </row>
    <row r="372" spans="5:10" ht="15.75" customHeight="1" x14ac:dyDescent="0.25">
      <c r="E372" s="6">
        <v>20</v>
      </c>
      <c r="F372" s="6">
        <v>10</v>
      </c>
      <c r="G372" s="6">
        <v>10</v>
      </c>
      <c r="H372" s="6">
        <v>44</v>
      </c>
      <c r="I372" s="6">
        <v>15</v>
      </c>
      <c r="J372" s="6">
        <v>300</v>
      </c>
    </row>
    <row r="373" spans="5:10" ht="15.75" customHeight="1" x14ac:dyDescent="0.25">
      <c r="E373" s="6">
        <v>10</v>
      </c>
      <c r="F373" s="6">
        <v>10</v>
      </c>
      <c r="G373" s="6">
        <v>10</v>
      </c>
      <c r="H373" s="6">
        <v>38</v>
      </c>
      <c r="I373" s="6">
        <v>10</v>
      </c>
      <c r="J373" s="6">
        <v>1000</v>
      </c>
    </row>
    <row r="374" spans="5:10" ht="15.75" customHeight="1" x14ac:dyDescent="0.25">
      <c r="E374" s="6">
        <v>207.81796705993972</v>
      </c>
      <c r="F374" s="6">
        <v>78.938548967011812</v>
      </c>
      <c r="G374" s="6">
        <v>5.5160056684255654</v>
      </c>
      <c r="H374" s="6">
        <v>11.013265918758989</v>
      </c>
      <c r="I374" s="6">
        <v>11.069749189308846</v>
      </c>
      <c r="J374" s="6">
        <v>3033.9502883769419</v>
      </c>
    </row>
    <row r="375" spans="5:10" ht="15.75" customHeight="1" x14ac:dyDescent="0.25">
      <c r="E375" s="6">
        <v>43188.307432926187</v>
      </c>
      <c r="F375" s="6">
        <v>6231.2945130173221</v>
      </c>
      <c r="G375" s="6">
        <v>30.426318534102965</v>
      </c>
      <c r="H375" s="6">
        <v>121.29202619729828</v>
      </c>
      <c r="I375" s="6">
        <v>122.53934711420385</v>
      </c>
      <c r="J375" s="6">
        <v>9204854.3523425292</v>
      </c>
    </row>
    <row r="376" spans="5:10" ht="15.75" customHeight="1" x14ac:dyDescent="0.25">
      <c r="E376" s="6">
        <v>158.11640997125289</v>
      </c>
      <c r="F376" s="6">
        <v>106.90993591816793</v>
      </c>
      <c r="G376" s="6">
        <v>3.7662235335740308</v>
      </c>
      <c r="H376" s="6">
        <v>-0.9205655948769973</v>
      </c>
      <c r="I376" s="6">
        <v>-0.90289489084154173</v>
      </c>
      <c r="J376" s="6">
        <v>30.283280570128653</v>
      </c>
    </row>
    <row r="377" spans="5:10" ht="15.75" customHeight="1" x14ac:dyDescent="0.25">
      <c r="E377" s="6">
        <v>12.158140881490779</v>
      </c>
      <c r="F377" s="6">
        <v>9.8938764067917564</v>
      </c>
      <c r="G377" s="6">
        <v>1.5519183656619633</v>
      </c>
      <c r="H377" s="6">
        <v>0.29930631967095178</v>
      </c>
      <c r="I377" s="6">
        <v>0.41681386683925109</v>
      </c>
      <c r="J377" s="6">
        <v>4.6605776927764531</v>
      </c>
    </row>
    <row r="378" spans="5:10" ht="15.75" customHeight="1" x14ac:dyDescent="0.25">
      <c r="E378" s="6">
        <v>3000</v>
      </c>
      <c r="F378" s="6">
        <v>1000</v>
      </c>
      <c r="G378" s="6">
        <v>34</v>
      </c>
      <c r="H378" s="6">
        <v>50</v>
      </c>
      <c r="I378" s="6">
        <v>46</v>
      </c>
      <c r="J378" s="6">
        <v>30000</v>
      </c>
    </row>
    <row r="379" spans="5:10" ht="15.75" customHeight="1" x14ac:dyDescent="0.25">
      <c r="E379" s="6">
        <v>0</v>
      </c>
      <c r="F379" s="6">
        <v>0</v>
      </c>
      <c r="G379" s="6">
        <v>1</v>
      </c>
      <c r="H379" s="6">
        <v>26</v>
      </c>
      <c r="I379" s="6">
        <v>1</v>
      </c>
      <c r="J379" s="6">
        <v>0</v>
      </c>
    </row>
    <row r="380" spans="5:10" ht="15.75" customHeight="1" x14ac:dyDescent="0.25">
      <c r="E380" s="6">
        <v>3000</v>
      </c>
      <c r="F380" s="6">
        <v>1000</v>
      </c>
      <c r="G380" s="6">
        <v>35</v>
      </c>
      <c r="H380" s="6">
        <v>76</v>
      </c>
      <c r="I380" s="6">
        <v>47</v>
      </c>
      <c r="J380" s="6">
        <v>30000</v>
      </c>
    </row>
    <row r="381" spans="5:10" ht="15.75" customHeight="1" x14ac:dyDescent="0.25">
      <c r="E381" s="6">
        <v>13579</v>
      </c>
      <c r="F381" s="6">
        <v>7130</v>
      </c>
      <c r="G381" s="6">
        <v>3130</v>
      </c>
      <c r="H381" s="6">
        <v>16073</v>
      </c>
      <c r="I381" s="6">
        <v>6157.5</v>
      </c>
      <c r="J381" s="6">
        <v>492343</v>
      </c>
    </row>
    <row r="382" spans="5:10" ht="15.75" customHeight="1" x14ac:dyDescent="0.25">
      <c r="E382" s="6">
        <v>310</v>
      </c>
      <c r="F382" s="6">
        <v>311</v>
      </c>
      <c r="G382" s="6">
        <v>334</v>
      </c>
      <c r="H382" s="6">
        <v>350</v>
      </c>
      <c r="I382" s="6">
        <v>350</v>
      </c>
      <c r="J382" s="6">
        <v>340</v>
      </c>
    </row>
    <row r="383" spans="5:10" ht="15.75" customHeight="1" thickBot="1" x14ac:dyDescent="0.3">
      <c r="E383" s="7">
        <v>39.213877672303049</v>
      </c>
      <c r="F383" s="7">
        <v>14.87075361977795</v>
      </c>
      <c r="G383" s="7">
        <v>1.0020450177710822</v>
      </c>
      <c r="H383" s="7">
        <v>1.953618756740489</v>
      </c>
      <c r="I383" s="7">
        <v>1.9636381985302578</v>
      </c>
      <c r="J383" s="7">
        <v>546.18028466432372</v>
      </c>
    </row>
  </sheetData>
  <phoneticPr fontId="6" type="noConversion"/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Form Responses 1</vt:lpstr>
      <vt:lpstr>Data With graphs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Horeman - 3ME</dc:creator>
  <cp:lastModifiedBy>Tim Horeman - 3ME</cp:lastModifiedBy>
  <dcterms:created xsi:type="dcterms:W3CDTF">2022-08-09T07:56:36Z</dcterms:created>
  <dcterms:modified xsi:type="dcterms:W3CDTF">2022-08-11T19:53:33Z</dcterms:modified>
</cp:coreProperties>
</file>