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mo\Downloads\"/>
    </mc:Choice>
  </mc:AlternateContent>
  <xr:revisionPtr revIDLastSave="0" documentId="13_ncr:1_{87BFB4D7-E0F7-4E45-B0C3-193F5AF9581C}" xr6:coauthVersionLast="47" xr6:coauthVersionMax="47" xr10:uidLastSave="{00000000-0000-0000-0000-000000000000}"/>
  <bookViews>
    <workbookView xWindow="-120" yWindow="-120" windowWidth="20730" windowHeight="11160" xr2:uid="{552A5C00-DA7D-497E-9976-A267F8DB37B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3" i="1" l="1"/>
  <c r="AO33" i="1"/>
  <c r="AQ33" i="1" s="1"/>
  <c r="AQ32" i="1"/>
  <c r="AP31" i="1"/>
  <c r="AQ31" i="1" s="1"/>
  <c r="AQ30" i="1"/>
  <c r="AP29" i="1"/>
  <c r="AQ29" i="1" s="1"/>
  <c r="AQ28" i="1"/>
  <c r="AQ27" i="1"/>
  <c r="AQ26" i="1"/>
  <c r="AQ25" i="1"/>
  <c r="AQ24" i="1"/>
  <c r="AQ23" i="1"/>
  <c r="AQ22" i="1"/>
  <c r="AQ21" i="1"/>
  <c r="AQ20" i="1"/>
  <c r="AQ19" i="1"/>
  <c r="AP18" i="1"/>
  <c r="AO18" i="1"/>
  <c r="AQ18" i="1" s="1"/>
  <c r="AP17" i="1"/>
  <c r="AO17" i="1"/>
  <c r="AQ16" i="1"/>
  <c r="AQ15" i="1"/>
  <c r="AQ14" i="1"/>
  <c r="AP13" i="1"/>
  <c r="AO13" i="1"/>
  <c r="AQ12" i="1"/>
  <c r="AP11" i="1"/>
  <c r="AO11" i="1"/>
  <c r="AQ11" i="1" s="1"/>
  <c r="AP10" i="1"/>
  <c r="AO10" i="1"/>
  <c r="AQ10" i="1" s="1"/>
  <c r="AQ9" i="1"/>
  <c r="AQ8" i="1"/>
  <c r="AQ7" i="1"/>
  <c r="AQ6" i="1"/>
  <c r="AP5" i="1"/>
  <c r="AO5" i="1"/>
  <c r="AP4" i="1"/>
  <c r="AO4" i="1"/>
  <c r="AP3" i="1"/>
  <c r="AO3" i="1"/>
  <c r="AP2" i="1"/>
  <c r="AO2" i="1"/>
  <c r="AQ13" i="1" l="1"/>
  <c r="AQ17" i="1"/>
  <c r="AQ2" i="1"/>
  <c r="AQ4" i="1"/>
  <c r="AQ3" i="1"/>
  <c r="AQ5" i="1"/>
</calcChain>
</file>

<file path=xl/sharedStrings.xml><?xml version="1.0" encoding="utf-8"?>
<sst xmlns="http://schemas.openxmlformats.org/spreadsheetml/2006/main" count="43" uniqueCount="42">
  <si>
    <t>Intervals</t>
  </si>
  <si>
    <t>Globigerinoides ruber (ruber)</t>
  </si>
  <si>
    <t>Globigerinoides ruber (albus)</t>
  </si>
  <si>
    <t>Globigerina bulloides</t>
  </si>
  <si>
    <t>Tb. sacculifer</t>
  </si>
  <si>
    <t>Tb. quadriglobatus</t>
  </si>
  <si>
    <t>Tb. tribolus</t>
  </si>
  <si>
    <t>Gs. conglobatus</t>
  </si>
  <si>
    <t>Neogloboquadrina dutertrei</t>
  </si>
  <si>
    <t>N. incompta</t>
  </si>
  <si>
    <t>Globorotalia bermudezi</t>
  </si>
  <si>
    <t>Gr. crassaformis</t>
  </si>
  <si>
    <t>Gr. truncatulinoides (sin)</t>
  </si>
  <si>
    <t>Gr. truncatulinoides (dex)</t>
  </si>
  <si>
    <t>Gr. eastropacia</t>
  </si>
  <si>
    <t>Gr. scitula</t>
  </si>
  <si>
    <t>Gr. hisurta</t>
  </si>
  <si>
    <t>Globoconella inflata</t>
  </si>
  <si>
    <t>Gr. fimbriata</t>
  </si>
  <si>
    <t>Gr. menardii</t>
  </si>
  <si>
    <t>Gr. ungulata</t>
  </si>
  <si>
    <t>Gr. tumida</t>
  </si>
  <si>
    <t>Gs. rubescens</t>
  </si>
  <si>
    <t>Gs. tenellus</t>
  </si>
  <si>
    <t>Orbulina universa</t>
  </si>
  <si>
    <t>Globigerinella calida</t>
  </si>
  <si>
    <t>Turborotalita quinqueloba</t>
  </si>
  <si>
    <t>G. falconensis</t>
  </si>
  <si>
    <t>Dentigloborotalia anfracta</t>
  </si>
  <si>
    <t>Pulleniatina obliquiloculata</t>
  </si>
  <si>
    <t>Globigerinita glutinata</t>
  </si>
  <si>
    <t>Tu. humilis</t>
  </si>
  <si>
    <t>Ge. siphonifera</t>
  </si>
  <si>
    <t>Tenuitellita iota</t>
  </si>
  <si>
    <t>Beella digitata</t>
  </si>
  <si>
    <t>Candeina nitida</t>
  </si>
  <si>
    <t>Sphaeroidinella dehiscens</t>
  </si>
  <si>
    <t>G. spp</t>
  </si>
  <si>
    <t>Planktonic</t>
  </si>
  <si>
    <t>Benthic</t>
  </si>
  <si>
    <t>P/B</t>
  </si>
  <si>
    <t>Paleobathymetry (Wright, 1977)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</si>
</sst>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00"/>
    <numFmt numFmtId="166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45"/>
    </xf>
    <xf numFmtId="0" fontId="3" fillId="0" borderId="0" xfId="0" applyFont="1" applyAlignment="1">
      <alignment textRotation="45"/>
    </xf>
    <xf numFmtId="164" fontId="3" fillId="0" borderId="0" xfId="0" applyNumberFormat="1" applyFont="1" applyAlignment="1">
      <alignment horizontal="center" vertical="center" textRotation="45"/>
    </xf>
    <xf numFmtId="0" fontId="4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0" xfId="1" applyNumberFormat="1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45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85B2-7868-463F-8280-07ECF61BD56B}">
  <dimension ref="A1:AR33"/>
  <sheetViews>
    <sheetView tabSelected="1" workbookViewId="0">
      <selection activeCell="AM2" sqref="AM2"/>
    </sheetView>
  </sheetViews>
  <sheetFormatPr defaultRowHeight="15" x14ac:dyDescent="0.25"/>
  <cols>
    <col min="1" max="1" width="8.7109375" bestFit="1" customWidth="1"/>
    <col min="2" max="2" width="22.7109375" bestFit="1" customWidth="1"/>
    <col min="3" max="3" width="22.85546875" bestFit="1" customWidth="1"/>
    <col min="4" max="4" width="17.140625" bestFit="1" customWidth="1"/>
    <col min="5" max="5" width="13.7109375" bestFit="1" customWidth="1"/>
    <col min="6" max="6" width="15.7109375" bestFit="1" customWidth="1"/>
    <col min="7" max="7" width="13.7109375" bestFit="1" customWidth="1"/>
    <col min="8" max="8" width="14.42578125" bestFit="1" customWidth="1"/>
    <col min="9" max="9" width="21.42578125" bestFit="1" customWidth="1"/>
    <col min="10" max="10" width="13.7109375" bestFit="1" customWidth="1"/>
    <col min="11" max="11" width="18.85546875" bestFit="1" customWidth="1"/>
    <col min="12" max="12" width="14.7109375" bestFit="1" customWidth="1"/>
    <col min="13" max="13" width="19.85546875" bestFit="1" customWidth="1"/>
    <col min="14" max="14" width="20.42578125" bestFit="1" customWidth="1"/>
    <col min="15" max="17" width="13.7109375" bestFit="1" customWidth="1"/>
    <col min="18" max="18" width="16.42578125" bestFit="1" customWidth="1"/>
    <col min="19" max="19" width="11.5703125" bestFit="1" customWidth="1"/>
    <col min="20" max="24" width="13.7109375" bestFit="1" customWidth="1"/>
    <col min="25" max="25" width="15.140625" bestFit="1" customWidth="1"/>
    <col min="26" max="26" width="16.7109375" bestFit="1" customWidth="1"/>
    <col min="27" max="27" width="20.140625" bestFit="1" customWidth="1"/>
    <col min="28" max="28" width="13.7109375" bestFit="1" customWidth="1"/>
    <col min="29" max="29" width="20.42578125" bestFit="1" customWidth="1"/>
    <col min="30" max="30" width="20.7109375" bestFit="1" customWidth="1"/>
    <col min="31" max="31" width="17.7109375" bestFit="1" customWidth="1"/>
    <col min="32" max="36" width="13.7109375" bestFit="1" customWidth="1"/>
    <col min="37" max="37" width="20.85546875" bestFit="1" customWidth="1"/>
    <col min="38" max="38" width="13.7109375" bestFit="1" customWidth="1"/>
    <col min="39" max="39" width="13.7109375" customWidth="1"/>
    <col min="41" max="41" width="10.5703125" bestFit="1" customWidth="1"/>
    <col min="42" max="42" width="8" bestFit="1" customWidth="1"/>
    <col min="43" max="43" width="12" bestFit="1" customWidth="1"/>
    <col min="44" max="44" width="22.5703125" customWidth="1"/>
  </cols>
  <sheetData>
    <row r="1" spans="1:44" ht="1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/>
      <c r="AN1" s="1" t="s">
        <v>0</v>
      </c>
      <c r="AO1" s="17" t="s">
        <v>38</v>
      </c>
      <c r="AP1" s="17" t="s">
        <v>39</v>
      </c>
      <c r="AQ1" s="18" t="s">
        <v>40</v>
      </c>
      <c r="AR1" s="19" t="s">
        <v>41</v>
      </c>
    </row>
    <row r="2" spans="1:44" ht="15.75" x14ac:dyDescent="0.25">
      <c r="A2" s="5">
        <v>0</v>
      </c>
      <c r="B2" s="1">
        <v>0.17</v>
      </c>
      <c r="C2" s="1">
        <v>0.42666666666666669</v>
      </c>
      <c r="D2" s="1">
        <v>0.02</v>
      </c>
      <c r="E2" s="1">
        <v>2.3333333333333334E-2</v>
      </c>
      <c r="F2" s="6">
        <v>0</v>
      </c>
      <c r="G2" s="1">
        <v>0.03</v>
      </c>
      <c r="H2" s="1">
        <v>0.03</v>
      </c>
      <c r="I2" s="1">
        <v>0</v>
      </c>
      <c r="J2" s="1">
        <v>0</v>
      </c>
      <c r="K2" s="1">
        <v>0</v>
      </c>
      <c r="L2" s="6">
        <v>3.3333333333333335E-3</v>
      </c>
      <c r="M2" s="6">
        <v>0</v>
      </c>
      <c r="N2" s="6">
        <v>0</v>
      </c>
      <c r="O2" s="1">
        <v>0</v>
      </c>
      <c r="P2" s="1">
        <v>0</v>
      </c>
      <c r="Q2" s="1">
        <v>3.3333333333333335E-3</v>
      </c>
      <c r="R2" s="1">
        <v>0</v>
      </c>
      <c r="S2" s="7">
        <v>0.01</v>
      </c>
      <c r="T2" s="8">
        <v>0.05</v>
      </c>
      <c r="U2" s="1">
        <v>2.6666666666666668E-2</v>
      </c>
      <c r="V2" s="1">
        <v>1.6666666666666666E-2</v>
      </c>
      <c r="W2" s="1">
        <v>3.3333333333333335E-3</v>
      </c>
      <c r="X2" s="1">
        <v>3.3333333333333335E-3</v>
      </c>
      <c r="Y2" s="1">
        <v>2.3333333333333334E-2</v>
      </c>
      <c r="Z2" s="6">
        <v>0.09</v>
      </c>
      <c r="AA2" s="1">
        <v>3.3333333333333335E-3</v>
      </c>
      <c r="AB2" s="1">
        <v>2.3333333333333334E-2</v>
      </c>
      <c r="AC2" s="1">
        <v>0</v>
      </c>
      <c r="AD2" s="1">
        <v>0</v>
      </c>
      <c r="AE2" s="1">
        <v>2.6666666666666668E-2</v>
      </c>
      <c r="AF2" s="1">
        <v>3.3333333333333335E-3</v>
      </c>
      <c r="AG2" s="1">
        <v>0.01</v>
      </c>
      <c r="AH2" s="1">
        <v>3.3333333333333335E-3</v>
      </c>
      <c r="AI2" s="1">
        <v>0</v>
      </c>
      <c r="AJ2" s="1">
        <v>0</v>
      </c>
      <c r="AK2" s="1">
        <v>0</v>
      </c>
      <c r="AL2" s="1">
        <v>0</v>
      </c>
      <c r="AM2" s="1"/>
      <c r="AN2" s="5">
        <v>0</v>
      </c>
      <c r="AO2" s="17">
        <f>46+110+81+65</f>
        <v>302</v>
      </c>
      <c r="AP2" s="17">
        <f>2+7+64</f>
        <v>73</v>
      </c>
      <c r="AQ2">
        <f>AO2/(AO2+AP2)</f>
        <v>0.80533333333333335</v>
      </c>
      <c r="AR2" s="20">
        <v>942.55411425896898</v>
      </c>
    </row>
    <row r="3" spans="1:44" ht="15.75" x14ac:dyDescent="0.25">
      <c r="A3" s="5">
        <v>30</v>
      </c>
      <c r="B3" s="1">
        <v>0.13666666666666666</v>
      </c>
      <c r="C3" s="1">
        <v>0.35666666666666669</v>
      </c>
      <c r="D3" s="1">
        <v>1.6666666666666666E-2</v>
      </c>
      <c r="E3" s="1">
        <v>0.03</v>
      </c>
      <c r="F3" s="6">
        <v>2.6666666666666668E-2</v>
      </c>
      <c r="G3" s="1">
        <v>1.3333333333333334E-2</v>
      </c>
      <c r="H3" s="1">
        <v>6.6666666666666671E-3</v>
      </c>
      <c r="I3" s="1">
        <v>1.6666666666666666E-2</v>
      </c>
      <c r="J3" s="1">
        <v>3.3333333333333335E-3</v>
      </c>
      <c r="K3" s="1">
        <v>0</v>
      </c>
      <c r="L3" s="6">
        <v>0</v>
      </c>
      <c r="M3" s="6">
        <v>0</v>
      </c>
      <c r="N3" s="6">
        <v>4.3333333333333335E-2</v>
      </c>
      <c r="O3" s="1">
        <v>0</v>
      </c>
      <c r="P3" s="1">
        <v>0</v>
      </c>
      <c r="Q3" s="1">
        <v>0</v>
      </c>
      <c r="R3" s="1">
        <v>0</v>
      </c>
      <c r="S3" s="7">
        <v>0</v>
      </c>
      <c r="T3" s="1">
        <v>6.6666666666666666E-2</v>
      </c>
      <c r="U3" s="1">
        <v>3.6666666666666667E-2</v>
      </c>
      <c r="V3" s="1">
        <v>0.01</v>
      </c>
      <c r="W3" s="1">
        <v>0.01</v>
      </c>
      <c r="X3" s="1">
        <v>6.6666666666666671E-3</v>
      </c>
      <c r="Y3" s="1">
        <v>0.02</v>
      </c>
      <c r="Z3" s="6">
        <v>0.11333333333333333</v>
      </c>
      <c r="AA3" s="1">
        <v>0</v>
      </c>
      <c r="AB3" s="1">
        <v>1.3333333333333334E-2</v>
      </c>
      <c r="AC3" s="1">
        <v>0</v>
      </c>
      <c r="AD3" s="1">
        <v>0</v>
      </c>
      <c r="AE3" s="1">
        <v>3.6666666666666667E-2</v>
      </c>
      <c r="AF3" s="1">
        <v>0</v>
      </c>
      <c r="AG3" s="1">
        <v>3.6666666666666667E-2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/>
      <c r="AN3" s="5">
        <v>30</v>
      </c>
      <c r="AO3" s="17">
        <f>37+50+21+27+51+82+49</f>
        <v>317</v>
      </c>
      <c r="AP3" s="17">
        <f>5+3+2+4+12+2</f>
        <v>28</v>
      </c>
      <c r="AQ3">
        <f t="shared" ref="AQ3:AQ33" si="0">AO3/(AO3+AP3)</f>
        <v>0.91884057971014488</v>
      </c>
      <c r="AR3" s="20">
        <v>1514.8226118318928</v>
      </c>
    </row>
    <row r="4" spans="1:44" ht="15.75" x14ac:dyDescent="0.25">
      <c r="A4" s="5">
        <v>50</v>
      </c>
      <c r="B4" s="1">
        <v>0.18</v>
      </c>
      <c r="C4" s="1">
        <v>0.34333333333333332</v>
      </c>
      <c r="D4" s="1">
        <v>0.03</v>
      </c>
      <c r="E4" s="1">
        <v>0.01</v>
      </c>
      <c r="F4" s="6">
        <v>0.01</v>
      </c>
      <c r="G4" s="1">
        <v>1.6666666666666666E-2</v>
      </c>
      <c r="H4" s="1">
        <v>0</v>
      </c>
      <c r="I4" s="1">
        <v>0.04</v>
      </c>
      <c r="J4" s="1">
        <v>3.3333333333333335E-3</v>
      </c>
      <c r="K4" s="1">
        <v>0</v>
      </c>
      <c r="L4" s="6">
        <v>0</v>
      </c>
      <c r="M4" s="6">
        <v>0</v>
      </c>
      <c r="N4" s="6">
        <v>0.1</v>
      </c>
      <c r="O4" s="1">
        <v>0</v>
      </c>
      <c r="P4" s="1">
        <v>6.6666666666666671E-3</v>
      </c>
      <c r="Q4" s="1">
        <v>2.3333333333333334E-2</v>
      </c>
      <c r="R4" s="1">
        <v>3.3333333333333335E-3</v>
      </c>
      <c r="S4" s="7">
        <v>0</v>
      </c>
      <c r="T4" s="1">
        <v>0</v>
      </c>
      <c r="U4" s="1">
        <v>0</v>
      </c>
      <c r="V4" s="1">
        <v>0</v>
      </c>
      <c r="W4" s="1">
        <v>3.3333333333333333E-2</v>
      </c>
      <c r="X4" s="1">
        <v>0</v>
      </c>
      <c r="Y4" s="1">
        <v>3.3333333333333335E-3</v>
      </c>
      <c r="Z4" s="6">
        <v>0.12333333333333334</v>
      </c>
      <c r="AA4" s="1">
        <v>0</v>
      </c>
      <c r="AB4" s="1">
        <v>0.04</v>
      </c>
      <c r="AC4" s="1">
        <v>0</v>
      </c>
      <c r="AD4" s="1">
        <v>0</v>
      </c>
      <c r="AE4" s="1">
        <v>0.02</v>
      </c>
      <c r="AF4" s="1">
        <v>0</v>
      </c>
      <c r="AG4" s="1">
        <v>1.3333333333333334E-2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/>
      <c r="AN4" s="5">
        <v>50</v>
      </c>
      <c r="AO4" s="17">
        <f>38+62+42+47+37+44+7</f>
        <v>277</v>
      </c>
      <c r="AP4" s="17">
        <f>4+5+4+6+5+2</f>
        <v>26</v>
      </c>
      <c r="AQ4">
        <f t="shared" si="0"/>
        <v>0.91419141914191415</v>
      </c>
      <c r="AR4" s="20">
        <v>1485.6685203857571</v>
      </c>
    </row>
    <row r="5" spans="1:44" ht="15.75" x14ac:dyDescent="0.25">
      <c r="A5" s="5">
        <v>60</v>
      </c>
      <c r="B5" s="1">
        <v>9.3333333333333338E-2</v>
      </c>
      <c r="C5" s="1">
        <v>0.23</v>
      </c>
      <c r="D5" s="1">
        <v>8.3333333333333329E-2</v>
      </c>
      <c r="E5" s="1">
        <v>0</v>
      </c>
      <c r="F5" s="6">
        <v>6.6666666666666671E-3</v>
      </c>
      <c r="G5" s="1">
        <v>1.6666666666666666E-2</v>
      </c>
      <c r="H5" s="1">
        <v>0</v>
      </c>
      <c r="I5" s="1">
        <v>1.3333333333333334E-2</v>
      </c>
      <c r="J5" s="1">
        <v>0.01</v>
      </c>
      <c r="K5" s="1">
        <v>6.6666666666666671E-3</v>
      </c>
      <c r="L5" s="6">
        <v>6.6666666666666671E-3</v>
      </c>
      <c r="M5" s="6">
        <v>0</v>
      </c>
      <c r="N5" s="6">
        <v>3.6666666666666667E-2</v>
      </c>
      <c r="O5" s="1">
        <v>0</v>
      </c>
      <c r="P5" s="1">
        <v>1.3333333333333334E-2</v>
      </c>
      <c r="Q5" s="1">
        <v>6.6666666666666671E-3</v>
      </c>
      <c r="R5" s="1">
        <v>6.6666666666666671E-3</v>
      </c>
      <c r="S5" s="7">
        <v>0</v>
      </c>
      <c r="T5" s="1">
        <v>0</v>
      </c>
      <c r="U5" s="1">
        <v>0</v>
      </c>
      <c r="V5" s="1">
        <v>0</v>
      </c>
      <c r="W5" s="1">
        <v>5.6666666666666664E-2</v>
      </c>
      <c r="X5" s="1">
        <v>0</v>
      </c>
      <c r="Y5" s="1">
        <v>0</v>
      </c>
      <c r="Z5" s="6">
        <v>0.18</v>
      </c>
      <c r="AA5" s="1">
        <v>6.6666666666666671E-3</v>
      </c>
      <c r="AB5" s="1">
        <v>0.11</v>
      </c>
      <c r="AC5" s="1">
        <v>0</v>
      </c>
      <c r="AD5" s="1">
        <v>1.3333333333333334E-2</v>
      </c>
      <c r="AE5" s="1">
        <v>8.3333333333333329E-2</v>
      </c>
      <c r="AF5" s="1">
        <v>3.3333333333333335E-3</v>
      </c>
      <c r="AG5" s="1">
        <v>3.3333333333333335E-3</v>
      </c>
      <c r="AH5" s="1">
        <v>0.01</v>
      </c>
      <c r="AI5" s="1">
        <v>0</v>
      </c>
      <c r="AJ5" s="1">
        <v>0</v>
      </c>
      <c r="AK5" s="1">
        <v>0</v>
      </c>
      <c r="AL5" s="1">
        <v>3.3333333333333335E-3</v>
      </c>
      <c r="AM5" s="1"/>
      <c r="AN5" s="5">
        <v>60</v>
      </c>
      <c r="AO5" s="17">
        <f>28+75+83+60+48</f>
        <v>294</v>
      </c>
      <c r="AP5" s="17">
        <f>4+8+4+6+10</f>
        <v>32</v>
      </c>
      <c r="AQ5">
        <f t="shared" si="0"/>
        <v>0.90184049079754602</v>
      </c>
      <c r="AR5" s="20">
        <v>1410.9143544491717</v>
      </c>
    </row>
    <row r="6" spans="1:44" ht="15.75" x14ac:dyDescent="0.25">
      <c r="A6" s="5">
        <v>75</v>
      </c>
      <c r="B6" s="1">
        <v>0.14715719063545152</v>
      </c>
      <c r="C6" s="1">
        <v>0.37123745819397991</v>
      </c>
      <c r="D6" s="1">
        <v>5.3511705685618728E-2</v>
      </c>
      <c r="E6" s="1">
        <v>2.0066889632107024E-2</v>
      </c>
      <c r="F6" s="6">
        <v>1.6722408026755852E-2</v>
      </c>
      <c r="G6" s="1">
        <v>2.3411371237458192E-2</v>
      </c>
      <c r="H6" s="1">
        <v>6.688963210702341E-3</v>
      </c>
      <c r="I6" s="1">
        <v>2.3411371237458192E-2</v>
      </c>
      <c r="J6" s="1">
        <v>2.0066889632107024E-2</v>
      </c>
      <c r="K6" s="1">
        <v>0</v>
      </c>
      <c r="L6" s="6">
        <v>1.0033444816053512E-2</v>
      </c>
      <c r="M6" s="6">
        <v>3.3444816053511705E-3</v>
      </c>
      <c r="N6" s="6">
        <v>6.688963210702341E-3</v>
      </c>
      <c r="O6" s="1">
        <v>0</v>
      </c>
      <c r="P6" s="1">
        <v>6.688963210702341E-3</v>
      </c>
      <c r="Q6" s="1">
        <v>0</v>
      </c>
      <c r="R6" s="1">
        <v>1.3377926421404682E-2</v>
      </c>
      <c r="S6" s="7">
        <v>0</v>
      </c>
      <c r="T6" s="1">
        <v>0</v>
      </c>
      <c r="U6" s="1">
        <v>0</v>
      </c>
      <c r="V6" s="1">
        <v>0</v>
      </c>
      <c r="W6" s="1">
        <v>2.3411371237458192E-2</v>
      </c>
      <c r="X6" s="1">
        <v>0</v>
      </c>
      <c r="Y6" s="1">
        <v>6.688963210702341E-3</v>
      </c>
      <c r="Z6" s="6">
        <v>0.12040133779264214</v>
      </c>
      <c r="AA6" s="1">
        <v>1.3377926421404682E-2</v>
      </c>
      <c r="AB6" s="1">
        <v>3.678929765886288E-2</v>
      </c>
      <c r="AC6" s="1">
        <v>3.3444816053511705E-3</v>
      </c>
      <c r="AD6" s="1">
        <v>0</v>
      </c>
      <c r="AE6" s="1">
        <v>4.3478260869565216E-2</v>
      </c>
      <c r="AF6" s="1">
        <v>0</v>
      </c>
      <c r="AG6" s="1">
        <v>2.6755852842809364E-2</v>
      </c>
      <c r="AH6" s="1">
        <v>0</v>
      </c>
      <c r="AI6" s="1">
        <v>3.3444816053511705E-3</v>
      </c>
      <c r="AJ6" s="1">
        <v>0</v>
      </c>
      <c r="AK6" s="1">
        <v>0</v>
      </c>
      <c r="AL6" s="1">
        <v>0</v>
      </c>
      <c r="AM6" s="1"/>
      <c r="AN6" s="5">
        <v>75</v>
      </c>
      <c r="AO6" s="17">
        <v>260</v>
      </c>
      <c r="AP6" s="17">
        <v>43</v>
      </c>
      <c r="AQ6">
        <f t="shared" si="0"/>
        <v>0.85808580858085803</v>
      </c>
      <c r="AR6" s="20">
        <v>1175.0884259425588</v>
      </c>
    </row>
    <row r="7" spans="1:44" ht="15.75" x14ac:dyDescent="0.25">
      <c r="A7" s="5">
        <v>90</v>
      </c>
      <c r="B7" s="1">
        <v>8.666666666666667E-2</v>
      </c>
      <c r="C7" s="1">
        <v>0.42333333333333334</v>
      </c>
      <c r="D7" s="1">
        <v>6.6666666666666666E-2</v>
      </c>
      <c r="E7" s="1">
        <v>0.04</v>
      </c>
      <c r="F7" s="6">
        <v>0.01</v>
      </c>
      <c r="G7" s="1">
        <v>0.02</v>
      </c>
      <c r="H7" s="1">
        <v>3.3333333333333335E-3</v>
      </c>
      <c r="I7" s="1">
        <v>6.6666666666666671E-3</v>
      </c>
      <c r="J7" s="1">
        <v>6.6666666666666671E-3</v>
      </c>
      <c r="K7" s="1">
        <v>3.3333333333333335E-3</v>
      </c>
      <c r="L7" s="6">
        <v>6.6666666666666671E-3</v>
      </c>
      <c r="M7" s="6">
        <v>3.3333333333333335E-3</v>
      </c>
      <c r="N7" s="6">
        <v>1.6666666666666666E-2</v>
      </c>
      <c r="O7" s="1">
        <v>0</v>
      </c>
      <c r="P7" s="1">
        <v>0</v>
      </c>
      <c r="Q7" s="1">
        <v>0</v>
      </c>
      <c r="R7" s="1">
        <v>2.6666666666666668E-2</v>
      </c>
      <c r="S7" s="7">
        <v>0</v>
      </c>
      <c r="T7" s="1">
        <v>0</v>
      </c>
      <c r="U7" s="1">
        <v>0</v>
      </c>
      <c r="V7" s="1">
        <v>0</v>
      </c>
      <c r="W7" s="1">
        <v>6.6666666666666671E-3</v>
      </c>
      <c r="X7" s="1">
        <v>0</v>
      </c>
      <c r="Y7" s="1">
        <v>3.3333333333333335E-3</v>
      </c>
      <c r="Z7" s="6">
        <v>7.3333333333333334E-2</v>
      </c>
      <c r="AA7" s="1">
        <v>0.01</v>
      </c>
      <c r="AB7" s="1">
        <v>9.6666666666666665E-2</v>
      </c>
      <c r="AC7" s="1">
        <v>0</v>
      </c>
      <c r="AD7" s="1">
        <v>0</v>
      </c>
      <c r="AE7" s="1">
        <v>6.3333333333333339E-2</v>
      </c>
      <c r="AF7" s="1">
        <v>3.3333333333333335E-3</v>
      </c>
      <c r="AG7" s="1">
        <v>2.3333333333333334E-2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/>
      <c r="AN7" s="5">
        <v>90</v>
      </c>
      <c r="AO7" s="17">
        <v>290</v>
      </c>
      <c r="AP7" s="17">
        <v>26</v>
      </c>
      <c r="AQ7">
        <f t="shared" si="0"/>
        <v>0.91772151898734178</v>
      </c>
      <c r="AR7" s="20">
        <v>1507.7533125846564</v>
      </c>
    </row>
    <row r="8" spans="1:44" ht="15.75" x14ac:dyDescent="0.25">
      <c r="A8" s="5">
        <v>100</v>
      </c>
      <c r="B8" s="1">
        <v>8.3892617449664433E-2</v>
      </c>
      <c r="C8" s="1">
        <v>0.34899328859060402</v>
      </c>
      <c r="D8" s="1">
        <v>2.3489932885906041E-2</v>
      </c>
      <c r="E8" s="1">
        <v>1.6778523489932886E-2</v>
      </c>
      <c r="F8" s="6">
        <v>2.3489932885906041E-2</v>
      </c>
      <c r="G8" s="1">
        <v>3.3557046979865772E-2</v>
      </c>
      <c r="H8" s="1">
        <v>1.3422818791946308E-2</v>
      </c>
      <c r="I8" s="1">
        <v>6.7114093959731542E-3</v>
      </c>
      <c r="J8" s="1">
        <v>6.7114093959731542E-3</v>
      </c>
      <c r="K8" s="1">
        <v>3.3557046979865771E-3</v>
      </c>
      <c r="L8" s="6">
        <v>3.3557046979865771E-3</v>
      </c>
      <c r="M8" s="6">
        <v>1.0067114093959731E-2</v>
      </c>
      <c r="N8" s="6">
        <v>2.3489932885906041E-2</v>
      </c>
      <c r="O8" s="1">
        <v>0</v>
      </c>
      <c r="P8" s="1">
        <v>6.7114093959731542E-3</v>
      </c>
      <c r="Q8" s="1">
        <v>1.6778523489932886E-2</v>
      </c>
      <c r="R8" s="1">
        <v>4.6979865771812082E-2</v>
      </c>
      <c r="S8" s="7">
        <v>0</v>
      </c>
      <c r="T8" s="1">
        <v>6.7114093959731542E-3</v>
      </c>
      <c r="U8" s="1">
        <v>0</v>
      </c>
      <c r="V8" s="1">
        <v>0</v>
      </c>
      <c r="W8" s="1">
        <v>3.3557046979865771E-3</v>
      </c>
      <c r="X8" s="1">
        <v>0</v>
      </c>
      <c r="Y8" s="1">
        <v>1.0067114093959731E-2</v>
      </c>
      <c r="Z8" s="6">
        <v>0.14093959731543623</v>
      </c>
      <c r="AA8" s="1">
        <v>1.0067114093959731E-2</v>
      </c>
      <c r="AB8" s="1">
        <v>5.3691275167785234E-2</v>
      </c>
      <c r="AC8" s="1">
        <v>0</v>
      </c>
      <c r="AD8" s="1">
        <v>0</v>
      </c>
      <c r="AE8" s="1">
        <v>0.10067114093959731</v>
      </c>
      <c r="AF8" s="1">
        <v>3.3557046979865771E-3</v>
      </c>
      <c r="AG8" s="1">
        <v>3.3557046979865771E-3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/>
      <c r="AN8" s="5">
        <v>100</v>
      </c>
      <c r="AO8" s="17">
        <v>277</v>
      </c>
      <c r="AP8" s="17">
        <v>36</v>
      </c>
      <c r="AQ8">
        <f t="shared" si="0"/>
        <v>0.88498402555910538</v>
      </c>
      <c r="AR8" s="20">
        <v>1314.9227883930021</v>
      </c>
    </row>
    <row r="9" spans="1:44" ht="15.75" x14ac:dyDescent="0.25">
      <c r="A9" s="5">
        <v>150</v>
      </c>
      <c r="B9" s="1">
        <v>9.6989966555183951E-2</v>
      </c>
      <c r="C9" s="1">
        <v>0.44481605351170567</v>
      </c>
      <c r="D9" s="1">
        <v>3.678929765886288E-2</v>
      </c>
      <c r="E9" s="1">
        <v>1.6722408026755852E-2</v>
      </c>
      <c r="F9" s="6">
        <v>2.3411371237458196E-2</v>
      </c>
      <c r="G9" s="1">
        <v>0</v>
      </c>
      <c r="H9" s="1">
        <v>1.0033444816053512E-2</v>
      </c>
      <c r="I9" s="1">
        <v>6.688963210702341E-3</v>
      </c>
      <c r="J9" s="1">
        <v>6.688963210702341E-3</v>
      </c>
      <c r="K9" s="1">
        <v>6.688963210702341E-3</v>
      </c>
      <c r="L9" s="6">
        <v>1.3377926421404682E-2</v>
      </c>
      <c r="M9" s="6">
        <v>3.3444816053511705E-3</v>
      </c>
      <c r="N9" s="6">
        <v>3.0100334448160536E-2</v>
      </c>
      <c r="O9" s="1">
        <v>0</v>
      </c>
      <c r="P9" s="1">
        <v>6.688963210702341E-3</v>
      </c>
      <c r="Q9" s="1">
        <v>3.3444816053511705E-3</v>
      </c>
      <c r="R9" s="1">
        <v>2.3411371237458192E-2</v>
      </c>
      <c r="S9" s="7">
        <v>0</v>
      </c>
      <c r="T9" s="1">
        <v>0</v>
      </c>
      <c r="U9" s="1">
        <v>0</v>
      </c>
      <c r="V9" s="1">
        <v>0</v>
      </c>
      <c r="W9" s="1">
        <v>6.688963210702341E-3</v>
      </c>
      <c r="X9" s="1">
        <v>3.3444816053511705E-3</v>
      </c>
      <c r="Y9" s="1">
        <v>0</v>
      </c>
      <c r="Z9" s="6">
        <v>0.13377926421404682</v>
      </c>
      <c r="AA9" s="1">
        <v>3.3444816053511705E-3</v>
      </c>
      <c r="AB9" s="1">
        <v>5.3511705685618728E-2</v>
      </c>
      <c r="AC9" s="1">
        <v>0</v>
      </c>
      <c r="AD9" s="1">
        <v>0</v>
      </c>
      <c r="AE9" s="1">
        <v>6.6889632107023408E-2</v>
      </c>
      <c r="AF9" s="1">
        <v>0</v>
      </c>
      <c r="AG9" s="1">
        <v>3.3444816053511705E-3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/>
      <c r="AN9" s="5">
        <v>150</v>
      </c>
      <c r="AO9" s="17">
        <v>271</v>
      </c>
      <c r="AP9" s="17">
        <v>62</v>
      </c>
      <c r="AQ9">
        <f t="shared" si="0"/>
        <v>0.81381381381381379</v>
      </c>
      <c r="AR9" s="20">
        <v>976.56541931776258</v>
      </c>
    </row>
    <row r="10" spans="1:44" ht="15.75" x14ac:dyDescent="0.25">
      <c r="A10" s="5">
        <v>200</v>
      </c>
      <c r="B10" s="1">
        <v>8.7248322147651006E-2</v>
      </c>
      <c r="C10" s="1">
        <v>0.40939597315436244</v>
      </c>
      <c r="D10" s="1">
        <v>5.0335570469798654E-2</v>
      </c>
      <c r="E10" s="1">
        <v>6.7114093959731542E-3</v>
      </c>
      <c r="F10" s="6">
        <v>3.3557046979865771E-3</v>
      </c>
      <c r="G10" s="1">
        <v>1.3422818791946308E-2</v>
      </c>
      <c r="H10" s="1">
        <v>0</v>
      </c>
      <c r="I10" s="1">
        <v>1.0067114093959731E-2</v>
      </c>
      <c r="J10" s="1">
        <v>3.3557046979865771E-3</v>
      </c>
      <c r="K10" s="1">
        <v>3.3557046979865771E-3</v>
      </c>
      <c r="L10" s="6">
        <v>2.6845637583892617E-2</v>
      </c>
      <c r="M10" s="6">
        <v>3.3557046979865771E-3</v>
      </c>
      <c r="N10" s="6">
        <v>3.3557046979865771E-3</v>
      </c>
      <c r="O10" s="1">
        <v>0</v>
      </c>
      <c r="P10" s="1">
        <v>3.3557046979865771E-3</v>
      </c>
      <c r="Q10" s="1">
        <v>0</v>
      </c>
      <c r="R10" s="1">
        <v>3.6912751677852351E-2</v>
      </c>
      <c r="S10" s="7">
        <v>0</v>
      </c>
      <c r="T10" s="1">
        <v>0</v>
      </c>
      <c r="U10" s="1">
        <v>0</v>
      </c>
      <c r="V10" s="1">
        <v>0</v>
      </c>
      <c r="W10" s="1">
        <v>3.6912751677852351E-2</v>
      </c>
      <c r="X10" s="1">
        <v>0</v>
      </c>
      <c r="Y10" s="1">
        <v>0</v>
      </c>
      <c r="Z10" s="6">
        <v>0.14429530201342283</v>
      </c>
      <c r="AA10" s="1">
        <v>3.3557046979865771E-3</v>
      </c>
      <c r="AB10" s="1">
        <v>5.7046979865771813E-2</v>
      </c>
      <c r="AC10" s="1">
        <v>0</v>
      </c>
      <c r="AD10" s="1">
        <v>0</v>
      </c>
      <c r="AE10" s="1">
        <v>9.3959731543624164E-2</v>
      </c>
      <c r="AF10" s="1">
        <v>0</v>
      </c>
      <c r="AG10" s="1">
        <v>3.3557046979865771E-3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/>
      <c r="AN10" s="5">
        <v>200</v>
      </c>
      <c r="AO10" s="17">
        <f>15+36+56+54+27+48+45</f>
        <v>281</v>
      </c>
      <c r="AP10" s="17">
        <f>6+5+5+16+16+12+20</f>
        <v>80</v>
      </c>
      <c r="AQ10">
        <f t="shared" si="0"/>
        <v>0.77839335180055402</v>
      </c>
      <c r="AR10" s="20">
        <v>842.17195082638034</v>
      </c>
    </row>
    <row r="11" spans="1:44" ht="15.75" x14ac:dyDescent="0.25">
      <c r="A11" s="5">
        <v>250</v>
      </c>
      <c r="B11" s="1">
        <v>0.14666666666666667</v>
      </c>
      <c r="C11" s="1">
        <v>0.31666666666666665</v>
      </c>
      <c r="D11" s="1">
        <v>1.6666666666666666E-2</v>
      </c>
      <c r="E11" s="1">
        <v>0.02</v>
      </c>
      <c r="F11" s="6">
        <v>1.6666666666666666E-2</v>
      </c>
      <c r="G11" s="1">
        <v>3.3333333333333333E-2</v>
      </c>
      <c r="H11" s="1">
        <v>3.3333333333333335E-3</v>
      </c>
      <c r="I11" s="1">
        <v>0.10333333333333333</v>
      </c>
      <c r="J11" s="1">
        <v>3.6666666666666667E-2</v>
      </c>
      <c r="K11" s="1">
        <v>3.3333333333333335E-3</v>
      </c>
      <c r="L11" s="6">
        <v>2.6666666666666668E-2</v>
      </c>
      <c r="M11" s="6">
        <v>3.3333333333333335E-3</v>
      </c>
      <c r="N11" s="6">
        <v>6.6666666666666666E-2</v>
      </c>
      <c r="O11" s="1">
        <v>0</v>
      </c>
      <c r="P11" s="1">
        <v>0</v>
      </c>
      <c r="Q11" s="1">
        <v>0</v>
      </c>
      <c r="R11" s="1">
        <v>0.03</v>
      </c>
      <c r="S11" s="7">
        <v>0</v>
      </c>
      <c r="T11" s="1">
        <v>0</v>
      </c>
      <c r="U11" s="1">
        <v>3.3333333333333335E-3</v>
      </c>
      <c r="V11" s="1">
        <v>0</v>
      </c>
      <c r="W11" s="1">
        <v>3.3333333333333335E-3</v>
      </c>
      <c r="X11" s="1">
        <v>3.3333333333333335E-3</v>
      </c>
      <c r="Y11" s="1">
        <v>0</v>
      </c>
      <c r="Z11" s="6">
        <v>0.10666666666666667</v>
      </c>
      <c r="AA11" s="1">
        <v>0</v>
      </c>
      <c r="AB11" s="1">
        <v>1.6666666666666666E-2</v>
      </c>
      <c r="AC11" s="1">
        <v>0</v>
      </c>
      <c r="AD11" s="1">
        <v>0</v>
      </c>
      <c r="AE11" s="1">
        <v>4.3333333333333335E-2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/>
      <c r="AN11" s="5">
        <v>250</v>
      </c>
      <c r="AO11" s="17">
        <f>13+50+49+47+53+43</f>
        <v>255</v>
      </c>
      <c r="AP11" s="17">
        <f>3+5+11+9+9+12</f>
        <v>49</v>
      </c>
      <c r="AQ11">
        <f t="shared" si="0"/>
        <v>0.83881578947368418</v>
      </c>
      <c r="AR11" s="20">
        <v>1084.1483208586931</v>
      </c>
    </row>
    <row r="12" spans="1:44" ht="15.75" x14ac:dyDescent="0.25">
      <c r="A12" s="5">
        <v>300</v>
      </c>
      <c r="B12" s="1">
        <v>8.666666666666667E-2</v>
      </c>
      <c r="C12" s="1">
        <v>0.42333333333333334</v>
      </c>
      <c r="D12" s="1">
        <v>5.6666666666666664E-2</v>
      </c>
      <c r="E12" s="1">
        <v>2.3333333333333334E-2</v>
      </c>
      <c r="F12" s="6">
        <v>0.02</v>
      </c>
      <c r="G12" s="1">
        <v>3.6666666666666667E-2</v>
      </c>
      <c r="H12" s="1">
        <v>0</v>
      </c>
      <c r="I12" s="1">
        <v>3.3333333333333333E-2</v>
      </c>
      <c r="J12" s="1">
        <v>1.6666666666666666E-2</v>
      </c>
      <c r="K12" s="1">
        <v>6.6666666666666671E-3</v>
      </c>
      <c r="L12" s="6">
        <v>3.3333333333333335E-3</v>
      </c>
      <c r="M12" s="6">
        <v>3.3333333333333335E-3</v>
      </c>
      <c r="N12" s="6">
        <v>0</v>
      </c>
      <c r="O12" s="1">
        <v>0</v>
      </c>
      <c r="P12" s="1">
        <v>0</v>
      </c>
      <c r="Q12" s="1">
        <v>0</v>
      </c>
      <c r="R12" s="1">
        <v>2.3333333333333334E-2</v>
      </c>
      <c r="S12" s="7">
        <v>0</v>
      </c>
      <c r="T12" s="1">
        <v>3.3333333333333335E-3</v>
      </c>
      <c r="U12" s="1">
        <v>0</v>
      </c>
      <c r="V12" s="1">
        <v>0</v>
      </c>
      <c r="W12" s="1">
        <v>2.6666666666666668E-2</v>
      </c>
      <c r="X12" s="1">
        <v>0</v>
      </c>
      <c r="Y12" s="1">
        <v>0</v>
      </c>
      <c r="Z12" s="6">
        <v>0.10333333333333333</v>
      </c>
      <c r="AA12" s="1">
        <v>0</v>
      </c>
      <c r="AB12" s="1">
        <v>5.3333333333333337E-2</v>
      </c>
      <c r="AC12" s="1">
        <v>6.6666666666666671E-3</v>
      </c>
      <c r="AD12" s="1">
        <v>0</v>
      </c>
      <c r="AE12" s="1">
        <v>6.6666666666666666E-2</v>
      </c>
      <c r="AF12" s="1">
        <v>0</v>
      </c>
      <c r="AG12" s="1">
        <v>3.3333333333333335E-3</v>
      </c>
      <c r="AH12" s="1">
        <v>0</v>
      </c>
      <c r="AI12" s="1">
        <v>0</v>
      </c>
      <c r="AJ12" s="1">
        <v>0</v>
      </c>
      <c r="AK12" s="1">
        <v>0</v>
      </c>
      <c r="AL12" s="1">
        <v>3.3333333333333335E-3</v>
      </c>
      <c r="AM12" s="1"/>
      <c r="AN12" s="5">
        <v>300</v>
      </c>
      <c r="AO12" s="17">
        <v>284</v>
      </c>
      <c r="AP12" s="17">
        <v>61</v>
      </c>
      <c r="AQ12">
        <f t="shared" si="0"/>
        <v>0.8231884057971014</v>
      </c>
      <c r="AR12" s="20">
        <v>1015.5925723363829</v>
      </c>
    </row>
    <row r="13" spans="1:44" ht="15.75" x14ac:dyDescent="0.25">
      <c r="A13" s="5">
        <v>390</v>
      </c>
      <c r="B13" s="1">
        <v>0.14864864864864866</v>
      </c>
      <c r="C13" s="1">
        <v>0.23310810810810811</v>
      </c>
      <c r="D13" s="1">
        <v>0.10472972972972973</v>
      </c>
      <c r="E13" s="1">
        <v>6.7567567567567571E-3</v>
      </c>
      <c r="F13" s="6">
        <v>3.0405405405405407E-2</v>
      </c>
      <c r="G13" s="1">
        <v>2.0270270270270271E-2</v>
      </c>
      <c r="H13" s="1">
        <v>0</v>
      </c>
      <c r="I13" s="1">
        <v>1.0135135135135136E-2</v>
      </c>
      <c r="J13" s="1">
        <v>1.0135135135135136E-2</v>
      </c>
      <c r="K13" s="1">
        <v>0</v>
      </c>
      <c r="L13" s="6">
        <v>1.3513513513513514E-2</v>
      </c>
      <c r="M13" s="6">
        <v>1.6891891891891893E-2</v>
      </c>
      <c r="N13" s="6">
        <v>6.0810810810810814E-2</v>
      </c>
      <c r="O13" s="1">
        <v>0</v>
      </c>
      <c r="P13" s="1">
        <v>1.0135135135135136E-2</v>
      </c>
      <c r="Q13" s="1">
        <v>1.0135135135135136E-2</v>
      </c>
      <c r="R13" s="1">
        <v>3.0405405405405407E-2</v>
      </c>
      <c r="S13" s="7">
        <v>0</v>
      </c>
      <c r="T13" s="1">
        <v>0</v>
      </c>
      <c r="U13" s="1">
        <v>0</v>
      </c>
      <c r="V13" s="1">
        <v>0</v>
      </c>
      <c r="W13" s="1">
        <v>2.0270270270270271E-2</v>
      </c>
      <c r="X13" s="1">
        <v>6.7567567567567571E-3</v>
      </c>
      <c r="Y13" s="1">
        <v>0</v>
      </c>
      <c r="Z13" s="6">
        <v>0.10135135135135136</v>
      </c>
      <c r="AA13" s="1">
        <v>1.3513513513513514E-2</v>
      </c>
      <c r="AB13" s="1">
        <v>8.1081081081081086E-2</v>
      </c>
      <c r="AC13" s="1">
        <v>0</v>
      </c>
      <c r="AD13" s="1">
        <v>3.3783783783783786E-3</v>
      </c>
      <c r="AE13" s="1">
        <v>6.0810810810810814E-2</v>
      </c>
      <c r="AF13" s="1">
        <v>3.3783783783783786E-3</v>
      </c>
      <c r="AG13" s="1">
        <v>3.3783783783783786E-3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/>
      <c r="AN13" s="5">
        <v>390</v>
      </c>
      <c r="AO13" s="17">
        <f>11+48+60+50+51+37</f>
        <v>257</v>
      </c>
      <c r="AP13" s="17">
        <f>10+16+9+12+10</f>
        <v>57</v>
      </c>
      <c r="AQ13">
        <f t="shared" si="0"/>
        <v>0.81847133757961787</v>
      </c>
      <c r="AR13" s="20">
        <v>995.76390974986134</v>
      </c>
    </row>
    <row r="14" spans="1:44" ht="15.75" x14ac:dyDescent="0.25">
      <c r="A14" s="5">
        <v>400</v>
      </c>
      <c r="B14" s="1">
        <v>0.17</v>
      </c>
      <c r="C14" s="1">
        <v>0.29333333333333333</v>
      </c>
      <c r="D14" s="1">
        <v>7.0000000000000007E-2</v>
      </c>
      <c r="E14" s="1">
        <v>6.6666666666666671E-3</v>
      </c>
      <c r="F14" s="6">
        <v>3.0000000000000002E-2</v>
      </c>
      <c r="G14" s="1">
        <v>0.01</v>
      </c>
      <c r="H14" s="1">
        <v>0</v>
      </c>
      <c r="I14" s="1">
        <v>1.6666666666666666E-2</v>
      </c>
      <c r="J14" s="1">
        <v>6.6666666666666671E-3</v>
      </c>
      <c r="K14" s="1">
        <v>0</v>
      </c>
      <c r="L14" s="6">
        <v>1.3333333333333334E-2</v>
      </c>
      <c r="M14" s="6">
        <v>0.03</v>
      </c>
      <c r="N14" s="6">
        <v>7.0000000000000007E-2</v>
      </c>
      <c r="O14" s="1">
        <v>0</v>
      </c>
      <c r="P14" s="1">
        <v>6.6666666666666671E-3</v>
      </c>
      <c r="Q14" s="1">
        <v>6.6666666666666671E-3</v>
      </c>
      <c r="R14" s="1">
        <v>4.3333333333333335E-2</v>
      </c>
      <c r="S14" s="7">
        <v>0</v>
      </c>
      <c r="T14" s="1">
        <v>0</v>
      </c>
      <c r="U14" s="1">
        <v>0</v>
      </c>
      <c r="V14" s="1">
        <v>0</v>
      </c>
      <c r="W14" s="1">
        <v>3.6666666666666667E-2</v>
      </c>
      <c r="X14" s="1">
        <v>0</v>
      </c>
      <c r="Y14" s="1">
        <v>3.3333333333333335E-3</v>
      </c>
      <c r="Z14" s="6">
        <v>8.3333333333333329E-2</v>
      </c>
      <c r="AA14" s="1">
        <v>0</v>
      </c>
      <c r="AB14" s="1">
        <v>0.04</v>
      </c>
      <c r="AC14" s="1">
        <v>0</v>
      </c>
      <c r="AD14" s="1">
        <v>6.6666666666666671E-3</v>
      </c>
      <c r="AE14" s="1">
        <v>5.6666666666666664E-2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/>
      <c r="AN14" s="5">
        <v>400</v>
      </c>
      <c r="AO14" s="17">
        <v>278</v>
      </c>
      <c r="AP14" s="17">
        <v>50</v>
      </c>
      <c r="AQ14">
        <f t="shared" si="0"/>
        <v>0.84756097560975607</v>
      </c>
      <c r="AR14" s="20">
        <v>1124.5124894966193</v>
      </c>
    </row>
    <row r="15" spans="1:44" ht="15.75" x14ac:dyDescent="0.25">
      <c r="A15" s="5">
        <v>450</v>
      </c>
      <c r="B15" s="1">
        <v>0.10367892976588629</v>
      </c>
      <c r="C15" s="1">
        <v>0.3511705685618729</v>
      </c>
      <c r="D15" s="1">
        <v>0.13712374581939799</v>
      </c>
      <c r="E15" s="1">
        <v>6.688963210702341E-3</v>
      </c>
      <c r="F15" s="6">
        <v>2.0066889632107024E-2</v>
      </c>
      <c r="G15" s="1">
        <v>2.0066889632107024E-2</v>
      </c>
      <c r="H15" s="1">
        <v>3.3444816053511705E-3</v>
      </c>
      <c r="I15" s="1">
        <v>1.3377926421404682E-2</v>
      </c>
      <c r="J15" s="1">
        <v>1.6722408026755852E-2</v>
      </c>
      <c r="K15" s="1">
        <v>1.0033444816053512E-2</v>
      </c>
      <c r="L15" s="6">
        <v>1.6722408026755852E-2</v>
      </c>
      <c r="M15" s="6">
        <v>1.0033444816053512E-2</v>
      </c>
      <c r="N15" s="6">
        <v>1.3377926421404682E-2</v>
      </c>
      <c r="O15" s="1">
        <v>0</v>
      </c>
      <c r="P15" s="1">
        <v>6.688963210702341E-3</v>
      </c>
      <c r="Q15" s="1">
        <v>1.3377926421404682E-2</v>
      </c>
      <c r="R15" s="1">
        <v>4.6822742474916385E-2</v>
      </c>
      <c r="S15" s="7">
        <v>0</v>
      </c>
      <c r="T15" s="1">
        <v>0</v>
      </c>
      <c r="U15" s="1">
        <v>0</v>
      </c>
      <c r="V15" s="1">
        <v>0</v>
      </c>
      <c r="W15" s="1">
        <v>1.6722408026755852E-2</v>
      </c>
      <c r="X15" s="1">
        <v>3.3444816053511705E-3</v>
      </c>
      <c r="Y15" s="1">
        <v>0</v>
      </c>
      <c r="Z15" s="6">
        <v>8.6956521739130432E-2</v>
      </c>
      <c r="AA15" s="1">
        <v>6.688963210702341E-3</v>
      </c>
      <c r="AB15" s="1">
        <v>6.0200668896321072E-2</v>
      </c>
      <c r="AC15" s="1">
        <v>0</v>
      </c>
      <c r="AD15" s="1">
        <v>6.688963210702341E-3</v>
      </c>
      <c r="AE15" s="1">
        <v>2.0066889632107024E-2</v>
      </c>
      <c r="AF15" s="1">
        <v>0</v>
      </c>
      <c r="AG15" s="1">
        <v>6.688963210702341E-3</v>
      </c>
      <c r="AH15" s="1">
        <v>0</v>
      </c>
      <c r="AI15" s="1">
        <v>0</v>
      </c>
      <c r="AJ15" s="1">
        <v>0</v>
      </c>
      <c r="AK15" s="1">
        <v>0</v>
      </c>
      <c r="AL15" s="1">
        <v>3.3444816053511705E-3</v>
      </c>
      <c r="AM15" s="1"/>
      <c r="AN15" s="5">
        <v>450</v>
      </c>
      <c r="AO15" s="17">
        <v>263</v>
      </c>
      <c r="AP15" s="17">
        <v>52</v>
      </c>
      <c r="AQ15">
        <f t="shared" si="0"/>
        <v>0.83492063492063495</v>
      </c>
      <c r="AR15" s="20">
        <v>1066.6394177865025</v>
      </c>
    </row>
    <row r="16" spans="1:44" ht="15.75" x14ac:dyDescent="0.25">
      <c r="A16" s="5">
        <v>500</v>
      </c>
      <c r="B16" s="1">
        <v>0.10847457627118644</v>
      </c>
      <c r="C16" s="1">
        <v>0.3254237288135593</v>
      </c>
      <c r="D16" s="1">
        <v>0.22372881355932203</v>
      </c>
      <c r="E16" s="1">
        <v>0</v>
      </c>
      <c r="F16" s="6">
        <v>4.0677966101694912E-2</v>
      </c>
      <c r="G16" s="1">
        <v>6.7796610169491523E-3</v>
      </c>
      <c r="H16" s="1">
        <v>3.3898305084745762E-3</v>
      </c>
      <c r="I16" s="1">
        <v>0</v>
      </c>
      <c r="J16" s="1">
        <v>2.7118644067796609E-2</v>
      </c>
      <c r="K16" s="1">
        <v>3.3898305084745762E-3</v>
      </c>
      <c r="L16" s="6">
        <v>3.3898305084745762E-3</v>
      </c>
      <c r="M16" s="6">
        <v>0</v>
      </c>
      <c r="N16" s="6">
        <v>2.3728813559322035E-2</v>
      </c>
      <c r="O16" s="1">
        <v>0</v>
      </c>
      <c r="P16" s="1">
        <v>3.3898305084745762E-3</v>
      </c>
      <c r="Q16" s="1">
        <v>6.7796610169491523E-3</v>
      </c>
      <c r="R16" s="1">
        <v>2.7118644067796609E-2</v>
      </c>
      <c r="S16" s="7">
        <v>0</v>
      </c>
      <c r="T16" s="1">
        <v>0</v>
      </c>
      <c r="U16" s="1">
        <v>0</v>
      </c>
      <c r="V16" s="1">
        <v>0</v>
      </c>
      <c r="W16" s="1">
        <v>1.0169491525423728E-2</v>
      </c>
      <c r="X16" s="1">
        <v>3.3898305084745762E-3</v>
      </c>
      <c r="Y16" s="1">
        <v>0</v>
      </c>
      <c r="Z16" s="6">
        <v>4.7457627118644069E-2</v>
      </c>
      <c r="AA16" s="1">
        <v>6.7796610169491523E-3</v>
      </c>
      <c r="AB16" s="1">
        <v>7.4576271186440682E-2</v>
      </c>
      <c r="AC16" s="1">
        <v>0</v>
      </c>
      <c r="AD16" s="1">
        <v>0</v>
      </c>
      <c r="AE16" s="1">
        <v>4.7457627118644069E-2</v>
      </c>
      <c r="AF16" s="1">
        <v>0</v>
      </c>
      <c r="AG16" s="1">
        <v>6.7796610169491523E-3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/>
      <c r="AN16" s="5">
        <v>500</v>
      </c>
      <c r="AO16" s="17">
        <v>234</v>
      </c>
      <c r="AP16" s="17">
        <v>77</v>
      </c>
      <c r="AQ16">
        <f t="shared" si="0"/>
        <v>0.752411575562701</v>
      </c>
      <c r="AR16" s="20">
        <v>755.50045642737609</v>
      </c>
    </row>
    <row r="17" spans="1:44" ht="15.75" x14ac:dyDescent="0.25">
      <c r="A17" s="5">
        <v>550</v>
      </c>
      <c r="B17" s="1">
        <v>9.6989966555183951E-2</v>
      </c>
      <c r="C17" s="1">
        <v>0.2976588628762542</v>
      </c>
      <c r="D17" s="1">
        <v>0.10033444816053512</v>
      </c>
      <c r="E17" s="1">
        <v>1.6722408026755852E-2</v>
      </c>
      <c r="F17" s="6">
        <v>4.0133779264214048E-2</v>
      </c>
      <c r="G17" s="1">
        <v>4.6822742474916385E-2</v>
      </c>
      <c r="H17" s="1">
        <v>3.3444816053511705E-3</v>
      </c>
      <c r="I17" s="1">
        <v>1.3377926421404682E-2</v>
      </c>
      <c r="J17" s="1">
        <v>1.3377926421404682E-2</v>
      </c>
      <c r="K17" s="1">
        <v>1.0033444816053512E-2</v>
      </c>
      <c r="L17" s="6">
        <v>6.688963210702341E-3</v>
      </c>
      <c r="M17" s="6">
        <v>0</v>
      </c>
      <c r="N17" s="6">
        <v>0.13043478260869565</v>
      </c>
      <c r="O17" s="1">
        <v>0</v>
      </c>
      <c r="P17" s="1">
        <v>0</v>
      </c>
      <c r="Q17" s="1">
        <v>6.688963210702341E-3</v>
      </c>
      <c r="R17" s="1">
        <v>2.3411371237458192E-2</v>
      </c>
      <c r="S17" s="7">
        <v>0</v>
      </c>
      <c r="T17" s="1">
        <v>3.3444816053511705E-3</v>
      </c>
      <c r="U17" s="1">
        <v>0</v>
      </c>
      <c r="V17" s="1">
        <v>0</v>
      </c>
      <c r="W17" s="1">
        <v>4.3478260869565216E-2</v>
      </c>
      <c r="X17" s="1">
        <v>6.688963210702341E-3</v>
      </c>
      <c r="Y17" s="1">
        <v>0</v>
      </c>
      <c r="Z17" s="6">
        <v>4.0133779264214048E-2</v>
      </c>
      <c r="AA17" s="1">
        <v>0</v>
      </c>
      <c r="AB17" s="1">
        <v>4.6822742474916385E-2</v>
      </c>
      <c r="AC17" s="1">
        <v>0</v>
      </c>
      <c r="AD17" s="1">
        <v>0</v>
      </c>
      <c r="AE17" s="1">
        <v>4.3478260869565216E-2</v>
      </c>
      <c r="AF17" s="1">
        <v>0</v>
      </c>
      <c r="AG17" s="1">
        <v>3.3444816053511705E-3</v>
      </c>
      <c r="AH17" s="1">
        <v>0</v>
      </c>
      <c r="AI17" s="1">
        <v>0</v>
      </c>
      <c r="AJ17" s="1">
        <v>0</v>
      </c>
      <c r="AK17" s="1">
        <v>0</v>
      </c>
      <c r="AL17" s="1">
        <v>3.3444816053511705E-3</v>
      </c>
      <c r="AM17" s="1"/>
      <c r="AN17" s="5">
        <v>550</v>
      </c>
      <c r="AO17" s="17">
        <f>2+88+38+72+36+52+62</f>
        <v>350</v>
      </c>
      <c r="AP17" s="17">
        <f>9+9+12+2+10+13</f>
        <v>55</v>
      </c>
      <c r="AQ17">
        <f t="shared" si="0"/>
        <v>0.86419753086419748</v>
      </c>
      <c r="AR17" s="20">
        <v>1205.4951555767282</v>
      </c>
    </row>
    <row r="18" spans="1:44" ht="15.75" x14ac:dyDescent="0.25">
      <c r="A18" s="5">
        <v>580</v>
      </c>
      <c r="B18" s="9">
        <v>0.02</v>
      </c>
      <c r="C18" s="9">
        <v>0.28666666666666668</v>
      </c>
      <c r="D18" s="9">
        <v>0.21333333333333335</v>
      </c>
      <c r="E18" s="9">
        <v>3.6666666666666667E-2</v>
      </c>
      <c r="F18" s="6">
        <v>3.3333333333333333E-2</v>
      </c>
      <c r="G18" s="9">
        <v>0.03</v>
      </c>
      <c r="H18" s="9">
        <v>0.09</v>
      </c>
      <c r="I18" s="9">
        <v>2.3333333333333334E-2</v>
      </c>
      <c r="J18" s="10">
        <v>0.02</v>
      </c>
      <c r="K18" s="9">
        <v>3.3333333333333335E-3</v>
      </c>
      <c r="L18" s="6">
        <v>0</v>
      </c>
      <c r="M18" s="6">
        <v>6.6666666666666671E-3</v>
      </c>
      <c r="N18" s="6">
        <v>9.6666666666666665E-2</v>
      </c>
      <c r="O18" s="9">
        <v>6.6666666666666671E-3</v>
      </c>
      <c r="P18" s="9">
        <v>0</v>
      </c>
      <c r="Q18" s="9">
        <v>3.3333333333333335E-3</v>
      </c>
      <c r="R18" s="9">
        <v>0.01</v>
      </c>
      <c r="S18" s="7">
        <v>0</v>
      </c>
      <c r="T18" s="9">
        <v>6.6666666666666697E-3</v>
      </c>
      <c r="U18" s="9">
        <v>0</v>
      </c>
      <c r="V18" s="9">
        <v>0</v>
      </c>
      <c r="W18" s="9">
        <v>3.3333333333333335E-3</v>
      </c>
      <c r="X18" s="9">
        <v>0</v>
      </c>
      <c r="Y18" s="9">
        <v>1.6666666666666666E-2</v>
      </c>
      <c r="Z18" s="6">
        <v>4.3333333333333335E-2</v>
      </c>
      <c r="AA18" s="9">
        <v>0</v>
      </c>
      <c r="AB18" s="9">
        <v>0.02</v>
      </c>
      <c r="AC18" s="9">
        <v>0</v>
      </c>
      <c r="AD18" s="9">
        <v>1.3333333333333334E-2</v>
      </c>
      <c r="AE18" s="9">
        <v>0</v>
      </c>
      <c r="AF18" s="9">
        <v>0</v>
      </c>
      <c r="AG18" s="9">
        <v>3.3333333333333335E-3</v>
      </c>
      <c r="AH18" s="9">
        <v>0</v>
      </c>
      <c r="AI18" s="9">
        <v>0</v>
      </c>
      <c r="AJ18" s="9">
        <v>0</v>
      </c>
      <c r="AK18" s="9">
        <v>0.01</v>
      </c>
      <c r="AL18" s="9">
        <v>3.3333333333333335E-3</v>
      </c>
      <c r="AM18" s="9"/>
      <c r="AN18" s="5">
        <v>580</v>
      </c>
      <c r="AO18" s="17">
        <f>74+79+62+38</f>
        <v>253</v>
      </c>
      <c r="AP18" s="17">
        <f>15+31+15+15</f>
        <v>76</v>
      </c>
      <c r="AQ18">
        <f t="shared" si="0"/>
        <v>0.76899696048632216</v>
      </c>
      <c r="AR18" s="20">
        <v>809.73521149377211</v>
      </c>
    </row>
    <row r="19" spans="1:44" ht="15.75" x14ac:dyDescent="0.25">
      <c r="A19" s="5">
        <v>600</v>
      </c>
      <c r="B19" s="1">
        <v>0</v>
      </c>
      <c r="C19" s="1">
        <v>0.24161073825503357</v>
      </c>
      <c r="D19" s="1">
        <v>0.39261744966442952</v>
      </c>
      <c r="E19" s="1">
        <v>0</v>
      </c>
      <c r="F19" s="6">
        <v>3.6912751677852351E-2</v>
      </c>
      <c r="G19" s="1">
        <v>2.0134228187919462E-2</v>
      </c>
      <c r="H19" s="1">
        <v>1.0067114093959731E-2</v>
      </c>
      <c r="I19" s="1">
        <v>2.0134228187919462E-2</v>
      </c>
      <c r="J19" s="1">
        <v>3.3557046979865772E-2</v>
      </c>
      <c r="K19" s="1">
        <v>0</v>
      </c>
      <c r="L19" s="6">
        <v>3.3557046979865771E-3</v>
      </c>
      <c r="M19" s="6">
        <v>0</v>
      </c>
      <c r="N19" s="6">
        <v>0.1040268456375839</v>
      </c>
      <c r="O19" s="1">
        <v>0</v>
      </c>
      <c r="P19" s="1">
        <v>3.3557046979865771E-3</v>
      </c>
      <c r="Q19" s="1">
        <v>0</v>
      </c>
      <c r="R19" s="1">
        <v>0</v>
      </c>
      <c r="S19" s="7">
        <v>0</v>
      </c>
      <c r="T19" s="1">
        <v>3.3557046979865771E-3</v>
      </c>
      <c r="U19" s="1">
        <v>0</v>
      </c>
      <c r="V19" s="1">
        <v>0</v>
      </c>
      <c r="W19" s="1">
        <v>3.3557046979865771E-3</v>
      </c>
      <c r="X19" s="1">
        <v>6.7114093959731542E-3</v>
      </c>
      <c r="Y19" s="1">
        <v>3.3557046979865771E-3</v>
      </c>
      <c r="Z19" s="6">
        <v>4.0268456375838924E-2</v>
      </c>
      <c r="AA19" s="1">
        <v>0</v>
      </c>
      <c r="AB19" s="1">
        <v>6.7114093959731544E-2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1.0067114093959731E-2</v>
      </c>
      <c r="AM19" s="1"/>
      <c r="AN19" s="5">
        <v>600</v>
      </c>
      <c r="AO19" s="17">
        <v>266</v>
      </c>
      <c r="AP19" s="17">
        <v>56</v>
      </c>
      <c r="AQ19">
        <f t="shared" si="0"/>
        <v>0.82608695652173914</v>
      </c>
      <c r="AR19" s="20">
        <v>1027.9722775224477</v>
      </c>
    </row>
    <row r="20" spans="1:44" ht="15.75" x14ac:dyDescent="0.25">
      <c r="A20" s="5">
        <v>650</v>
      </c>
      <c r="B20" s="1">
        <v>0</v>
      </c>
      <c r="C20" s="1">
        <v>0.3</v>
      </c>
      <c r="D20" s="1">
        <v>0.34</v>
      </c>
      <c r="E20" s="1">
        <v>6.6666666666666671E-3</v>
      </c>
      <c r="F20" s="6">
        <v>0.03</v>
      </c>
      <c r="G20" s="1">
        <v>0.01</v>
      </c>
      <c r="H20" s="1">
        <v>0</v>
      </c>
      <c r="I20" s="1">
        <v>6.6666666666666671E-3</v>
      </c>
      <c r="J20" s="1">
        <v>3.3333333333333335E-3</v>
      </c>
      <c r="K20" s="1">
        <v>0</v>
      </c>
      <c r="L20" s="6">
        <v>2.6666666666666668E-2</v>
      </c>
      <c r="M20" s="6">
        <v>0</v>
      </c>
      <c r="N20" s="6">
        <v>3.3333333333333335E-3</v>
      </c>
      <c r="O20" s="1">
        <v>0</v>
      </c>
      <c r="P20" s="1">
        <v>3.3333333333333335E-3</v>
      </c>
      <c r="Q20" s="1">
        <v>3.3333333333333335E-3</v>
      </c>
      <c r="R20" s="1">
        <v>6.6666666666666671E-3</v>
      </c>
      <c r="S20" s="7">
        <v>0</v>
      </c>
      <c r="T20" s="1">
        <v>8.3333333333333329E-2</v>
      </c>
      <c r="U20" s="1">
        <v>4.3333333333333335E-2</v>
      </c>
      <c r="V20" s="1">
        <v>2.6666666666666668E-2</v>
      </c>
      <c r="W20" s="1">
        <v>0</v>
      </c>
      <c r="X20" s="1">
        <v>0</v>
      </c>
      <c r="Y20" s="1">
        <v>0</v>
      </c>
      <c r="Z20" s="6">
        <v>5.3333333333333337E-2</v>
      </c>
      <c r="AA20" s="1">
        <v>6.6666666666666671E-3</v>
      </c>
      <c r="AB20" s="1">
        <v>3.6666666666666667E-2</v>
      </c>
      <c r="AC20" s="1">
        <v>0</v>
      </c>
      <c r="AD20" s="1">
        <v>0</v>
      </c>
      <c r="AE20" s="1">
        <v>0.01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/>
      <c r="AN20" s="5">
        <v>650</v>
      </c>
      <c r="AO20" s="17">
        <v>377</v>
      </c>
      <c r="AP20" s="17">
        <v>136</v>
      </c>
      <c r="AQ20">
        <f t="shared" si="0"/>
        <v>0.73489278752436649</v>
      </c>
      <c r="AR20" s="20">
        <v>702.15336712462783</v>
      </c>
    </row>
    <row r="21" spans="1:44" ht="15.75" x14ac:dyDescent="0.25">
      <c r="A21" s="5">
        <v>700</v>
      </c>
      <c r="B21" s="1">
        <v>0</v>
      </c>
      <c r="C21" s="1">
        <v>0.25333333333333335</v>
      </c>
      <c r="D21" s="1">
        <v>0.24333333333333335</v>
      </c>
      <c r="E21" s="1">
        <v>0</v>
      </c>
      <c r="F21" s="6">
        <v>5.6666666666666671E-2</v>
      </c>
      <c r="G21" s="1">
        <v>6.6666666666666671E-3</v>
      </c>
      <c r="H21" s="1">
        <v>2.6666666666666668E-2</v>
      </c>
      <c r="I21" s="1">
        <v>0.12333333333333334</v>
      </c>
      <c r="J21" s="1">
        <v>0.13333333333333333</v>
      </c>
      <c r="K21" s="1">
        <v>3.3333333333333335E-3</v>
      </c>
      <c r="L21" s="6">
        <v>1.6666666666666666E-2</v>
      </c>
      <c r="M21" s="6">
        <v>1.6666666666666666E-2</v>
      </c>
      <c r="N21" s="6">
        <v>4.6666666666666669E-2</v>
      </c>
      <c r="O21" s="1">
        <v>0</v>
      </c>
      <c r="P21" s="1">
        <v>0</v>
      </c>
      <c r="Q21" s="1">
        <v>1.3333333333333334E-2</v>
      </c>
      <c r="R21" s="1">
        <v>1.3333333333333334E-2</v>
      </c>
      <c r="S21" s="7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6">
        <v>2.3333333333333334E-2</v>
      </c>
      <c r="AA21" s="1">
        <v>0</v>
      </c>
      <c r="AB21" s="1">
        <v>1.3333333333333334E-2</v>
      </c>
      <c r="AC21" s="1">
        <v>0</v>
      </c>
      <c r="AD21" s="1">
        <v>0</v>
      </c>
      <c r="AE21" s="1">
        <v>3.3333333333333335E-3</v>
      </c>
      <c r="AF21" s="1">
        <v>0</v>
      </c>
      <c r="AG21" s="1">
        <v>3.3333333333333335E-3</v>
      </c>
      <c r="AH21" s="1">
        <v>0</v>
      </c>
      <c r="AI21" s="1">
        <v>0</v>
      </c>
      <c r="AJ21" s="1">
        <v>0</v>
      </c>
      <c r="AK21" s="1">
        <v>0</v>
      </c>
      <c r="AL21" s="1">
        <v>3.3333333333333335E-3</v>
      </c>
      <c r="AM21" s="1"/>
      <c r="AN21" s="5">
        <v>700</v>
      </c>
      <c r="AO21" s="17">
        <v>262</v>
      </c>
      <c r="AP21" s="17">
        <v>48</v>
      </c>
      <c r="AQ21">
        <f t="shared" si="0"/>
        <v>0.84516129032258069</v>
      </c>
      <c r="AR21" s="20">
        <v>1113.289242026698</v>
      </c>
    </row>
    <row r="22" spans="1:44" ht="15.75" x14ac:dyDescent="0.25">
      <c r="A22" s="5">
        <v>750</v>
      </c>
      <c r="B22" s="1">
        <v>0</v>
      </c>
      <c r="C22" s="1">
        <v>0.22</v>
      </c>
      <c r="D22" s="1">
        <v>0.24333333333333335</v>
      </c>
      <c r="E22" s="1">
        <v>3.3333333333333335E-3</v>
      </c>
      <c r="F22" s="6">
        <v>1.6666666666666666E-2</v>
      </c>
      <c r="G22" s="1">
        <v>0.02</v>
      </c>
      <c r="H22" s="1">
        <v>0.01</v>
      </c>
      <c r="I22" s="1">
        <v>0.09</v>
      </c>
      <c r="J22" s="1">
        <v>0.25</v>
      </c>
      <c r="K22" s="1">
        <v>6.6666666666666671E-3</v>
      </c>
      <c r="L22" s="6">
        <v>1.6666666666666666E-2</v>
      </c>
      <c r="M22" s="6">
        <v>1.3333333333333334E-2</v>
      </c>
      <c r="N22" s="6">
        <v>0</v>
      </c>
      <c r="O22" s="1">
        <v>0</v>
      </c>
      <c r="P22" s="1">
        <v>0</v>
      </c>
      <c r="Q22" s="1">
        <v>3.3333333333333335E-3</v>
      </c>
      <c r="R22" s="1">
        <v>6.6666666666666671E-3</v>
      </c>
      <c r="S22" s="7">
        <v>0</v>
      </c>
      <c r="T22" s="1">
        <v>0</v>
      </c>
      <c r="U22" s="1">
        <v>0</v>
      </c>
      <c r="V22" s="1">
        <v>0</v>
      </c>
      <c r="W22" s="1">
        <v>0</v>
      </c>
      <c r="X22" s="1">
        <v>3.3333333333333335E-3</v>
      </c>
      <c r="Y22" s="1">
        <v>0</v>
      </c>
      <c r="Z22" s="6">
        <v>1.6666666666666666E-2</v>
      </c>
      <c r="AA22" s="1">
        <v>3.3333333333333335E-3</v>
      </c>
      <c r="AB22" s="1">
        <v>5.6666666666666664E-2</v>
      </c>
      <c r="AC22" s="1">
        <v>3.3333333333333335E-3</v>
      </c>
      <c r="AD22" s="1">
        <v>3.3333333333333335E-3</v>
      </c>
      <c r="AE22" s="1">
        <v>1.3333333333333334E-2</v>
      </c>
      <c r="AF22" s="1">
        <v>0</v>
      </c>
      <c r="AG22" s="1">
        <v>3.3333333333333335E-3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/>
      <c r="AN22" s="5">
        <v>750</v>
      </c>
      <c r="AO22" s="17">
        <v>300</v>
      </c>
      <c r="AP22" s="17">
        <v>12</v>
      </c>
      <c r="AQ22">
        <f t="shared" si="0"/>
        <v>0.96153846153846156</v>
      </c>
      <c r="AR22" s="20">
        <v>1810.8122295850594</v>
      </c>
    </row>
    <row r="23" spans="1:44" ht="15.75" x14ac:dyDescent="0.25">
      <c r="A23" s="5">
        <v>800</v>
      </c>
      <c r="B23" s="1">
        <v>0</v>
      </c>
      <c r="C23" s="1">
        <v>0.21666666666666667</v>
      </c>
      <c r="D23" s="1">
        <v>0.25</v>
      </c>
      <c r="E23" s="1">
        <v>0.01</v>
      </c>
      <c r="F23" s="6">
        <v>2.3333333333333334E-2</v>
      </c>
      <c r="G23" s="1">
        <v>0.02</v>
      </c>
      <c r="H23" s="1">
        <v>1.3333333333333334E-2</v>
      </c>
      <c r="I23" s="1">
        <v>0.12666666666666668</v>
      </c>
      <c r="J23" s="1">
        <v>0.24333333333333335</v>
      </c>
      <c r="K23" s="1">
        <v>0.01</v>
      </c>
      <c r="L23" s="6">
        <v>3.3333333333333335E-3</v>
      </c>
      <c r="M23" s="6">
        <v>1.3333333333333334E-2</v>
      </c>
      <c r="N23" s="6">
        <v>0</v>
      </c>
      <c r="O23" s="1">
        <v>0</v>
      </c>
      <c r="P23" s="1">
        <v>6.6666666666666671E-3</v>
      </c>
      <c r="Q23" s="1">
        <v>3.3333333333333335E-3</v>
      </c>
      <c r="R23" s="1">
        <v>6.6666666666666671E-3</v>
      </c>
      <c r="S23" s="7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0.01</v>
      </c>
      <c r="Z23" s="6">
        <v>1.6666666666666666E-2</v>
      </c>
      <c r="AA23" s="1">
        <v>3.3333333333333335E-3</v>
      </c>
      <c r="AB23" s="1">
        <v>0.01</v>
      </c>
      <c r="AC23" s="1">
        <v>0</v>
      </c>
      <c r="AD23" s="1">
        <v>0</v>
      </c>
      <c r="AE23" s="1">
        <v>0.01</v>
      </c>
      <c r="AF23" s="1">
        <v>0</v>
      </c>
      <c r="AG23" s="1">
        <v>3.3333333333333335E-3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/>
      <c r="AN23" s="5">
        <v>800</v>
      </c>
      <c r="AO23" s="17">
        <v>319</v>
      </c>
      <c r="AP23" s="17">
        <v>36</v>
      </c>
      <c r="AQ23">
        <f t="shared" si="0"/>
        <v>0.89859154929577467</v>
      </c>
      <c r="AR23" s="20">
        <v>1391.8828474755976</v>
      </c>
    </row>
    <row r="24" spans="1:44" ht="15.75" x14ac:dyDescent="0.25">
      <c r="A24" s="5">
        <v>850</v>
      </c>
      <c r="B24" s="1">
        <v>0</v>
      </c>
      <c r="C24" s="1">
        <v>0.17</v>
      </c>
      <c r="D24" s="1">
        <v>0.23666666666666666</v>
      </c>
      <c r="E24" s="1">
        <v>1.3333333333333334E-2</v>
      </c>
      <c r="F24" s="6">
        <v>0.03</v>
      </c>
      <c r="G24" s="1">
        <v>1.6666666666666666E-2</v>
      </c>
      <c r="H24" s="1">
        <v>1.6666666666666666E-2</v>
      </c>
      <c r="I24" s="1">
        <v>0.12666666666666668</v>
      </c>
      <c r="J24" s="1">
        <v>0.25</v>
      </c>
      <c r="K24" s="1">
        <v>3.3333333333333335E-3</v>
      </c>
      <c r="L24" s="6">
        <v>1.6666666666666666E-2</v>
      </c>
      <c r="M24" s="6">
        <v>3.3333333333333333E-2</v>
      </c>
      <c r="N24" s="6">
        <v>0.02</v>
      </c>
      <c r="O24" s="1">
        <v>0</v>
      </c>
      <c r="P24" s="1">
        <v>6.6666666666666671E-3</v>
      </c>
      <c r="Q24" s="1">
        <v>6.6666666666666671E-3</v>
      </c>
      <c r="R24" s="1">
        <v>3.3333333333333335E-3</v>
      </c>
      <c r="S24" s="7">
        <v>0</v>
      </c>
      <c r="T24" s="1">
        <v>0</v>
      </c>
      <c r="U24" s="1">
        <v>0</v>
      </c>
      <c r="V24" s="1">
        <v>0</v>
      </c>
      <c r="W24" s="1">
        <v>3.3333333333333335E-3</v>
      </c>
      <c r="X24" s="1">
        <v>0</v>
      </c>
      <c r="Y24" s="1">
        <v>0</v>
      </c>
      <c r="Z24" s="6">
        <v>1.3333333333333334E-2</v>
      </c>
      <c r="AA24" s="1">
        <v>0</v>
      </c>
      <c r="AB24" s="1">
        <v>1.6666666666666666E-2</v>
      </c>
      <c r="AC24" s="1">
        <v>0</v>
      </c>
      <c r="AD24" s="1">
        <v>0</v>
      </c>
      <c r="AE24" s="1">
        <v>0.01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6.6666666666666671E-3</v>
      </c>
      <c r="AM24" s="1"/>
      <c r="AN24" s="5">
        <v>850</v>
      </c>
      <c r="AO24" s="17">
        <v>275</v>
      </c>
      <c r="AP24" s="17">
        <v>59</v>
      </c>
      <c r="AQ24">
        <f t="shared" si="0"/>
        <v>0.82335329341317365</v>
      </c>
      <c r="AR24" s="20">
        <v>1016.292790721986</v>
      </c>
    </row>
    <row r="25" spans="1:44" ht="15.75" x14ac:dyDescent="0.25">
      <c r="A25" s="5">
        <v>950</v>
      </c>
      <c r="B25" s="1">
        <v>0</v>
      </c>
      <c r="C25" s="1">
        <v>0.24333333333333335</v>
      </c>
      <c r="D25" s="1">
        <v>0.16666666666666666</v>
      </c>
      <c r="E25" s="1">
        <v>0.02</v>
      </c>
      <c r="F25" s="6">
        <v>0.08</v>
      </c>
      <c r="G25" s="1">
        <v>2.6666666666666668E-2</v>
      </c>
      <c r="H25" s="1">
        <v>0.02</v>
      </c>
      <c r="I25" s="1">
        <v>7.0000000000000007E-2</v>
      </c>
      <c r="J25" s="11">
        <v>0.14333333333333334</v>
      </c>
      <c r="K25" s="1">
        <v>3.3333333333333333E-2</v>
      </c>
      <c r="L25" s="6">
        <v>3.3333333333333333E-2</v>
      </c>
      <c r="M25" s="6">
        <v>3.3333333333333335E-3</v>
      </c>
      <c r="N25" s="6">
        <v>2.6666666666666668E-2</v>
      </c>
      <c r="O25" s="1">
        <v>0</v>
      </c>
      <c r="P25" s="1">
        <v>6.6666666666666671E-3</v>
      </c>
      <c r="Q25" s="1">
        <v>1.6666666666666666E-2</v>
      </c>
      <c r="R25" s="1">
        <v>3.3333333333333335E-3</v>
      </c>
      <c r="S25" s="7">
        <v>0</v>
      </c>
      <c r="T25" s="1">
        <v>0</v>
      </c>
      <c r="U25" s="1">
        <v>0</v>
      </c>
      <c r="V25" s="1">
        <v>0</v>
      </c>
      <c r="W25" s="1">
        <v>6.6666666666666671E-3</v>
      </c>
      <c r="X25" s="1">
        <v>3.3333333333333335E-3</v>
      </c>
      <c r="Y25" s="1">
        <v>3.3333333333333335E-3</v>
      </c>
      <c r="Z25" s="6">
        <v>1.6666666666666666E-2</v>
      </c>
      <c r="AA25" s="1">
        <v>0.02</v>
      </c>
      <c r="AB25" s="1">
        <v>3.6666666666666667E-2</v>
      </c>
      <c r="AC25" s="1">
        <v>0</v>
      </c>
      <c r="AD25" s="1">
        <v>0</v>
      </c>
      <c r="AE25" s="1">
        <v>1.6666666666666666E-2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3.3333333333333335E-3</v>
      </c>
      <c r="AM25" s="1"/>
      <c r="AN25" s="5">
        <v>900</v>
      </c>
      <c r="AO25" s="17">
        <v>239</v>
      </c>
      <c r="AP25" s="17">
        <v>68</v>
      </c>
      <c r="AQ25">
        <f t="shared" si="0"/>
        <v>0.77850162866449513</v>
      </c>
      <c r="AR25" s="20">
        <v>842.5532018401916</v>
      </c>
    </row>
    <row r="26" spans="1:44" ht="15.75" x14ac:dyDescent="0.25">
      <c r="A26" s="5">
        <v>1000</v>
      </c>
      <c r="B26" s="1">
        <v>0</v>
      </c>
      <c r="C26" s="1">
        <v>0.35</v>
      </c>
      <c r="D26" s="1">
        <v>0.14000000000000001</v>
      </c>
      <c r="E26" s="1">
        <v>3.3333333333333335E-3</v>
      </c>
      <c r="F26" s="6">
        <v>9.3333333333333338E-2</v>
      </c>
      <c r="G26" s="1">
        <v>0.04</v>
      </c>
      <c r="H26" s="1">
        <v>0.01</v>
      </c>
      <c r="I26" s="1">
        <v>4.6666666666666669E-2</v>
      </c>
      <c r="J26" s="1">
        <v>5.016722408026756E-2</v>
      </c>
      <c r="K26" s="1">
        <v>6.3333333333333339E-2</v>
      </c>
      <c r="L26" s="6">
        <v>0</v>
      </c>
      <c r="M26" s="6">
        <v>3.3333333333333335E-3</v>
      </c>
      <c r="N26" s="6">
        <v>0</v>
      </c>
      <c r="O26" s="1">
        <v>0</v>
      </c>
      <c r="P26" s="1">
        <v>1.3333333333333334E-2</v>
      </c>
      <c r="Q26" s="1">
        <v>1.3333333333333334E-2</v>
      </c>
      <c r="R26" s="1">
        <v>0</v>
      </c>
      <c r="S26" s="7">
        <v>0</v>
      </c>
      <c r="T26" s="1">
        <v>0</v>
      </c>
      <c r="U26" s="1">
        <v>0</v>
      </c>
      <c r="V26" s="1">
        <v>0</v>
      </c>
      <c r="W26" s="1">
        <v>1.6666666666666666E-2</v>
      </c>
      <c r="X26" s="1">
        <v>0.02</v>
      </c>
      <c r="Y26" s="1">
        <v>0</v>
      </c>
      <c r="Z26" s="6">
        <v>2.6755852842809364E-2</v>
      </c>
      <c r="AA26" s="1">
        <v>1.6666666666666666E-2</v>
      </c>
      <c r="AB26" s="1">
        <v>3.3333333333333333E-2</v>
      </c>
      <c r="AC26" s="1">
        <v>6.6666666666666671E-3</v>
      </c>
      <c r="AD26" s="1">
        <v>0</v>
      </c>
      <c r="AE26" s="1">
        <v>3.6666666666666667E-2</v>
      </c>
      <c r="AF26" s="1">
        <v>1.3333333333333334E-2</v>
      </c>
      <c r="AG26" s="1">
        <v>3.3333333333333335E-3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/>
      <c r="AN26" s="5">
        <v>950</v>
      </c>
      <c r="AO26" s="17">
        <v>207</v>
      </c>
      <c r="AP26" s="17">
        <v>123</v>
      </c>
      <c r="AQ26">
        <f t="shared" si="0"/>
        <v>0.62727272727272732</v>
      </c>
      <c r="AR26" s="20">
        <v>447.77908636344864</v>
      </c>
    </row>
    <row r="27" spans="1:44" ht="15.75" x14ac:dyDescent="0.25">
      <c r="A27" s="5">
        <v>1050</v>
      </c>
      <c r="B27" s="1">
        <v>0</v>
      </c>
      <c r="C27" s="1">
        <v>0.29530201342281881</v>
      </c>
      <c r="D27" s="1">
        <v>0.21140939597315436</v>
      </c>
      <c r="E27" s="1">
        <v>6.7114093959731542E-3</v>
      </c>
      <c r="F27" s="6">
        <v>6.3758389261744958E-2</v>
      </c>
      <c r="G27" s="1">
        <v>1.6778523489932886E-2</v>
      </c>
      <c r="H27" s="1">
        <v>3.3557046979865772E-2</v>
      </c>
      <c r="I27" s="1">
        <v>2.0134228187919462E-2</v>
      </c>
      <c r="J27" s="1">
        <v>4.6979865771812082E-2</v>
      </c>
      <c r="K27" s="1">
        <v>5.7046979865771813E-2</v>
      </c>
      <c r="L27" s="6">
        <v>1.3422818791946308E-2</v>
      </c>
      <c r="M27" s="6">
        <v>0</v>
      </c>
      <c r="N27" s="6">
        <v>1.6778523489932886E-2</v>
      </c>
      <c r="O27" s="1">
        <v>0</v>
      </c>
      <c r="P27" s="1">
        <v>0</v>
      </c>
      <c r="Q27" s="1">
        <v>1.0067114093959731E-2</v>
      </c>
      <c r="R27" s="1">
        <v>1.0067114093959731E-2</v>
      </c>
      <c r="S27" s="7">
        <v>0</v>
      </c>
      <c r="T27" s="1">
        <v>0</v>
      </c>
      <c r="U27" s="1">
        <v>0</v>
      </c>
      <c r="V27" s="1">
        <v>0</v>
      </c>
      <c r="W27" s="1">
        <v>2.3489932885906041E-2</v>
      </c>
      <c r="X27" s="1">
        <v>2.0134228187919462E-2</v>
      </c>
      <c r="Y27" s="1">
        <v>0</v>
      </c>
      <c r="Z27" s="6">
        <v>3.3557046979865772E-2</v>
      </c>
      <c r="AA27" s="1">
        <v>2.3489932885906041E-2</v>
      </c>
      <c r="AB27" s="1">
        <v>3.0201342281879196E-2</v>
      </c>
      <c r="AC27" s="1">
        <v>1.6778523489932886E-2</v>
      </c>
      <c r="AD27" s="1">
        <v>3.3557046979865771E-3</v>
      </c>
      <c r="AE27" s="1">
        <v>3.0201342281879196E-2</v>
      </c>
      <c r="AF27" s="1">
        <v>3.3557046979865771E-3</v>
      </c>
      <c r="AG27" s="1">
        <v>3.3557046979865771E-3</v>
      </c>
      <c r="AH27" s="1">
        <v>0</v>
      </c>
      <c r="AI27" s="1">
        <v>0</v>
      </c>
      <c r="AJ27" s="1">
        <v>0</v>
      </c>
      <c r="AK27" s="1">
        <v>0</v>
      </c>
      <c r="AL27" s="1">
        <v>1.0067114093959731E-2</v>
      </c>
      <c r="AM27" s="1"/>
      <c r="AN27" s="5">
        <v>1000</v>
      </c>
      <c r="AO27" s="17">
        <v>250</v>
      </c>
      <c r="AP27" s="17">
        <v>60</v>
      </c>
      <c r="AQ27">
        <f t="shared" si="0"/>
        <v>0.80645161290322576</v>
      </c>
      <c r="AR27" s="20">
        <v>946.9703108310855</v>
      </c>
    </row>
    <row r="28" spans="1:44" ht="15.75" x14ac:dyDescent="0.25">
      <c r="A28" s="5">
        <v>1100</v>
      </c>
      <c r="B28" s="1">
        <v>0</v>
      </c>
      <c r="C28" s="1">
        <v>0.27388535031847133</v>
      </c>
      <c r="D28" s="1">
        <v>0.12738853503184713</v>
      </c>
      <c r="E28" s="1">
        <v>0</v>
      </c>
      <c r="F28" s="6">
        <v>0.11464968152866242</v>
      </c>
      <c r="G28" s="1">
        <v>2.5477707006369428E-2</v>
      </c>
      <c r="H28" s="1">
        <v>3.5031847133757961E-2</v>
      </c>
      <c r="I28" s="1">
        <v>7.9617834394904455E-2</v>
      </c>
      <c r="J28" s="1">
        <v>0.10610932475884244</v>
      </c>
      <c r="K28" s="1">
        <v>4.1401273885350316E-2</v>
      </c>
      <c r="L28" s="6">
        <v>9.6463022508038593E-3</v>
      </c>
      <c r="M28" s="6">
        <v>3.1847133757961785E-3</v>
      </c>
      <c r="N28" s="6">
        <v>2.5477707006369428E-2</v>
      </c>
      <c r="O28" s="1">
        <v>3.1847133757961785E-3</v>
      </c>
      <c r="P28" s="1">
        <v>6.369426751592357E-3</v>
      </c>
      <c r="Q28" s="1">
        <v>9.5541401273885346E-3</v>
      </c>
      <c r="R28" s="1">
        <v>9.5541401273885346E-3</v>
      </c>
      <c r="S28" s="7">
        <v>0</v>
      </c>
      <c r="T28" s="1">
        <v>0</v>
      </c>
      <c r="U28" s="1">
        <v>0</v>
      </c>
      <c r="V28" s="1">
        <v>0</v>
      </c>
      <c r="W28" s="1">
        <v>9.5541401273885346E-3</v>
      </c>
      <c r="X28" s="1">
        <v>2.8662420382165606E-2</v>
      </c>
      <c r="Y28" s="1">
        <v>9.5541401273885346E-3</v>
      </c>
      <c r="Z28" s="6">
        <v>9.6463022508038593E-3</v>
      </c>
      <c r="AA28" s="1">
        <v>9.5541401273885346E-3</v>
      </c>
      <c r="AB28" s="1">
        <v>6.369426751592357E-3</v>
      </c>
      <c r="AC28" s="1">
        <v>9.5541401273885346E-3</v>
      </c>
      <c r="AD28" s="1">
        <v>6.369426751592357E-3</v>
      </c>
      <c r="AE28" s="1">
        <v>1.5923566878980892E-2</v>
      </c>
      <c r="AF28" s="1">
        <v>0</v>
      </c>
      <c r="AG28" s="1">
        <v>1.9108280254777101E-2</v>
      </c>
      <c r="AH28" s="1">
        <v>0</v>
      </c>
      <c r="AI28" s="1">
        <v>0</v>
      </c>
      <c r="AJ28" s="1">
        <v>3.1847133757961785E-3</v>
      </c>
      <c r="AK28" s="1">
        <v>3.1847133757961785E-3</v>
      </c>
      <c r="AL28" s="1">
        <v>0</v>
      </c>
      <c r="AM28" s="1"/>
      <c r="AN28" s="5">
        <v>1050</v>
      </c>
      <c r="AO28" s="17">
        <v>231</v>
      </c>
      <c r="AP28" s="17">
        <v>73</v>
      </c>
      <c r="AQ28">
        <f t="shared" si="0"/>
        <v>0.75986842105263153</v>
      </c>
      <c r="AR28" s="20">
        <v>779.41995842568542</v>
      </c>
    </row>
    <row r="29" spans="1:44" ht="15.75" x14ac:dyDescent="0.25">
      <c r="A29" s="12">
        <v>1165</v>
      </c>
      <c r="B29" s="1">
        <v>0</v>
      </c>
      <c r="C29" s="1">
        <v>0.36011904761904762</v>
      </c>
      <c r="D29" s="1">
        <v>0.15773809523809523</v>
      </c>
      <c r="E29" s="1">
        <v>3.8690476190476192E-2</v>
      </c>
      <c r="F29" s="6">
        <v>8.6309523809523808E-2</v>
      </c>
      <c r="G29" s="1">
        <v>7.4404761904761904E-2</v>
      </c>
      <c r="H29" s="1">
        <v>5.3571428571428568E-2</v>
      </c>
      <c r="I29" s="1">
        <v>1.1904761904761904E-2</v>
      </c>
      <c r="J29" s="1">
        <v>0</v>
      </c>
      <c r="K29" s="1">
        <v>3.5714285714285712E-2</v>
      </c>
      <c r="L29" s="6">
        <v>3.0211480362537764E-3</v>
      </c>
      <c r="M29" s="6">
        <v>2.976190476190476E-3</v>
      </c>
      <c r="N29" s="6">
        <v>3.273809523809524E-2</v>
      </c>
      <c r="O29" s="1">
        <v>0</v>
      </c>
      <c r="P29" s="1">
        <v>1.1904761904761904E-2</v>
      </c>
      <c r="Q29" s="1">
        <v>8.9285714285714281E-3</v>
      </c>
      <c r="R29" s="1">
        <v>3.5714285714285712E-2</v>
      </c>
      <c r="S29" s="7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3.8690476190476192E-2</v>
      </c>
      <c r="Z29" s="6">
        <v>1.5105740181268883E-2</v>
      </c>
      <c r="AA29" s="1">
        <v>0</v>
      </c>
      <c r="AB29" s="1">
        <v>0</v>
      </c>
      <c r="AC29" s="1">
        <v>2.976190476190476E-3</v>
      </c>
      <c r="AD29" s="1">
        <v>1.7857142857142856E-2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5.9523809523809521E-3</v>
      </c>
      <c r="AK29" s="1">
        <v>0</v>
      </c>
      <c r="AL29" s="1">
        <v>5.9523809523809521E-3</v>
      </c>
      <c r="AM29" s="1"/>
      <c r="AN29" s="5">
        <v>1100</v>
      </c>
      <c r="AO29" s="17">
        <v>260</v>
      </c>
      <c r="AP29" s="17">
        <f>344-260</f>
        <v>84</v>
      </c>
      <c r="AQ29">
        <f t="shared" si="0"/>
        <v>0.7558139534883721</v>
      </c>
      <c r="AR29" s="20">
        <v>766.32190699487239</v>
      </c>
    </row>
    <row r="30" spans="1:44" ht="15.75" x14ac:dyDescent="0.25">
      <c r="A30" s="5">
        <v>1175</v>
      </c>
      <c r="B30" s="1">
        <v>0</v>
      </c>
      <c r="C30" s="1">
        <v>0.45659163987138263</v>
      </c>
      <c r="D30" s="1">
        <v>0.10289389067524116</v>
      </c>
      <c r="E30" s="1">
        <v>1.9292604501607719E-2</v>
      </c>
      <c r="F30" s="6">
        <v>0.19292604501607719</v>
      </c>
      <c r="G30" s="1">
        <v>0</v>
      </c>
      <c r="H30" s="1">
        <v>1.2861736334405145E-2</v>
      </c>
      <c r="I30" s="1">
        <v>4.8231511254019289E-2</v>
      </c>
      <c r="J30" s="1">
        <v>2.8938906752411574E-2</v>
      </c>
      <c r="K30" s="1">
        <v>3.215434083601286E-2</v>
      </c>
      <c r="L30" s="6">
        <v>0</v>
      </c>
      <c r="M30" s="6">
        <v>1.607717041800643E-2</v>
      </c>
      <c r="N30" s="6">
        <v>5.1446945337620578E-2</v>
      </c>
      <c r="O30" s="1">
        <v>0</v>
      </c>
      <c r="P30" s="1">
        <v>0</v>
      </c>
      <c r="Q30" s="1">
        <v>0</v>
      </c>
      <c r="R30" s="1">
        <v>0</v>
      </c>
      <c r="S30" s="7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9.6463022508038593E-3</v>
      </c>
      <c r="Z30" s="6">
        <v>1.607717041800643E-2</v>
      </c>
      <c r="AA30" s="1">
        <v>0</v>
      </c>
      <c r="AB30" s="1">
        <v>0</v>
      </c>
      <c r="AC30" s="1">
        <v>6.4308681672025723E-3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3.2154340836012861E-3</v>
      </c>
      <c r="AK30" s="1">
        <v>0</v>
      </c>
      <c r="AL30" s="1">
        <v>3.2154340836012861E-3</v>
      </c>
      <c r="AM30" s="1"/>
      <c r="AN30" s="12">
        <v>1165</v>
      </c>
      <c r="AO30" s="17">
        <v>304</v>
      </c>
      <c r="AP30" s="17">
        <v>13</v>
      </c>
      <c r="AQ30">
        <f t="shared" si="0"/>
        <v>0.95899053627760256</v>
      </c>
      <c r="AR30" s="20">
        <v>1791.6288222514747</v>
      </c>
    </row>
    <row r="31" spans="1:44" ht="15.75" x14ac:dyDescent="0.25">
      <c r="A31" s="5">
        <v>1250</v>
      </c>
      <c r="B31" s="1">
        <v>0</v>
      </c>
      <c r="C31" s="1">
        <v>0.18936877076411959</v>
      </c>
      <c r="D31" s="1">
        <v>0.12292358803986711</v>
      </c>
      <c r="E31" s="1">
        <v>9.9667774086378731E-3</v>
      </c>
      <c r="F31" s="6">
        <v>4.6511627906976744E-2</v>
      </c>
      <c r="G31" s="1">
        <v>6.6445182724252493E-3</v>
      </c>
      <c r="H31" s="1">
        <v>9.9667774086378731E-3</v>
      </c>
      <c r="I31" s="1">
        <v>0.12292358803986711</v>
      </c>
      <c r="J31" s="1">
        <v>0.16161616161616163</v>
      </c>
      <c r="K31" s="1">
        <v>7.9734219269102985E-2</v>
      </c>
      <c r="L31" s="6">
        <v>4.7138047138047139E-2</v>
      </c>
      <c r="M31" s="6">
        <v>2.3255813953488372E-2</v>
      </c>
      <c r="N31" s="6">
        <v>6.6445182724252493E-3</v>
      </c>
      <c r="O31" s="1">
        <v>6.6445182724252493E-3</v>
      </c>
      <c r="P31" s="1">
        <v>3.3222591362126248E-2</v>
      </c>
      <c r="Q31" s="1">
        <v>2.3255813953488372E-2</v>
      </c>
      <c r="R31" s="1">
        <v>4.6511627906976744E-2</v>
      </c>
      <c r="S31" s="7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6.6445182724252493E-3</v>
      </c>
      <c r="Z31" s="6">
        <v>6.7340067340067337E-3</v>
      </c>
      <c r="AA31" s="1">
        <v>6.6445182724252493E-3</v>
      </c>
      <c r="AB31" s="1">
        <v>0</v>
      </c>
      <c r="AC31" s="1">
        <v>6.6445182724252493E-3</v>
      </c>
      <c r="AD31" s="1">
        <v>6.6445182724252493E-3</v>
      </c>
      <c r="AE31" s="1">
        <v>0</v>
      </c>
      <c r="AF31" s="1">
        <v>0</v>
      </c>
      <c r="AG31" s="1">
        <v>3.3222591362126247E-3</v>
      </c>
      <c r="AH31" s="1">
        <v>0</v>
      </c>
      <c r="AI31" s="1">
        <v>0</v>
      </c>
      <c r="AJ31" s="1">
        <v>3.3222591362126247E-3</v>
      </c>
      <c r="AK31" s="1">
        <v>0</v>
      </c>
      <c r="AL31" s="1">
        <v>2.6578073089700997E-2</v>
      </c>
      <c r="AM31" s="1"/>
      <c r="AN31" s="5">
        <v>1175</v>
      </c>
      <c r="AO31" s="17">
        <v>267</v>
      </c>
      <c r="AP31" s="17">
        <f>314-267</f>
        <v>47</v>
      </c>
      <c r="AQ31">
        <f t="shared" si="0"/>
        <v>0.85031847133757965</v>
      </c>
      <c r="AR31" s="20">
        <v>1137.548981083338</v>
      </c>
    </row>
    <row r="32" spans="1:44" ht="15.75" x14ac:dyDescent="0.25">
      <c r="A32" s="13">
        <v>1280</v>
      </c>
      <c r="B32" s="1">
        <v>0</v>
      </c>
      <c r="C32" s="1">
        <v>0.49</v>
      </c>
      <c r="D32" s="1">
        <v>0.24333333333333335</v>
      </c>
      <c r="E32" s="1">
        <v>3.3333333333333335E-3</v>
      </c>
      <c r="F32" s="6">
        <v>6.6666666666666671E-3</v>
      </c>
      <c r="G32" s="1">
        <v>1.3333333333333334E-2</v>
      </c>
      <c r="H32" s="1">
        <v>0.01</v>
      </c>
      <c r="I32" s="1">
        <v>3.3333333333333335E-3</v>
      </c>
      <c r="J32" s="14">
        <v>2.0066889632107024E-2</v>
      </c>
      <c r="K32" s="1">
        <v>6.6666666666666666E-2</v>
      </c>
      <c r="L32" s="6">
        <v>2.6755852842809364E-2</v>
      </c>
      <c r="M32" s="6">
        <v>3.3333333333333333E-2</v>
      </c>
      <c r="N32" s="6">
        <v>6.6666666666666671E-3</v>
      </c>
      <c r="O32" s="1">
        <v>0</v>
      </c>
      <c r="P32" s="1">
        <v>6.6666666666666671E-3</v>
      </c>
      <c r="Q32" s="1">
        <v>1.6666666666666666E-2</v>
      </c>
      <c r="R32" s="1">
        <v>0.01</v>
      </c>
      <c r="S32" s="7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0.02</v>
      </c>
      <c r="Z32" s="6">
        <v>6.688963210702341E-3</v>
      </c>
      <c r="AA32" s="1">
        <v>0</v>
      </c>
      <c r="AB32" s="1">
        <v>0</v>
      </c>
      <c r="AC32" s="1">
        <v>0</v>
      </c>
      <c r="AD32" s="1">
        <v>1.6666666666666666E-2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/>
      <c r="AN32" s="5">
        <v>1250</v>
      </c>
      <c r="AO32" s="17">
        <v>271</v>
      </c>
      <c r="AP32" s="17">
        <v>43</v>
      </c>
      <c r="AQ32">
        <f t="shared" si="0"/>
        <v>0.86305732484076436</v>
      </c>
      <c r="AR32" s="20">
        <v>1199.7633618053799</v>
      </c>
    </row>
    <row r="33" spans="1:44" ht="15.75" x14ac:dyDescent="0.25">
      <c r="A33" s="13"/>
      <c r="B33" s="1"/>
      <c r="C33" s="1"/>
      <c r="D33" s="1"/>
      <c r="E33" s="1"/>
      <c r="F33" s="6"/>
      <c r="G33" s="1"/>
      <c r="H33" s="1"/>
      <c r="I33" s="1"/>
      <c r="J33" s="6"/>
      <c r="K33" s="1"/>
      <c r="L33" s="1"/>
      <c r="M33" s="1"/>
      <c r="N33" s="1"/>
      <c r="O33" s="1"/>
      <c r="P33" s="1"/>
      <c r="Q33" s="1"/>
      <c r="R33" s="1"/>
      <c r="S33" s="15"/>
      <c r="T33" s="1"/>
      <c r="U33" s="1"/>
      <c r="V33" s="1"/>
      <c r="W33" s="1"/>
      <c r="X33" s="1"/>
      <c r="Y33" s="1"/>
      <c r="Z33" s="16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3">
        <v>1280</v>
      </c>
      <c r="AO33" s="17">
        <f>35+55+34+58+73</f>
        <v>255</v>
      </c>
      <c r="AP33" s="17">
        <f>18+10+17+24</f>
        <v>69</v>
      </c>
      <c r="AQ33">
        <f t="shared" si="0"/>
        <v>0.78703703703703709</v>
      </c>
      <c r="AR33" s="20">
        <v>873.15650711259389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Ferrari</dc:creator>
  <cp:lastModifiedBy>Kim Ferrari</cp:lastModifiedBy>
  <dcterms:created xsi:type="dcterms:W3CDTF">2023-01-16T01:38:57Z</dcterms:created>
  <dcterms:modified xsi:type="dcterms:W3CDTF">2023-01-18T01:58:20Z</dcterms:modified>
</cp:coreProperties>
</file>