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kouli\Desktop\Doctorat 2022\Maîtrise 2019\E-20_Article_Taille des blocs\03_Article_Taille des blocs\02_Environmental earth Sciences\"/>
    </mc:Choice>
  </mc:AlternateContent>
  <xr:revisionPtr revIDLastSave="0" documentId="13_ncr:1_{9DBE5689-A7E0-4FBE-A725-22C4CB855EC4}" xr6:coauthVersionLast="47" xr6:coauthVersionMax="47" xr10:uidLastSave="{00000000-0000-0000-0000-000000000000}"/>
  <bookViews>
    <workbookView xWindow="28680" yWindow="-120" windowWidth="29040" windowHeight="15840" xr2:uid="{8F9FE6C4-885F-410D-A2AD-149496E38B55}"/>
  </bookViews>
  <sheets>
    <sheet name="Block volu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8" i="1"/>
  <c r="H6" i="1"/>
  <c r="G7" i="1"/>
  <c r="G8" i="1"/>
  <c r="G6" i="1"/>
  <c r="F7" i="1"/>
  <c r="F8" i="1"/>
  <c r="F6" i="1"/>
  <c r="L6" i="1" l="1"/>
  <c r="P6" i="1"/>
  <c r="O6" i="1"/>
  <c r="Q6" i="1"/>
  <c r="I6" i="1"/>
  <c r="M6" i="1"/>
  <c r="J6" i="1"/>
  <c r="N6" i="1"/>
  <c r="K6" i="1"/>
  <c r="R7" i="1" l="1"/>
  <c r="L12" i="1" s="1"/>
  <c r="R6" i="1"/>
  <c r="Q12" i="1" s="1"/>
  <c r="R8" i="1"/>
  <c r="K12" i="1" s="1"/>
  <c r="N12" i="1" l="1"/>
  <c r="M12" i="1"/>
  <c r="O12" i="1"/>
  <c r="I12" i="1"/>
  <c r="J12" i="1"/>
  <c r="P12" i="1"/>
  <c r="O19" i="1" l="1"/>
  <c r="M19" i="1"/>
  <c r="P19" i="1"/>
  <c r="K19" i="1"/>
  <c r="J19" i="1"/>
  <c r="I19" i="1"/>
  <c r="N19" i="1"/>
  <c r="L19" i="1"/>
  <c r="L31" i="1"/>
  <c r="Q19" i="1"/>
  <c r="L25" i="1" l="1"/>
</calcChain>
</file>

<file path=xl/sharedStrings.xml><?xml version="1.0" encoding="utf-8"?>
<sst xmlns="http://schemas.openxmlformats.org/spreadsheetml/2006/main" count="55" uniqueCount="28">
  <si>
    <t>Dip</t>
  </si>
  <si>
    <t>Cross vector of joint planes</t>
  </si>
  <si>
    <t>Unit vector</t>
  </si>
  <si>
    <t>Normal to set vector</t>
  </si>
  <si>
    <t>V'12</t>
  </si>
  <si>
    <t>V'13</t>
  </si>
  <si>
    <t>V'23</t>
  </si>
  <si>
    <t>Apparent spacing(m)</t>
  </si>
  <si>
    <t>DD</t>
  </si>
  <si>
    <t>spacing (m)</t>
  </si>
  <si>
    <t>l</t>
  </si>
  <si>
    <t>m</t>
  </si>
  <si>
    <t>n</t>
  </si>
  <si>
    <t>Original vector</t>
  </si>
  <si>
    <t>V12</t>
  </si>
  <si>
    <t>V13</t>
  </si>
  <si>
    <t>V23</t>
  </si>
  <si>
    <r>
      <t>Normal to each face (A</t>
    </r>
    <r>
      <rPr>
        <b/>
        <sz val="20"/>
        <color theme="1"/>
        <rFont val="Calibri"/>
        <family val="2"/>
      </rPr>
      <t>×B, A×C, B×C)</t>
    </r>
  </si>
  <si>
    <t>normal to face of J1</t>
  </si>
  <si>
    <t>normal to face of 2</t>
  </si>
  <si>
    <t>normal to face of 3</t>
  </si>
  <si>
    <t>Block area (m2)</t>
  </si>
  <si>
    <t>Block volume (m3)</t>
  </si>
  <si>
    <t>Advancements in rock block volume calculation by analytical method for geological engineering applications</t>
  </si>
  <si>
    <r>
      <t>Aboubacar Sidiki Koulibaly</t>
    </r>
    <r>
      <rPr>
        <b/>
        <vertAlign val="superscript"/>
        <sz val="10"/>
        <color theme="1"/>
        <rFont val="Times New Roman"/>
        <family val="1"/>
      </rPr>
      <t>1*</t>
    </r>
    <r>
      <rPr>
        <b/>
        <sz val="10"/>
        <color theme="1"/>
        <rFont val="Times New Roman"/>
        <family val="1"/>
      </rPr>
      <t>, Alireza Shahbazi</t>
    </r>
    <r>
      <rPr>
        <b/>
        <vertAlign val="superscript"/>
        <sz val="10"/>
        <color theme="1"/>
        <rFont val="Times New Roman"/>
        <family val="1"/>
      </rPr>
      <t>1</t>
    </r>
    <r>
      <rPr>
        <b/>
        <sz val="10"/>
        <color theme="1"/>
        <rFont val="Times New Roman"/>
        <family val="1"/>
      </rPr>
      <t>, Ali Saeidi</t>
    </r>
    <r>
      <rPr>
        <b/>
        <vertAlign val="superscript"/>
        <sz val="10"/>
        <color theme="1"/>
        <rFont val="Times New Roman"/>
        <family val="1"/>
      </rPr>
      <t>1</t>
    </r>
    <r>
      <rPr>
        <b/>
        <sz val="10"/>
        <color theme="1"/>
        <rFont val="Times New Roman"/>
        <family val="1"/>
      </rPr>
      <t>, Alain Rouleau</t>
    </r>
    <r>
      <rPr>
        <b/>
        <vertAlign val="superscript"/>
        <sz val="10"/>
        <color theme="1"/>
        <rFont val="Times New Roman"/>
        <family val="1"/>
      </rPr>
      <t>1</t>
    </r>
    <r>
      <rPr>
        <b/>
        <sz val="10"/>
        <color theme="1"/>
        <rFont val="Times New Roman"/>
        <family val="1"/>
      </rPr>
      <t>, Marco Quirion</t>
    </r>
    <r>
      <rPr>
        <b/>
        <vertAlign val="super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, Romain Chesnaux</t>
    </r>
    <r>
      <rPr>
        <b/>
        <vertAlign val="superscript"/>
        <sz val="10"/>
        <color theme="1"/>
        <rFont val="Times New Roman"/>
        <family val="1"/>
      </rPr>
      <t>1</t>
    </r>
  </si>
  <si>
    <r>
      <t>1</t>
    </r>
    <r>
      <rPr>
        <sz val="10"/>
        <color theme="1"/>
        <rFont val="Times New Roman"/>
        <family val="1"/>
      </rPr>
      <t>Université du Québec à Chicoutimi, 555 Boulevard de l’Université, Chicoutimi, Québec G7H 2B1, Canada</t>
    </r>
  </si>
  <si>
    <r>
      <t>2</t>
    </r>
    <r>
      <rPr>
        <sz val="10"/>
        <color theme="1"/>
        <rFont val="Times New Roman"/>
        <family val="1"/>
      </rPr>
      <t>Hydro-Québec Production Unité Expertise en barrages, 75 Boulevard René-Lévesque Ouest, Montréal, Québec, H2Z 1A4, Canada</t>
    </r>
  </si>
  <si>
    <r>
      <rPr>
        <b/>
        <sz val="11"/>
        <color theme="1"/>
        <rFont val="Calibri"/>
        <family val="2"/>
        <scheme val="minor"/>
      </rPr>
      <t>*Corresponding author:</t>
    </r>
    <r>
      <rPr>
        <u/>
        <sz val="11"/>
        <color theme="10"/>
        <rFont val="Calibri"/>
        <family val="2"/>
        <scheme val="minor"/>
      </rPr>
      <t xml:space="preserve"> aboubacar-sidiki.koulibaly1@uqac.ca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</si>
</sst>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3" borderId="1" xfId="0" applyFill="1" applyBorder="1" applyAlignment="1">
      <alignment vertical="center"/>
    </xf>
    <xf numFmtId="0" fontId="0" fillId="3" borderId="1" xfId="0" applyFill="1" applyBorder="1"/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oubacar-sidiki.koulibaly1@uqac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1C29A-B5B3-4A7A-95F0-E39D1DF47EE9}">
  <dimension ref="B2:V42"/>
  <sheetViews>
    <sheetView tabSelected="1" topLeftCell="C1" zoomScale="90" zoomScaleNormal="90" workbookViewId="0">
      <selection activeCell="L47" sqref="L47"/>
    </sheetView>
  </sheetViews>
  <sheetFormatPr baseColWidth="10" defaultColWidth="8.85546875" defaultRowHeight="15" x14ac:dyDescent="0.25"/>
  <cols>
    <col min="1" max="1" width="9" customWidth="1"/>
    <col min="2" max="2" width="8.7109375" customWidth="1"/>
    <col min="3" max="3" width="7.7109375" customWidth="1"/>
    <col min="4" max="4" width="9.5703125" customWidth="1"/>
    <col min="5" max="5" width="13" customWidth="1"/>
    <col min="6" max="6" width="8.28515625" bestFit="1" customWidth="1"/>
    <col min="7" max="7" width="12" bestFit="1" customWidth="1"/>
    <col min="8" max="8" width="9.85546875" bestFit="1" customWidth="1"/>
    <col min="9" max="9" width="10.42578125" customWidth="1"/>
    <col min="10" max="10" width="13" bestFit="1" customWidth="1"/>
    <col min="11" max="11" width="9.42578125" bestFit="1" customWidth="1"/>
    <col min="12" max="12" width="15" bestFit="1" customWidth="1"/>
    <col min="13" max="13" width="9.7109375" customWidth="1"/>
    <col min="14" max="14" width="12.140625" bestFit="1" customWidth="1"/>
    <col min="15" max="15" width="14.42578125" bestFit="1" customWidth="1"/>
    <col min="16" max="16" width="19" bestFit="1" customWidth="1"/>
    <col min="17" max="17" width="15" bestFit="1" customWidth="1"/>
    <col min="18" max="18" width="14" bestFit="1" customWidth="1"/>
    <col min="19" max="19" width="19.140625" bestFit="1" customWidth="1"/>
    <col min="20" max="20" width="12.42578125" bestFit="1" customWidth="1"/>
    <col min="21" max="21" width="13" style="3" bestFit="1" customWidth="1"/>
    <col min="22" max="22" width="15.28515625" bestFit="1" customWidth="1"/>
    <col min="23" max="23" width="16.7109375" customWidth="1"/>
    <col min="24" max="24" width="10.5703125" bestFit="1" customWidth="1"/>
    <col min="25" max="25" width="7.28515625" bestFit="1" customWidth="1"/>
    <col min="26" max="26" width="8.28515625" bestFit="1" customWidth="1"/>
    <col min="27" max="27" width="11.28515625" bestFit="1" customWidth="1"/>
    <col min="28" max="28" width="9.28515625" bestFit="1" customWidth="1"/>
    <col min="29" max="29" width="10.140625" customWidth="1"/>
    <col min="30" max="30" width="9.7109375" customWidth="1"/>
    <col min="31" max="32" width="9" customWidth="1"/>
    <col min="33" max="33" width="9.42578125" customWidth="1"/>
    <col min="34" max="37" width="6.140625" bestFit="1" customWidth="1"/>
    <col min="38" max="38" width="12.28515625" customWidth="1"/>
    <col min="39" max="40" width="15" customWidth="1"/>
    <col min="41" max="41" width="10.5703125" customWidth="1"/>
    <col min="42" max="43" width="11.7109375" customWidth="1"/>
    <col min="44" max="44" width="12.5703125" customWidth="1"/>
    <col min="45" max="45" width="11.140625" customWidth="1"/>
    <col min="46" max="46" width="11" customWidth="1"/>
    <col min="47" max="47" width="11.28515625" customWidth="1"/>
    <col min="48" max="48" width="11.140625" customWidth="1"/>
    <col min="49" max="49" width="11" customWidth="1"/>
    <col min="50" max="50" width="11.28515625" customWidth="1"/>
    <col min="51" max="51" width="12.5703125" customWidth="1"/>
    <col min="52" max="55" width="9.28515625" bestFit="1" customWidth="1"/>
    <col min="61" max="61" width="9.28515625" bestFit="1" customWidth="1"/>
    <col min="62" max="62" width="19" bestFit="1" customWidth="1"/>
    <col min="72" max="74" width="9.28515625" bestFit="1" customWidth="1"/>
    <col min="75" max="75" width="9.140625" customWidth="1"/>
    <col min="78" max="78" width="9.28515625" bestFit="1" customWidth="1"/>
  </cols>
  <sheetData>
    <row r="2" spans="2:18" x14ac:dyDescent="0.25">
      <c r="I2" s="11" t="s">
        <v>1</v>
      </c>
      <c r="J2" s="11"/>
      <c r="K2" s="11"/>
      <c r="L2" s="11"/>
      <c r="M2" s="11"/>
      <c r="N2" s="11"/>
      <c r="O2" s="11"/>
      <c r="P2" s="11"/>
      <c r="Q2" s="11"/>
    </row>
    <row r="3" spans="2:18" x14ac:dyDescent="0.25">
      <c r="I3" s="11" t="s">
        <v>2</v>
      </c>
      <c r="J3" s="11"/>
      <c r="K3" s="11"/>
      <c r="L3" s="11"/>
      <c r="M3" s="11"/>
      <c r="N3" s="11"/>
      <c r="O3" s="11"/>
      <c r="P3" s="11"/>
      <c r="Q3" s="11"/>
    </row>
    <row r="4" spans="2:18" x14ac:dyDescent="0.25">
      <c r="F4" s="11" t="s">
        <v>3</v>
      </c>
      <c r="G4" s="11"/>
      <c r="H4" s="11"/>
      <c r="I4" s="11" t="s">
        <v>4</v>
      </c>
      <c r="J4" s="11"/>
      <c r="K4" s="11"/>
      <c r="L4" s="11" t="s">
        <v>5</v>
      </c>
      <c r="M4" s="11"/>
      <c r="N4" s="11"/>
      <c r="O4" s="11" t="s">
        <v>6</v>
      </c>
      <c r="P4" s="11"/>
      <c r="Q4" s="11"/>
      <c r="R4" s="12" t="s">
        <v>7</v>
      </c>
    </row>
    <row r="5" spans="2:18" x14ac:dyDescent="0.25">
      <c r="B5" s="5"/>
      <c r="C5" s="1" t="s">
        <v>0</v>
      </c>
      <c r="D5" s="1" t="s">
        <v>8</v>
      </c>
      <c r="E5" s="1" t="s">
        <v>9</v>
      </c>
      <c r="F5" s="1" t="s">
        <v>10</v>
      </c>
      <c r="G5" s="1" t="s">
        <v>11</v>
      </c>
      <c r="H5" s="1" t="s">
        <v>12</v>
      </c>
      <c r="I5" s="1" t="s">
        <v>10</v>
      </c>
      <c r="J5" s="1" t="s">
        <v>11</v>
      </c>
      <c r="K5" s="1" t="s">
        <v>12</v>
      </c>
      <c r="L5" s="1" t="s">
        <v>10</v>
      </c>
      <c r="M5" s="1" t="s">
        <v>11</v>
      </c>
      <c r="N5" s="1" t="s">
        <v>12</v>
      </c>
      <c r="O5" s="1" t="s">
        <v>10</v>
      </c>
      <c r="P5" s="1" t="s">
        <v>11</v>
      </c>
      <c r="Q5" s="1" t="s">
        <v>12</v>
      </c>
      <c r="R5" s="12"/>
    </row>
    <row r="6" spans="2:18" ht="15" customHeight="1" x14ac:dyDescent="0.25">
      <c r="B6" s="1">
        <v>1</v>
      </c>
      <c r="C6" s="7">
        <v>10</v>
      </c>
      <c r="D6" s="8">
        <v>50</v>
      </c>
      <c r="E6" s="4">
        <v>0.35</v>
      </c>
      <c r="F6" s="2">
        <f>ROUND(SIN(RADIANS(D6))*COS(RADIANS(90-C6)),4)</f>
        <v>0.13300000000000001</v>
      </c>
      <c r="G6" s="2">
        <f>ROUND(COS(RADIANS(D6))*COS(RADIANS(90-C6)),4)</f>
        <v>0.1116</v>
      </c>
      <c r="H6" s="2">
        <f>ROUND(-SIN(RADIANS(90-C6)),4)</f>
        <v>-0.98480000000000001</v>
      </c>
      <c r="I6" s="13">
        <f>(G6*H7-G7*H6)/(((G6*H7-G7*H6)^2+(-(F6*H7-F7*H6))^2+(F6*G7-G6*F7)^2)^0.5)</f>
        <v>-0.97243651347709126</v>
      </c>
      <c r="J6" s="13">
        <f>-(F6*H7-F7*H6)/((G6*H7-G7*H6)^2+(-(F6*H7-F7*H6))^2+(F6*G7-G6*F7)^2)^0.5</f>
        <v>0.20669619788558152</v>
      </c>
      <c r="K6" s="13">
        <f>(F6*G7-G6*F7)/((G6*H7-G7*H6)^2+(-(F6*H7-F7*H6))^2+(F6*G7-G6*F7)^2)^0.5</f>
        <v>-0.10790694619051812</v>
      </c>
      <c r="L6" s="13">
        <f>(G6*H8-H6*G8)/((G6*H8-H6*G8)^2+(-(F6*H8-H6*F8))^2+(F6*G8-G6*F8)^2)^0.5</f>
        <v>0.64281676486451989</v>
      </c>
      <c r="M6" s="13">
        <f>-(F6*H8-H6*F8)/((G6*H8-H6*G8)^2+(-(F6*H8-H6*F8))^2+(F6*G8-G6*F8)^2)^0.5</f>
        <v>-0.76601997804328292</v>
      </c>
      <c r="N6" s="13">
        <f>(F6*G8-G6*F8)/((G6*H8-H6*G8)^2+(-(F6*H8-H6*F8))^2+(F6*G8-G6*F8)^2)^0.5</f>
        <v>6.9051354089938346E-6</v>
      </c>
      <c r="O6" s="13">
        <f>(G7*H8-H7*G8)/(((G7*H8-H7*G8)^2+(-(F7*H8-H7*F8))^2+(F7*G8-G7*F8)^2)^0.5)</f>
        <v>0</v>
      </c>
      <c r="P6" s="13">
        <f>-(F7*H8-H7*F8)/(((G7*H8-H7*G8)^2+(-(F7*H8-H7*F8))^2+(F7*G8-G7*F8)^2)^0.5)</f>
        <v>0</v>
      </c>
      <c r="Q6" s="13">
        <f>(F7*G8-G7*F8)/(((G7*H8-H7*G8)^2+(-(F7*H8-H7*F8))^2+(F7*G8-G7*F8)^2)^0.5)</f>
        <v>1</v>
      </c>
      <c r="R6" s="6">
        <f>ABS(E6/((F6*O6+G6*P6+H6*Q6)/(O6^2+P6^2+Q6^2)^0.5))</f>
        <v>0.35540211210398048</v>
      </c>
    </row>
    <row r="7" spans="2:18" ht="15" customHeight="1" x14ac:dyDescent="0.25">
      <c r="B7" s="1">
        <v>2</v>
      </c>
      <c r="C7" s="8">
        <v>90</v>
      </c>
      <c r="D7" s="8">
        <v>192</v>
      </c>
      <c r="E7" s="4">
        <v>2.5</v>
      </c>
      <c r="F7" s="2">
        <f t="shared" ref="F7:F8" si="0">ROUND(SIN(RADIANS(D7))*COS(RADIANS(90-C7)),4)</f>
        <v>-0.2079</v>
      </c>
      <c r="G7" s="2">
        <f t="shared" ref="G7:G8" si="1">ROUND(COS(RADIANS(D7))*COS(RADIANS(90-C7)),4)</f>
        <v>-0.97809999999999997</v>
      </c>
      <c r="H7" s="2">
        <f t="shared" ref="H7:H8" si="2">ROUND(-SIN(RADIANS(90-C7)),4)</f>
        <v>0</v>
      </c>
      <c r="I7" s="13"/>
      <c r="J7" s="13"/>
      <c r="K7" s="13"/>
      <c r="L7" s="13"/>
      <c r="M7" s="13"/>
      <c r="N7" s="13"/>
      <c r="O7" s="13"/>
      <c r="P7" s="13"/>
      <c r="Q7" s="13"/>
      <c r="R7" s="6">
        <f>ABS(E7/((F7*L6+G7*M6+H7*N6)/(L6^2+M6^2+N6^2)^0.5))</f>
        <v>4.0610618985806335</v>
      </c>
    </row>
    <row r="8" spans="2:18" ht="15" customHeight="1" x14ac:dyDescent="0.25">
      <c r="B8" s="1">
        <v>3</v>
      </c>
      <c r="C8" s="8">
        <v>90</v>
      </c>
      <c r="D8" s="8">
        <v>50</v>
      </c>
      <c r="E8" s="4">
        <v>6</v>
      </c>
      <c r="F8" s="2">
        <f t="shared" si="0"/>
        <v>0.76600000000000001</v>
      </c>
      <c r="G8" s="2">
        <f t="shared" si="1"/>
        <v>0.64280000000000004</v>
      </c>
      <c r="H8" s="2">
        <f t="shared" si="2"/>
        <v>0</v>
      </c>
      <c r="I8" s="13"/>
      <c r="J8" s="13"/>
      <c r="K8" s="13"/>
      <c r="L8" s="13"/>
      <c r="M8" s="13"/>
      <c r="N8" s="13"/>
      <c r="O8" s="13"/>
      <c r="P8" s="13"/>
      <c r="Q8" s="13"/>
      <c r="R8" s="6">
        <f>ABS(E8/((F8*I6+G8*J6+H8*K6)/((I6^2+J6^2+K6^2)^0.5)))</f>
        <v>9.8035682986040502</v>
      </c>
    </row>
    <row r="9" spans="2:18" ht="15" customHeight="1" x14ac:dyDescent="0.25">
      <c r="I9" s="11" t="s">
        <v>13</v>
      </c>
      <c r="J9" s="11"/>
      <c r="K9" s="11"/>
      <c r="L9" s="11"/>
      <c r="M9" s="11"/>
      <c r="N9" s="11"/>
      <c r="O9" s="11"/>
      <c r="P9" s="11"/>
      <c r="Q9" s="11"/>
    </row>
    <row r="10" spans="2:18" ht="15" customHeight="1" x14ac:dyDescent="0.25">
      <c r="I10" s="11" t="s">
        <v>14</v>
      </c>
      <c r="J10" s="11"/>
      <c r="K10" s="11"/>
      <c r="L10" s="11" t="s">
        <v>15</v>
      </c>
      <c r="M10" s="11"/>
      <c r="N10" s="11"/>
      <c r="O10" s="11" t="s">
        <v>16</v>
      </c>
      <c r="P10" s="11"/>
      <c r="Q10" s="11"/>
    </row>
    <row r="11" spans="2:18" ht="15" customHeight="1" x14ac:dyDescent="0.25">
      <c r="I11" s="1" t="s">
        <v>10</v>
      </c>
      <c r="J11" s="1" t="s">
        <v>11</v>
      </c>
      <c r="K11" s="1" t="s">
        <v>12</v>
      </c>
      <c r="L11" s="1" t="s">
        <v>10</v>
      </c>
      <c r="M11" s="1" t="s">
        <v>11</v>
      </c>
      <c r="N11" s="1" t="s">
        <v>12</v>
      </c>
      <c r="O11" s="1" t="s">
        <v>10</v>
      </c>
      <c r="P11" s="1" t="s">
        <v>11</v>
      </c>
      <c r="Q11" s="1" t="s">
        <v>12</v>
      </c>
    </row>
    <row r="12" spans="2:18" ht="15" customHeight="1" x14ac:dyDescent="0.25">
      <c r="I12" s="13">
        <f>R8*I6</f>
        <v>-9.5333477759290624</v>
      </c>
      <c r="J12" s="13">
        <f>R8*J6</f>
        <v>2.0263602930330764</v>
      </c>
      <c r="K12" s="13">
        <f>R8*K6</f>
        <v>-1.0578731168725366</v>
      </c>
      <c r="L12" s="13">
        <f>R7*L6</f>
        <v>2.6105186715601678</v>
      </c>
      <c r="M12" s="13">
        <f>R7*M6</f>
        <v>-3.1108545463831496</v>
      </c>
      <c r="N12" s="13">
        <f>R7*N6</f>
        <v>2.8042182314004863E-5</v>
      </c>
      <c r="O12" s="13">
        <f>R6*O6</f>
        <v>0</v>
      </c>
      <c r="P12" s="13">
        <f>R6*P6</f>
        <v>0</v>
      </c>
      <c r="Q12" s="13">
        <f>R6*Q6</f>
        <v>0.35540211210398048</v>
      </c>
    </row>
    <row r="13" spans="2:18" x14ac:dyDescent="0.25">
      <c r="I13" s="13"/>
      <c r="J13" s="13"/>
      <c r="K13" s="13"/>
      <c r="L13" s="13"/>
      <c r="M13" s="13"/>
      <c r="N13" s="13"/>
      <c r="O13" s="13"/>
      <c r="P13" s="13"/>
      <c r="Q13" s="13"/>
    </row>
    <row r="14" spans="2:18" ht="15" customHeight="1" x14ac:dyDescent="0.25">
      <c r="I14" s="13"/>
      <c r="J14" s="13"/>
      <c r="K14" s="13"/>
      <c r="L14" s="13"/>
      <c r="M14" s="13"/>
      <c r="N14" s="13"/>
      <c r="O14" s="13"/>
      <c r="P14" s="13"/>
      <c r="Q14" s="13"/>
    </row>
    <row r="15" spans="2:18" x14ac:dyDescent="0.25">
      <c r="I15" s="14" t="s">
        <v>17</v>
      </c>
      <c r="J15" s="14"/>
      <c r="K15" s="14"/>
      <c r="L15" s="14"/>
      <c r="M15" s="14"/>
      <c r="N15" s="14"/>
      <c r="O15" s="14"/>
      <c r="P15" s="14"/>
      <c r="Q15" s="14"/>
    </row>
    <row r="16" spans="2:18" x14ac:dyDescent="0.25">
      <c r="I16" s="14"/>
      <c r="J16" s="14"/>
      <c r="K16" s="14"/>
      <c r="L16" s="14"/>
      <c r="M16" s="14"/>
      <c r="N16" s="14"/>
      <c r="O16" s="14"/>
      <c r="P16" s="14"/>
      <c r="Q16" s="14"/>
    </row>
    <row r="17" spans="8:17" x14ac:dyDescent="0.25">
      <c r="I17" s="11" t="s">
        <v>18</v>
      </c>
      <c r="J17" s="11"/>
      <c r="K17" s="11"/>
      <c r="L17" s="11" t="s">
        <v>19</v>
      </c>
      <c r="M17" s="11"/>
      <c r="N17" s="11"/>
      <c r="O17" s="11" t="s">
        <v>20</v>
      </c>
      <c r="P17" s="11"/>
      <c r="Q17" s="11"/>
    </row>
    <row r="18" spans="8:17" ht="15" customHeight="1" x14ac:dyDescent="0.25">
      <c r="I18" s="1" t="s">
        <v>10</v>
      </c>
      <c r="J18" s="1" t="s">
        <v>11</v>
      </c>
      <c r="K18" s="1" t="s">
        <v>12</v>
      </c>
      <c r="L18" s="1" t="s">
        <v>10</v>
      </c>
      <c r="M18" s="1" t="s">
        <v>11</v>
      </c>
      <c r="N18" s="1" t="s">
        <v>12</v>
      </c>
      <c r="O18" s="1" t="s">
        <v>10</v>
      </c>
      <c r="P18" s="1" t="s">
        <v>11</v>
      </c>
      <c r="Q18" s="1" t="s">
        <v>12</v>
      </c>
    </row>
    <row r="19" spans="8:17" ht="15" customHeight="1" x14ac:dyDescent="0.25">
      <c r="I19" s="13">
        <f>J12*N12-K12*M12</f>
        <v>-3.2908325715546725</v>
      </c>
      <c r="J19" s="13">
        <f>-(I12*N12-K12*L12)</f>
        <v>-2.7613301878609127</v>
      </c>
      <c r="K19" s="13">
        <f>I12*M12-J12*L12</f>
        <v>24.367006890729634</v>
      </c>
      <c r="L19" s="13">
        <f>J12*Q12-K12*P12</f>
        <v>0.72017272802759613</v>
      </c>
      <c r="M19" s="13">
        <f>-(I12*Q12-K12*O12)</f>
        <v>3.3881719349869734</v>
      </c>
      <c r="N19" s="13">
        <f>I12*P12-J12*O12</f>
        <v>0</v>
      </c>
      <c r="O19" s="13">
        <f>M12*Q12-N12*P12</f>
        <v>-1.1056042762328415</v>
      </c>
      <c r="P19" s="13">
        <f>-(L12*Q12-N12*O12)</f>
        <v>-0.927783849559361</v>
      </c>
      <c r="Q19" s="13">
        <f>L12*P12-M12*O12</f>
        <v>0</v>
      </c>
    </row>
    <row r="20" spans="8:17" x14ac:dyDescent="0.25">
      <c r="I20" s="13"/>
      <c r="J20" s="13"/>
      <c r="K20" s="13"/>
      <c r="L20" s="13"/>
      <c r="M20" s="13"/>
      <c r="N20" s="13"/>
      <c r="O20" s="13"/>
      <c r="P20" s="13"/>
      <c r="Q20" s="13"/>
    </row>
    <row r="21" spans="8:17" x14ac:dyDescent="0.25">
      <c r="I21" s="13"/>
      <c r="J21" s="13"/>
      <c r="K21" s="13"/>
      <c r="L21" s="13"/>
      <c r="M21" s="13"/>
      <c r="N21" s="13"/>
      <c r="O21" s="13"/>
      <c r="P21" s="13"/>
      <c r="Q21" s="13"/>
    </row>
    <row r="23" spans="8:17" x14ac:dyDescent="0.25">
      <c r="L23" s="14" t="s">
        <v>21</v>
      </c>
      <c r="M23" s="14"/>
      <c r="N23" s="14"/>
    </row>
    <row r="24" spans="8:17" x14ac:dyDescent="0.25">
      <c r="L24" s="14"/>
      <c r="M24" s="14"/>
      <c r="N24" s="14"/>
    </row>
    <row r="25" spans="8:17" x14ac:dyDescent="0.25">
      <c r="L25" s="15">
        <f>2*((I19^2+J19^2+K19^2)^0.5+(L19^2+M19^2+N19^2)^0.5+(O19^2+P19^2+Q19^2)^0.5)</f>
        <v>59.299924714259042</v>
      </c>
      <c r="M25" s="15"/>
      <c r="N25" s="15"/>
    </row>
    <row r="26" spans="8:17" ht="15" customHeight="1" x14ac:dyDescent="0.25">
      <c r="H26" s="9"/>
      <c r="L26" s="15"/>
      <c r="M26" s="15"/>
      <c r="N26" s="15"/>
    </row>
    <row r="27" spans="8:17" ht="15" customHeight="1" x14ac:dyDescent="0.25">
      <c r="L27" s="15"/>
      <c r="M27" s="15"/>
      <c r="N27" s="15"/>
    </row>
    <row r="28" spans="8:17" ht="15" customHeight="1" x14ac:dyDescent="0.25">
      <c r="L28" s="10"/>
      <c r="M28" s="10"/>
      <c r="N28" s="10"/>
    </row>
    <row r="29" spans="8:17" ht="15" customHeight="1" x14ac:dyDescent="0.25">
      <c r="L29" s="14" t="s">
        <v>22</v>
      </c>
      <c r="M29" s="14"/>
      <c r="N29" s="14"/>
    </row>
    <row r="30" spans="8:17" ht="15" customHeight="1" x14ac:dyDescent="0.25">
      <c r="L30" s="14"/>
      <c r="M30" s="14"/>
      <c r="N30" s="14"/>
    </row>
    <row r="31" spans="8:17" ht="15" customHeight="1" x14ac:dyDescent="0.25">
      <c r="L31" s="15">
        <f>((J12*N12-K12*M12)*O12)+((K12*L12-I12*N12)*P12)+((I12*M12-L12*J12)*Q12)</f>
        <v>8.6600857146175585</v>
      </c>
      <c r="M31" s="15"/>
      <c r="N31" s="15"/>
    </row>
    <row r="32" spans="8:17" ht="15" customHeight="1" x14ac:dyDescent="0.25">
      <c r="L32" s="15"/>
      <c r="M32" s="15"/>
      <c r="N32" s="15"/>
    </row>
    <row r="33" spans="5:22" ht="15" customHeight="1" x14ac:dyDescent="0.25">
      <c r="L33" s="15"/>
      <c r="M33" s="15"/>
      <c r="N33" s="15"/>
    </row>
    <row r="34" spans="5:22" ht="15" customHeight="1" x14ac:dyDescent="0.25"/>
    <row r="36" spans="5:22" ht="18.75" x14ac:dyDescent="0.25">
      <c r="E36" s="16" t="s">
        <v>23</v>
      </c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8" spans="5:22" ht="15.75" x14ac:dyDescent="0.25">
      <c r="G38" s="17" t="s">
        <v>24</v>
      </c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5:22" ht="15.75" x14ac:dyDescent="0.25">
      <c r="G39" s="18" t="s">
        <v>25</v>
      </c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</row>
    <row r="40" spans="5:22" ht="15.75" x14ac:dyDescent="0.25">
      <c r="G40" s="18" t="s">
        <v>26</v>
      </c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2" spans="5:22" x14ac:dyDescent="0.25">
      <c r="K42" s="19" t="s">
        <v>27</v>
      </c>
      <c r="L42" s="19"/>
      <c r="M42" s="19"/>
      <c r="N42" s="19"/>
      <c r="O42" s="19"/>
      <c r="P42" s="19"/>
    </row>
  </sheetData>
  <mergeCells count="51">
    <mergeCell ref="E36:V36"/>
    <mergeCell ref="G38:S38"/>
    <mergeCell ref="G39:V39"/>
    <mergeCell ref="G40:V40"/>
    <mergeCell ref="K42:P42"/>
    <mergeCell ref="L31:N33"/>
    <mergeCell ref="O19:O21"/>
    <mergeCell ref="P19:P21"/>
    <mergeCell ref="Q19:Q21"/>
    <mergeCell ref="L23:N24"/>
    <mergeCell ref="L25:N27"/>
    <mergeCell ref="L29:N30"/>
    <mergeCell ref="N19:N21"/>
    <mergeCell ref="I15:Q16"/>
    <mergeCell ref="I17:K17"/>
    <mergeCell ref="L17:N17"/>
    <mergeCell ref="O17:Q17"/>
    <mergeCell ref="I19:I21"/>
    <mergeCell ref="J19:J21"/>
    <mergeCell ref="K19:K21"/>
    <mergeCell ref="L19:L21"/>
    <mergeCell ref="M19:M21"/>
    <mergeCell ref="I9:Q9"/>
    <mergeCell ref="I10:K10"/>
    <mergeCell ref="L10:N10"/>
    <mergeCell ref="O10:Q10"/>
    <mergeCell ref="I12:I14"/>
    <mergeCell ref="J12:J14"/>
    <mergeCell ref="K12:K14"/>
    <mergeCell ref="L12:L14"/>
    <mergeCell ref="M12:M14"/>
    <mergeCell ref="N12:N14"/>
    <mergeCell ref="O12:O14"/>
    <mergeCell ref="P12:P14"/>
    <mergeCell ref="Q12:Q14"/>
    <mergeCell ref="R4:R5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I2:Q2"/>
    <mergeCell ref="I3:Q3"/>
    <mergeCell ref="F4:H4"/>
    <mergeCell ref="I4:K4"/>
    <mergeCell ref="L4:N4"/>
    <mergeCell ref="O4:Q4"/>
  </mergeCells>
  <hyperlinks>
    <hyperlink ref="K42" r:id="rId1" display="mailto:aboubacar-sidiki.koulibaly1@uqac.ca" xr:uid="{A77FA077-03CC-436F-9274-4A42134496DD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Block volume</vt:lpstr>
    </vt:vector>
  </TitlesOfParts>
  <Company>UQAC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Shahbazi Alireza</dc:creator>
  <cp:lastModifiedBy>Aboubacar Sidiki Koulibaly</cp:lastModifiedBy>
  <dcterms:created xsi:type="dcterms:W3CDTF">2021-01-12T20:19:36Z</dcterms:created>
  <dcterms:modified xsi:type="dcterms:W3CDTF">2023-01-03T09:14:22Z</dcterms:modified>
</cp:coreProperties>
</file>