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CLL NCDB\Non-White\Leukemia Submission\"/>
    </mc:Choice>
  </mc:AlternateContent>
  <xr:revisionPtr revIDLastSave="0" documentId="8_{848A8713-4AAF-4B6F-B6FF-8F267C0FEE53}" xr6:coauthVersionLast="47" xr6:coauthVersionMax="47" xr10:uidLastSave="{00000000-0000-0000-0000-000000000000}"/>
  <bookViews>
    <workbookView xWindow="-26475" yWindow="2295" windowWidth="25860" windowHeight="12885" xr2:uid="{3C77A226-DBBA-4210-94DA-754EB5D7DC0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9" i="1" l="1"/>
  <c r="H29" i="1"/>
  <c r="G29" i="1"/>
  <c r="I27" i="1"/>
  <c r="H27" i="1"/>
  <c r="G27" i="1"/>
  <c r="I24" i="1"/>
  <c r="H24" i="1"/>
  <c r="G24" i="1"/>
  <c r="I22" i="1"/>
  <c r="H22" i="1"/>
  <c r="G22" i="1"/>
  <c r="G18" i="1"/>
  <c r="I16" i="1"/>
  <c r="H16" i="1"/>
  <c r="G16" i="1"/>
  <c r="I14" i="1"/>
  <c r="H14" i="1"/>
  <c r="G14" i="1"/>
  <c r="I12" i="1"/>
  <c r="H12" i="1"/>
  <c r="G12" i="1"/>
</calcChain>
</file>

<file path=xl/sharedStrings.xml><?xml version="1.0" encoding="utf-8"?>
<sst xmlns="http://schemas.openxmlformats.org/spreadsheetml/2006/main" count="63" uniqueCount="27">
  <si>
    <r>
      <rPr>
        <b/>
        <sz val="11"/>
        <rFont val="Arial"/>
        <family val="2"/>
      </rPr>
      <t xml:space="preserve">Table 3: </t>
    </r>
    <r>
      <rPr>
        <sz val="11"/>
        <rFont val="Arial"/>
        <family val="2"/>
      </rPr>
      <t>Survival analysis. Includes Kaplan Meier survival analysis for median survival, in years, one-, five- and ten-year survival by race and ethnicity, and Cox regression with multivariate cox regression adjusted for age and Charlson-Deyo comorbidity score, for (A) all patients and (B) the propensity score matched sample (N=88,680)</t>
    </r>
  </si>
  <si>
    <t xml:space="preserve">(A) All CLL </t>
  </si>
  <si>
    <t>1- year Survival</t>
  </si>
  <si>
    <t>5- year Survival</t>
  </si>
  <si>
    <t>10- year Survival</t>
  </si>
  <si>
    <r>
      <t>P value</t>
    </r>
    <r>
      <rPr>
        <vertAlign val="superscript"/>
        <sz val="11"/>
        <rFont val="Arial"/>
        <family val="2"/>
      </rPr>
      <t>ǂ</t>
    </r>
  </si>
  <si>
    <t>Univariate Cox Regression</t>
  </si>
  <si>
    <t>Multivariate Cox Regression§</t>
  </si>
  <si>
    <t>Median  (years)</t>
  </si>
  <si>
    <t>95% CI</t>
  </si>
  <si>
    <t>Hazard Ratio</t>
  </si>
  <si>
    <t>P value</t>
  </si>
  <si>
    <t>%</t>
  </si>
  <si>
    <t>All Patients</t>
  </si>
  <si>
    <t>&lt;0.001</t>
  </si>
  <si>
    <t xml:space="preserve"> - </t>
  </si>
  <si>
    <t>White</t>
  </si>
  <si>
    <t xml:space="preserve">Reference </t>
  </si>
  <si>
    <t>Black</t>
  </si>
  <si>
    <t>Asian</t>
  </si>
  <si>
    <t>*</t>
  </si>
  <si>
    <t xml:space="preserve">Other </t>
  </si>
  <si>
    <t xml:space="preserve">Non-Hispanic </t>
  </si>
  <si>
    <t xml:space="preserve">Hispanic </t>
  </si>
  <si>
    <t>(B) Propensity Score Matched</t>
  </si>
  <si>
    <t xml:space="preserve">CI= Confidence Interval </t>
  </si>
  <si>
    <t>* Median survival not met; ǂ Pairwise between race and ethnicity; § Adjusted for age, Charlson-Deyo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</si>
</sst>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6" fillId="0" borderId="0"/>
  </cellStyleXfs>
  <cellXfs count="120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center"/>
    </xf>
    <xf numFmtId="1" fontId="2" fillId="2" borderId="0" xfId="0" applyNumberFormat="1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3" fillId="2" borderId="0" xfId="0" applyFont="1" applyFill="1" applyAlignment="1">
      <alignment horizontal="left" vertical="top" wrapText="1"/>
    </xf>
    <xf numFmtId="0" fontId="2" fillId="2" borderId="5" xfId="0" applyFont="1" applyFill="1" applyBorder="1"/>
    <xf numFmtId="0" fontId="3" fillId="2" borderId="6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2" fontId="3" fillId="2" borderId="0" xfId="2" applyNumberFormat="1" applyFont="1" applyFill="1" applyAlignment="1">
      <alignment horizontal="center" vertical="center" wrapText="1"/>
    </xf>
    <xf numFmtId="164" fontId="3" fillId="2" borderId="2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6" xfId="2" applyNumberFormat="1" applyFont="1" applyFill="1" applyBorder="1" applyAlignment="1">
      <alignment horizontal="center" vertical="center" wrapText="1"/>
    </xf>
    <xf numFmtId="164" fontId="3" fillId="2" borderId="6" xfId="2" applyNumberFormat="1" applyFont="1" applyFill="1" applyBorder="1" applyAlignment="1">
      <alignment horizontal="center" vertical="center" wrapText="1"/>
    </xf>
    <xf numFmtId="0" fontId="2" fillId="2" borderId="6" xfId="0" applyFont="1" applyFill="1" applyBorder="1"/>
    <xf numFmtId="0" fontId="3" fillId="3" borderId="0" xfId="0" applyFont="1" applyFill="1"/>
    <xf numFmtId="1" fontId="3" fillId="3" borderId="0" xfId="0" applyNumberFormat="1" applyFont="1" applyFill="1" applyAlignment="1">
      <alignment horizontal="center"/>
    </xf>
    <xf numFmtId="1" fontId="3" fillId="3" borderId="0" xfId="0" applyNumberFormat="1" applyFont="1" applyFill="1" applyAlignment="1">
      <alignment horizontal="right"/>
    </xf>
    <xf numFmtId="9" fontId="2" fillId="3" borderId="2" xfId="1" applyFont="1" applyFill="1" applyBorder="1" applyAlignment="1">
      <alignment horizontal="center"/>
    </xf>
    <xf numFmtId="9" fontId="3" fillId="3" borderId="0" xfId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9" fontId="3" fillId="3" borderId="0" xfId="0" applyNumberFormat="1" applyFont="1" applyFill="1" applyAlignment="1">
      <alignment horizontal="right"/>
    </xf>
    <xf numFmtId="9" fontId="3" fillId="3" borderId="0" xfId="0" applyNumberFormat="1" applyFont="1" applyFill="1"/>
    <xf numFmtId="0" fontId="2" fillId="3" borderId="0" xfId="0" applyFont="1" applyFill="1"/>
    <xf numFmtId="165" fontId="2" fillId="3" borderId="0" xfId="0" applyNumberFormat="1" applyFont="1" applyFill="1" applyAlignment="1">
      <alignment horizontal="center"/>
    </xf>
    <xf numFmtId="9" fontId="2" fillId="3" borderId="0" xfId="1" applyFont="1" applyFill="1" applyBorder="1" applyAlignment="1">
      <alignment horizontal="center"/>
    </xf>
    <xf numFmtId="9" fontId="3" fillId="3" borderId="0" xfId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9" fontId="2" fillId="2" borderId="0" xfId="1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1" fontId="3" fillId="2" borderId="0" xfId="0" applyNumberFormat="1" applyFont="1" applyFill="1" applyAlignment="1">
      <alignment horizontal="center"/>
    </xf>
    <xf numFmtId="9" fontId="2" fillId="2" borderId="0" xfId="1" applyFont="1" applyFill="1" applyBorder="1" applyAlignment="1">
      <alignment horizontal="center"/>
    </xf>
    <xf numFmtId="9" fontId="3" fillId="2" borderId="0" xfId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right"/>
    </xf>
    <xf numFmtId="0" fontId="3" fillId="3" borderId="0" xfId="0" applyFont="1" applyFill="1" applyAlignment="1">
      <alignment horizontal="left"/>
    </xf>
    <xf numFmtId="2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horizontal="right"/>
    </xf>
    <xf numFmtId="2" fontId="3" fillId="3" borderId="0" xfId="0" applyNumberFormat="1" applyFont="1" applyFill="1"/>
    <xf numFmtId="0" fontId="3" fillId="2" borderId="0" xfId="0" applyFont="1" applyFill="1" applyAlignment="1">
      <alignment horizontal="left"/>
    </xf>
    <xf numFmtId="9" fontId="3" fillId="2" borderId="0" xfId="1" applyFont="1" applyFill="1" applyBorder="1" applyAlignment="1">
      <alignment horizontal="center"/>
    </xf>
    <xf numFmtId="2" fontId="3" fillId="2" borderId="0" xfId="0" applyNumberFormat="1" applyFont="1" applyFill="1" applyAlignment="1">
      <alignment vertical="center"/>
    </xf>
    <xf numFmtId="2" fontId="3" fillId="2" borderId="0" xfId="0" applyNumberFormat="1" applyFont="1" applyFill="1" applyAlignment="1">
      <alignment horizontal="right"/>
    </xf>
    <xf numFmtId="2" fontId="3" fillId="2" borderId="0" xfId="0" applyNumberFormat="1" applyFont="1" applyFill="1"/>
    <xf numFmtId="2" fontId="2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horizontal="right"/>
    </xf>
    <xf numFmtId="165" fontId="3" fillId="3" borderId="0" xfId="0" applyNumberFormat="1" applyFont="1" applyFill="1" applyAlignment="1">
      <alignment horizontal="center"/>
    </xf>
    <xf numFmtId="165" fontId="3" fillId="3" borderId="0" xfId="0" applyNumberFormat="1" applyFont="1" applyFill="1" applyAlignment="1">
      <alignment horizontal="right"/>
    </xf>
    <xf numFmtId="2" fontId="2" fillId="3" borderId="0" xfId="0" applyNumberFormat="1" applyFont="1" applyFill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left"/>
    </xf>
    <xf numFmtId="165" fontId="2" fillId="2" borderId="2" xfId="0" applyNumberFormat="1" applyFont="1" applyFill="1" applyBorder="1" applyAlignment="1">
      <alignment horizontal="center"/>
    </xf>
    <xf numFmtId="9" fontId="3" fillId="2" borderId="2" xfId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right"/>
    </xf>
    <xf numFmtId="2" fontId="3" fillId="2" borderId="2" xfId="0" applyNumberFormat="1" applyFont="1" applyFill="1" applyBorder="1"/>
    <xf numFmtId="164" fontId="3" fillId="2" borderId="2" xfId="0" applyNumberFormat="1" applyFont="1" applyFill="1" applyBorder="1" applyAlignment="1">
      <alignment horizontal="right"/>
    </xf>
    <xf numFmtId="9" fontId="3" fillId="2" borderId="0" xfId="1" applyFont="1" applyFill="1" applyBorder="1"/>
    <xf numFmtId="164" fontId="3" fillId="3" borderId="0" xfId="0" applyNumberFormat="1" applyFont="1" applyFill="1" applyAlignment="1">
      <alignment vertic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left"/>
    </xf>
    <xf numFmtId="165" fontId="2" fillId="2" borderId="7" xfId="0" applyNumberFormat="1" applyFont="1" applyFill="1" applyBorder="1" applyAlignment="1">
      <alignment horizontal="center"/>
    </xf>
    <xf numFmtId="9" fontId="3" fillId="2" borderId="7" xfId="1" applyFont="1" applyFill="1" applyBorder="1" applyAlignment="1">
      <alignment horizontal="center"/>
    </xf>
    <xf numFmtId="164" fontId="3" fillId="2" borderId="7" xfId="0" applyNumberFormat="1" applyFont="1" applyFill="1" applyBorder="1" applyAlignment="1">
      <alignment vertical="center"/>
    </xf>
    <xf numFmtId="2" fontId="3" fillId="2" borderId="7" xfId="0" applyNumberFormat="1" applyFont="1" applyFill="1" applyBorder="1" applyAlignment="1">
      <alignment horizontal="right"/>
    </xf>
    <xf numFmtId="2" fontId="3" fillId="2" borderId="7" xfId="0" applyNumberFormat="1" applyFont="1" applyFill="1" applyBorder="1"/>
    <xf numFmtId="164" fontId="3" fillId="2" borderId="7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3" fillId="2" borderId="2" xfId="2" applyNumberFormat="1" applyFont="1" applyFill="1" applyBorder="1" applyAlignment="1">
      <alignment vertical="center" wrapText="1"/>
    </xf>
    <xf numFmtId="164" fontId="3" fillId="2" borderId="2" xfId="2" applyNumberFormat="1" applyFont="1" applyFill="1" applyBorder="1" applyAlignment="1">
      <alignment vertical="center" wrapText="1"/>
    </xf>
    <xf numFmtId="9" fontId="3" fillId="2" borderId="2" xfId="0" applyNumberFormat="1" applyFont="1" applyFill="1" applyBorder="1"/>
    <xf numFmtId="1" fontId="3" fillId="2" borderId="2" xfId="0" applyNumberFormat="1" applyFont="1" applyFill="1" applyBorder="1" applyAlignment="1">
      <alignment horizont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2" fontId="3" fillId="2" borderId="0" xfId="2" applyNumberFormat="1" applyFont="1" applyFill="1" applyAlignment="1">
      <alignment vertical="center" wrapText="1"/>
    </xf>
    <xf numFmtId="164" fontId="3" fillId="2" borderId="0" xfId="2" applyNumberFormat="1" applyFont="1" applyFill="1" applyAlignment="1">
      <alignment vertical="center" wrapText="1"/>
    </xf>
    <xf numFmtId="9" fontId="3" fillId="2" borderId="0" xfId="0" applyNumberFormat="1" applyFont="1" applyFill="1"/>
    <xf numFmtId="0" fontId="2" fillId="2" borderId="9" xfId="0" applyFont="1" applyFill="1" applyBorder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 wrapText="1"/>
    </xf>
    <xf numFmtId="1" fontId="3" fillId="2" borderId="6" xfId="0" applyNumberFormat="1" applyFont="1" applyFill="1" applyBorder="1" applyAlignment="1">
      <alignment horizontal="center" wrapText="1"/>
    </xf>
    <xf numFmtId="1" fontId="3" fillId="2" borderId="6" xfId="0" applyNumberFormat="1" applyFont="1" applyFill="1" applyBorder="1" applyAlignment="1">
      <alignment horizontal="right" wrapText="1"/>
    </xf>
    <xf numFmtId="0" fontId="3" fillId="2" borderId="6" xfId="0" applyFont="1" applyFill="1" applyBorder="1"/>
    <xf numFmtId="2" fontId="3" fillId="2" borderId="6" xfId="0" applyNumberFormat="1" applyFont="1" applyFill="1" applyBorder="1" applyAlignment="1">
      <alignment horizontal="center"/>
    </xf>
    <xf numFmtId="9" fontId="3" fillId="2" borderId="6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center"/>
    </xf>
    <xf numFmtId="9" fontId="3" fillId="2" borderId="6" xfId="0" applyNumberFormat="1" applyFont="1" applyFill="1" applyBorder="1"/>
    <xf numFmtId="0" fontId="2" fillId="2" borderId="10" xfId="0" applyFont="1" applyFill="1" applyBorder="1"/>
    <xf numFmtId="0" fontId="0" fillId="2" borderId="0" xfId="0" applyFill="1"/>
  </cellXfs>
  <cellStyles count="3">
    <cellStyle name="Normal" xfId="0" builtinId="0"/>
    <cellStyle name="Normal_Sheet5_1" xfId="2" xr:uid="{C4B7A51A-4799-490E-BDCE-A2C12A4AAE0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cto/Desktop/CLL%20NCDB/Non-White/CLL_minorities_manuscripttables_0808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lemental Tables"/>
      <sheetName val="CDC Score_SuppFig1"/>
      <sheetName val="Supp Table 2"/>
      <sheetName val="Table 1"/>
      <sheetName val="Table 2"/>
      <sheetName val="Table 3_ACTUAL"/>
      <sheetName val="Figure 3_Supp Tab 1"/>
      <sheetName val="Pres_Table 1 (2)"/>
      <sheetName val="Pres_Table 2 (2)"/>
      <sheetName val="Pres_Table 3 (2)"/>
      <sheetName val="Table 3_draft"/>
      <sheetName val="Table 4_draft"/>
      <sheetName val="KM Risk Tables "/>
      <sheetName val="Supp_Tab_3_PScohort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G11">
            <v>107.7</v>
          </cell>
          <cell r="H11">
            <v>106.4</v>
          </cell>
          <cell r="I11">
            <v>109</v>
          </cell>
        </row>
        <row r="13">
          <cell r="G13">
            <v>109.7</v>
          </cell>
          <cell r="H13">
            <v>108.3</v>
          </cell>
          <cell r="I13">
            <v>111.1</v>
          </cell>
        </row>
        <row r="15">
          <cell r="G15">
            <v>84</v>
          </cell>
          <cell r="H15">
            <v>80.400000000000006</v>
          </cell>
          <cell r="I15">
            <v>87.4</v>
          </cell>
        </row>
        <row r="17">
          <cell r="G17">
            <v>150.19999999999999</v>
          </cell>
        </row>
        <row r="23">
          <cell r="G23">
            <v>124.3</v>
          </cell>
          <cell r="H23">
            <v>110.7</v>
          </cell>
          <cell r="I23">
            <v>137.9</v>
          </cell>
        </row>
      </sheetData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7EFAB-2363-4D77-979B-9961029688FF}">
  <dimension ref="A1:AH34"/>
  <sheetViews>
    <sheetView tabSelected="1" workbookViewId="0">
      <selection activeCell="S42" sqref="S42"/>
    </sheetView>
  </sheetViews>
  <sheetFormatPr defaultRowHeight="15" x14ac:dyDescent="0.25"/>
  <cols>
    <col min="1" max="1" width="9.140625" style="2"/>
    <col min="2" max="2" width="9.140625" style="1"/>
    <col min="3" max="3" width="3.5703125" style="1" customWidth="1"/>
    <col min="4" max="4" width="1.7109375" style="2" customWidth="1"/>
    <col min="5" max="5" width="6.42578125" style="2" customWidth="1"/>
    <col min="6" max="6" width="1.7109375" style="2" customWidth="1"/>
    <col min="7" max="7" width="10" style="2" customWidth="1"/>
    <col min="8" max="9" width="7.7109375" style="2" customWidth="1"/>
    <col min="10" max="10" width="0.85546875" style="2" customWidth="1"/>
    <col min="11" max="11" width="4.5703125" style="2" customWidth="1"/>
    <col min="12" max="12" width="1.140625" style="2" customWidth="1"/>
    <col min="13" max="13" width="3.140625" style="2" customWidth="1"/>
    <col min="14" max="14" width="0.85546875" style="2" customWidth="1"/>
    <col min="15" max="15" width="4.42578125" style="2" customWidth="1"/>
    <col min="16" max="16" width="1.42578125" style="2" customWidth="1"/>
    <col min="17" max="17" width="2.85546875" style="2" customWidth="1"/>
    <col min="18" max="18" width="0.85546875" style="2" customWidth="1"/>
    <col min="19" max="19" width="4.140625" style="2" customWidth="1"/>
    <col min="20" max="20" width="1.140625" style="2" customWidth="1"/>
    <col min="21" max="21" width="3.5703125" style="2" customWidth="1"/>
    <col min="22" max="22" width="7" style="2" customWidth="1"/>
    <col min="23" max="26" width="8.28515625" style="2" customWidth="1"/>
    <col min="27" max="27" width="1.7109375" style="2" customWidth="1"/>
    <col min="28" max="31" width="8.28515625" style="2" customWidth="1"/>
    <col min="32" max="32" width="1.85546875" style="1" customWidth="1"/>
    <col min="33" max="33" width="3.7109375" style="1" customWidth="1"/>
    <col min="34" max="34" width="9.140625" style="1"/>
  </cols>
  <sheetData>
    <row r="1" spans="1:32" x14ac:dyDescent="0.25">
      <c r="A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2" x14ac:dyDescent="0.25"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3"/>
      <c r="W2" s="1"/>
      <c r="X2" s="1"/>
      <c r="Y2" s="1"/>
      <c r="Z2" s="1"/>
      <c r="AA2" s="1"/>
      <c r="AB2" s="4"/>
      <c r="AC2" s="4"/>
      <c r="AD2" s="4"/>
    </row>
    <row r="3" spans="1:32" x14ac:dyDescent="0.25">
      <c r="D3" s="5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7"/>
      <c r="W3" s="6"/>
      <c r="X3" s="6"/>
      <c r="Y3" s="6"/>
      <c r="Z3" s="6"/>
      <c r="AA3" s="6"/>
      <c r="AB3" s="8"/>
      <c r="AC3" s="8"/>
      <c r="AD3" s="8"/>
      <c r="AE3" s="6"/>
      <c r="AF3" s="9"/>
    </row>
    <row r="4" spans="1:32" x14ac:dyDescent="0.25">
      <c r="D4" s="10"/>
      <c r="E4" s="11" t="s">
        <v>0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2"/>
    </row>
    <row r="5" spans="1:32" ht="29.25" customHeight="1" x14ac:dyDescent="0.25"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2"/>
    </row>
    <row r="6" spans="1:32" ht="6" customHeight="1" x14ac:dyDescent="0.25">
      <c r="D6" s="10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4"/>
    </row>
    <row r="7" spans="1:32" ht="15.75" thickBot="1" x14ac:dyDescent="0.3">
      <c r="D7" s="10"/>
      <c r="E7" s="15" t="s">
        <v>1</v>
      </c>
      <c r="F7" s="15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4"/>
    </row>
    <row r="8" spans="1:32" x14ac:dyDescent="0.25">
      <c r="D8" s="10"/>
      <c r="E8" s="17"/>
      <c r="F8" s="17"/>
      <c r="G8" s="18"/>
      <c r="I8" s="19"/>
      <c r="J8" s="20"/>
      <c r="K8" s="21" t="s">
        <v>2</v>
      </c>
      <c r="L8" s="21"/>
      <c r="M8" s="21"/>
      <c r="N8" s="20"/>
      <c r="O8" s="21" t="s">
        <v>3</v>
      </c>
      <c r="P8" s="21"/>
      <c r="Q8" s="21"/>
      <c r="R8" s="18"/>
      <c r="S8" s="21" t="s">
        <v>4</v>
      </c>
      <c r="T8" s="21"/>
      <c r="U8" s="21"/>
      <c r="V8" s="22" t="s">
        <v>5</v>
      </c>
      <c r="W8" s="23" t="s">
        <v>6</v>
      </c>
      <c r="X8" s="23"/>
      <c r="Y8" s="23"/>
      <c r="Z8" s="23"/>
      <c r="AA8" s="1"/>
      <c r="AB8" s="23" t="s">
        <v>7</v>
      </c>
      <c r="AC8" s="23"/>
      <c r="AD8" s="23"/>
      <c r="AE8" s="23"/>
      <c r="AF8" s="12"/>
    </row>
    <row r="9" spans="1:32" x14ac:dyDescent="0.25">
      <c r="D9" s="10"/>
      <c r="E9" s="17"/>
      <c r="F9" s="17"/>
      <c r="G9" s="22" t="s">
        <v>8</v>
      </c>
      <c r="H9" s="21" t="s">
        <v>9</v>
      </c>
      <c r="I9" s="21"/>
      <c r="J9" s="20"/>
      <c r="K9" s="24"/>
      <c r="L9" s="24"/>
      <c r="M9" s="24"/>
      <c r="N9" s="25"/>
      <c r="O9" s="24"/>
      <c r="P9" s="24"/>
      <c r="Q9" s="24"/>
      <c r="R9" s="25"/>
      <c r="S9" s="24"/>
      <c r="T9" s="24"/>
      <c r="U9" s="24"/>
      <c r="V9" s="22"/>
      <c r="W9" s="26" t="s">
        <v>10</v>
      </c>
      <c r="X9" s="21" t="s">
        <v>9</v>
      </c>
      <c r="Y9" s="21"/>
      <c r="Z9" s="27" t="s">
        <v>11</v>
      </c>
      <c r="AA9" s="1"/>
      <c r="AB9" s="26" t="s">
        <v>10</v>
      </c>
      <c r="AC9" s="21" t="s">
        <v>9</v>
      </c>
      <c r="AD9" s="21"/>
      <c r="AE9" s="28" t="s">
        <v>11</v>
      </c>
      <c r="AF9" s="12"/>
    </row>
    <row r="10" spans="1:32" x14ac:dyDescent="0.25">
      <c r="D10" s="10"/>
      <c r="E10" s="29"/>
      <c r="F10" s="29"/>
      <c r="G10" s="30"/>
      <c r="H10" s="24"/>
      <c r="I10" s="24"/>
      <c r="J10" s="31"/>
      <c r="K10" s="32" t="s">
        <v>12</v>
      </c>
      <c r="L10" s="32"/>
      <c r="M10" s="32"/>
      <c r="N10" s="33"/>
      <c r="O10" s="32" t="s">
        <v>12</v>
      </c>
      <c r="P10" s="32"/>
      <c r="Q10" s="32"/>
      <c r="R10" s="33"/>
      <c r="S10" s="32" t="s">
        <v>12</v>
      </c>
      <c r="T10" s="32"/>
      <c r="U10" s="32"/>
      <c r="V10" s="30"/>
      <c r="W10" s="34"/>
      <c r="X10" s="24"/>
      <c r="Y10" s="24"/>
      <c r="Z10" s="35"/>
      <c r="AA10" s="36"/>
      <c r="AB10" s="34"/>
      <c r="AC10" s="24"/>
      <c r="AD10" s="24"/>
      <c r="AE10" s="35"/>
      <c r="AF10" s="12"/>
    </row>
    <row r="11" spans="1:32" x14ac:dyDescent="0.25">
      <c r="D11" s="10"/>
      <c r="E11" s="37" t="s">
        <v>13</v>
      </c>
      <c r="F11" s="37"/>
      <c r="G11" s="38"/>
      <c r="H11" s="39"/>
      <c r="I11" s="38"/>
      <c r="J11" s="37"/>
      <c r="K11" s="40">
        <v>0.89</v>
      </c>
      <c r="L11" s="40"/>
      <c r="M11" s="40"/>
      <c r="N11" s="37"/>
      <c r="O11" s="37"/>
      <c r="P11" s="37"/>
      <c r="Q11" s="37"/>
      <c r="R11" s="41"/>
      <c r="S11" s="41"/>
      <c r="T11" s="41"/>
      <c r="U11" s="41"/>
      <c r="V11" s="42"/>
      <c r="W11" s="43"/>
      <c r="X11" s="38"/>
      <c r="Y11" s="43"/>
      <c r="Z11" s="38"/>
      <c r="AA11" s="44"/>
      <c r="AB11" s="38"/>
      <c r="AC11" s="38"/>
      <c r="AD11" s="38"/>
      <c r="AE11" s="45"/>
      <c r="AF11" s="12"/>
    </row>
    <row r="12" spans="1:32" x14ac:dyDescent="0.25">
      <c r="D12" s="10"/>
      <c r="E12" s="37"/>
      <c r="F12" s="37"/>
      <c r="G12" s="46">
        <f>'[1]Table 3_draft'!G11/12</f>
        <v>8.9749999999999996</v>
      </c>
      <c r="H12" s="46">
        <f>'[1]Table 3_draft'!H11/12</f>
        <v>8.8666666666666671</v>
      </c>
      <c r="I12" s="46">
        <f>'[1]Table 3_draft'!I11/12</f>
        <v>9.0833333333333339</v>
      </c>
      <c r="J12" s="37"/>
      <c r="K12" s="47"/>
      <c r="L12" s="47"/>
      <c r="M12" s="47"/>
      <c r="N12" s="37"/>
      <c r="O12" s="48">
        <v>0.68</v>
      </c>
      <c r="P12" s="48"/>
      <c r="Q12" s="48"/>
      <c r="R12" s="41"/>
      <c r="S12" s="48">
        <v>0.46</v>
      </c>
      <c r="T12" s="48"/>
      <c r="U12" s="48"/>
      <c r="V12" s="42" t="s">
        <v>14</v>
      </c>
      <c r="W12" s="49" t="s">
        <v>15</v>
      </c>
      <c r="X12" s="49" t="s">
        <v>15</v>
      </c>
      <c r="Y12" s="49" t="s">
        <v>15</v>
      </c>
      <c r="Z12" s="49" t="s">
        <v>15</v>
      </c>
      <c r="AA12" s="44"/>
      <c r="AB12" s="49" t="s">
        <v>15</v>
      </c>
      <c r="AC12" s="49" t="s">
        <v>15</v>
      </c>
      <c r="AD12" s="49" t="s">
        <v>15</v>
      </c>
      <c r="AE12" s="49" t="s">
        <v>15</v>
      </c>
      <c r="AF12" s="12"/>
    </row>
    <row r="13" spans="1:32" x14ac:dyDescent="0.25">
      <c r="D13" s="10"/>
      <c r="E13" s="18" t="s">
        <v>16</v>
      </c>
      <c r="F13" s="18"/>
      <c r="G13" s="50"/>
      <c r="H13" s="50"/>
      <c r="I13" s="50"/>
      <c r="J13" s="18"/>
      <c r="K13" s="51"/>
      <c r="L13" s="51"/>
      <c r="M13" s="18"/>
      <c r="N13" s="18"/>
      <c r="O13" s="18"/>
      <c r="P13" s="18"/>
      <c r="Q13" s="18"/>
      <c r="R13" s="18"/>
      <c r="S13" s="18"/>
      <c r="T13" s="18"/>
      <c r="U13" s="18"/>
      <c r="W13" s="52"/>
      <c r="X13" s="53"/>
      <c r="Y13" s="52"/>
      <c r="Z13" s="53"/>
      <c r="AA13" s="18"/>
      <c r="AB13" s="54"/>
      <c r="AC13" s="54"/>
      <c r="AD13" s="54"/>
      <c r="AE13" s="1"/>
      <c r="AF13" s="12"/>
    </row>
    <row r="14" spans="1:32" x14ac:dyDescent="0.25">
      <c r="D14" s="10"/>
      <c r="E14" s="18"/>
      <c r="F14" s="18"/>
      <c r="G14" s="50">
        <f>'[1]Table 3_draft'!G13/12</f>
        <v>9.1416666666666675</v>
      </c>
      <c r="H14" s="50">
        <f>'[1]Table 3_draft'!H13/12</f>
        <v>9.0250000000000004</v>
      </c>
      <c r="I14" s="50">
        <f>'[1]Table 3_draft'!I13/12</f>
        <v>9.2583333333333329</v>
      </c>
      <c r="J14" s="18"/>
      <c r="K14" s="55">
        <v>0.89</v>
      </c>
      <c r="L14" s="55"/>
      <c r="M14" s="55"/>
      <c r="N14" s="18"/>
      <c r="O14" s="56">
        <v>0.69</v>
      </c>
      <c r="P14" s="56"/>
      <c r="Q14" s="56"/>
      <c r="R14" s="18"/>
      <c r="S14" s="56">
        <v>0.46</v>
      </c>
      <c r="T14" s="56"/>
      <c r="U14" s="56"/>
      <c r="V14" s="57" t="s">
        <v>14</v>
      </c>
      <c r="W14" s="1"/>
      <c r="X14" s="58" t="s">
        <v>17</v>
      </c>
      <c r="Y14" s="58"/>
      <c r="Z14" s="59"/>
      <c r="AA14" s="18"/>
      <c r="AB14" s="1"/>
      <c r="AC14" s="58" t="s">
        <v>17</v>
      </c>
      <c r="AD14" s="58"/>
      <c r="AE14" s="59"/>
      <c r="AF14" s="12"/>
    </row>
    <row r="15" spans="1:32" x14ac:dyDescent="0.25">
      <c r="D15" s="10"/>
      <c r="E15" s="37" t="s">
        <v>18</v>
      </c>
      <c r="F15" s="60"/>
      <c r="G15" s="46"/>
      <c r="H15" s="46"/>
      <c r="I15" s="46"/>
      <c r="J15" s="37"/>
      <c r="K15" s="37"/>
      <c r="L15" s="37"/>
      <c r="M15" s="37"/>
      <c r="N15" s="37"/>
      <c r="O15" s="37"/>
      <c r="P15" s="37"/>
      <c r="Q15" s="37"/>
      <c r="R15" s="41"/>
      <c r="S15" s="41"/>
      <c r="T15" s="41"/>
      <c r="U15" s="41"/>
      <c r="V15" s="61"/>
      <c r="W15" s="43"/>
      <c r="X15" s="38"/>
      <c r="Y15" s="43"/>
      <c r="Z15" s="38"/>
      <c r="AA15" s="44"/>
      <c r="AB15" s="38"/>
      <c r="AC15" s="38"/>
      <c r="AD15" s="38"/>
      <c r="AE15" s="45"/>
      <c r="AF15" s="12"/>
    </row>
    <row r="16" spans="1:32" x14ac:dyDescent="0.25">
      <c r="D16" s="10"/>
      <c r="E16" s="37"/>
      <c r="F16" s="60"/>
      <c r="G16" s="46">
        <f>'[1]Table 3_draft'!G15/12</f>
        <v>7</v>
      </c>
      <c r="H16" s="46">
        <f>'[1]Table 3_draft'!H15/12</f>
        <v>6.7</v>
      </c>
      <c r="I16" s="46">
        <f>'[1]Table 3_draft'!I15/12</f>
        <v>7.2833333333333341</v>
      </c>
      <c r="J16" s="37"/>
      <c r="K16" s="48">
        <v>0.86</v>
      </c>
      <c r="L16" s="48"/>
      <c r="M16" s="48"/>
      <c r="N16" s="37"/>
      <c r="O16" s="48">
        <v>0.61</v>
      </c>
      <c r="P16" s="48"/>
      <c r="Q16" s="48"/>
      <c r="R16" s="41"/>
      <c r="S16" s="48">
        <v>0.36</v>
      </c>
      <c r="T16" s="48"/>
      <c r="U16" s="48"/>
      <c r="V16" s="42" t="s">
        <v>14</v>
      </c>
      <c r="W16" s="62">
        <v>1.33</v>
      </c>
      <c r="X16" s="63">
        <v>1.28</v>
      </c>
      <c r="Y16" s="63">
        <v>1.38</v>
      </c>
      <c r="Z16" s="62" t="s">
        <v>14</v>
      </c>
      <c r="AA16" s="63"/>
      <c r="AB16" s="42">
        <v>1.51</v>
      </c>
      <c r="AC16" s="63">
        <v>1.46</v>
      </c>
      <c r="AD16" s="63">
        <v>1.57</v>
      </c>
      <c r="AE16" s="62" t="s">
        <v>14</v>
      </c>
      <c r="AF16" s="12"/>
    </row>
    <row r="17" spans="1:32" x14ac:dyDescent="0.25">
      <c r="D17" s="10"/>
      <c r="E17" s="18" t="s">
        <v>19</v>
      </c>
      <c r="F17" s="64"/>
      <c r="G17" s="50"/>
      <c r="H17" s="50"/>
      <c r="I17" s="50"/>
      <c r="J17" s="18"/>
      <c r="K17" s="18"/>
      <c r="L17" s="18"/>
      <c r="M17" s="18"/>
      <c r="N17" s="18"/>
      <c r="O17" s="18"/>
      <c r="P17" s="18"/>
      <c r="Q17" s="18"/>
      <c r="R17" s="65"/>
      <c r="S17" s="65"/>
      <c r="T17" s="65"/>
      <c r="U17" s="65"/>
      <c r="V17" s="66"/>
      <c r="W17" s="67"/>
      <c r="X17" s="57"/>
      <c r="Y17" s="67"/>
      <c r="Z17" s="67"/>
      <c r="AA17" s="68"/>
      <c r="AB17" s="57"/>
      <c r="AC17" s="57"/>
      <c r="AD17" s="57"/>
      <c r="AE17" s="69"/>
      <c r="AF17" s="12"/>
    </row>
    <row r="18" spans="1:32" x14ac:dyDescent="0.25">
      <c r="D18" s="10"/>
      <c r="E18" s="18"/>
      <c r="F18" s="64"/>
      <c r="G18" s="50">
        <f>'[1]Table 3_draft'!G17/12</f>
        <v>12.516666666666666</v>
      </c>
      <c r="H18" s="50" t="s">
        <v>20</v>
      </c>
      <c r="I18" s="50" t="s">
        <v>20</v>
      </c>
      <c r="J18" s="18"/>
      <c r="K18" s="56">
        <v>0.89</v>
      </c>
      <c r="L18" s="56"/>
      <c r="M18" s="56"/>
      <c r="N18" s="18"/>
      <c r="O18" s="56">
        <v>0.73</v>
      </c>
      <c r="P18" s="56"/>
      <c r="Q18" s="56"/>
      <c r="R18" s="65"/>
      <c r="S18" s="56">
        <v>0.56999999999999995</v>
      </c>
      <c r="T18" s="56"/>
      <c r="U18" s="56"/>
      <c r="V18" s="70">
        <v>9.6000000000000002E-2</v>
      </c>
      <c r="W18" s="67">
        <v>0.82</v>
      </c>
      <c r="X18" s="68">
        <v>0.70799999999999996</v>
      </c>
      <c r="Y18" s="68">
        <v>0.95599999999999996</v>
      </c>
      <c r="Z18" s="71">
        <v>1.0999999999999999E-2</v>
      </c>
      <c r="AA18" s="68"/>
      <c r="AB18" s="57">
        <v>0.90900000000000003</v>
      </c>
      <c r="AC18" s="68">
        <v>0.78</v>
      </c>
      <c r="AD18" s="68">
        <v>1.1000000000000001</v>
      </c>
      <c r="AE18" s="71">
        <v>0.22</v>
      </c>
      <c r="AF18" s="12"/>
    </row>
    <row r="19" spans="1:32" x14ac:dyDescent="0.25">
      <c r="D19" s="10"/>
      <c r="E19" s="37" t="s">
        <v>21</v>
      </c>
      <c r="F19" s="60"/>
      <c r="G19" s="72"/>
      <c r="H19" s="73"/>
      <c r="I19" s="72"/>
      <c r="J19" s="37"/>
      <c r="K19" s="37"/>
      <c r="L19" s="37"/>
      <c r="M19" s="37"/>
      <c r="N19" s="37"/>
      <c r="O19" s="37"/>
      <c r="P19" s="37"/>
      <c r="Q19" s="37"/>
      <c r="R19" s="41"/>
      <c r="S19" s="41"/>
      <c r="T19" s="41"/>
      <c r="U19" s="41"/>
      <c r="V19" s="61"/>
      <c r="W19" s="62"/>
      <c r="X19" s="42"/>
      <c r="Y19" s="62"/>
      <c r="Z19" s="62"/>
      <c r="AA19" s="63"/>
      <c r="AB19" s="42"/>
      <c r="AC19" s="42"/>
      <c r="AD19" s="42"/>
      <c r="AE19" s="74"/>
      <c r="AF19" s="12"/>
    </row>
    <row r="20" spans="1:32" x14ac:dyDescent="0.25">
      <c r="D20" s="10"/>
      <c r="E20" s="37"/>
      <c r="F20" s="60"/>
      <c r="G20" s="49" t="s">
        <v>20</v>
      </c>
      <c r="H20" s="49" t="s">
        <v>20</v>
      </c>
      <c r="I20" s="46" t="s">
        <v>20</v>
      </c>
      <c r="J20" s="37"/>
      <c r="K20" s="48">
        <v>0.92</v>
      </c>
      <c r="L20" s="48"/>
      <c r="M20" s="48"/>
      <c r="N20" s="37"/>
      <c r="O20" s="48">
        <v>0.75</v>
      </c>
      <c r="P20" s="48"/>
      <c r="Q20" s="48"/>
      <c r="R20" s="41"/>
      <c r="S20" s="48">
        <v>0.61</v>
      </c>
      <c r="T20" s="48"/>
      <c r="U20" s="48"/>
      <c r="V20" s="42" t="s">
        <v>14</v>
      </c>
      <c r="W20" s="62">
        <v>0.7</v>
      </c>
      <c r="X20" s="63">
        <v>0.62</v>
      </c>
      <c r="Y20" s="63">
        <v>0.79</v>
      </c>
      <c r="Z20" s="62" t="s">
        <v>14</v>
      </c>
      <c r="AA20" s="63"/>
      <c r="AB20" s="42">
        <v>0.85</v>
      </c>
      <c r="AC20" s="63">
        <v>0.75</v>
      </c>
      <c r="AD20" s="63">
        <v>0.96</v>
      </c>
      <c r="AE20" s="75">
        <v>8.9999999999999993E-3</v>
      </c>
      <c r="AF20" s="12"/>
    </row>
    <row r="21" spans="1:32" x14ac:dyDescent="0.25">
      <c r="D21" s="10"/>
      <c r="E21" s="76" t="s">
        <v>22</v>
      </c>
      <c r="F21" s="77"/>
      <c r="G21" s="7"/>
      <c r="H21" s="7"/>
      <c r="I21" s="78"/>
      <c r="J21" s="76"/>
      <c r="K21" s="79"/>
      <c r="L21" s="79"/>
      <c r="M21" s="79"/>
      <c r="N21" s="76"/>
      <c r="O21" s="79"/>
      <c r="P21" s="79"/>
      <c r="Q21" s="79"/>
      <c r="R21" s="79"/>
      <c r="S21" s="79"/>
      <c r="T21" s="79"/>
      <c r="U21" s="79"/>
      <c r="V21" s="80"/>
      <c r="W21" s="81"/>
      <c r="X21" s="82"/>
      <c r="Y21" s="82"/>
      <c r="Z21" s="81"/>
      <c r="AA21" s="82"/>
      <c r="AB21" s="80"/>
      <c r="AC21" s="82"/>
      <c r="AD21" s="82"/>
      <c r="AE21" s="83"/>
      <c r="AF21" s="12"/>
    </row>
    <row r="22" spans="1:32" x14ac:dyDescent="0.25">
      <c r="D22" s="10"/>
      <c r="E22" s="18"/>
      <c r="F22" s="64"/>
      <c r="G22" s="50">
        <f>108.5/12</f>
        <v>9.0416666666666661</v>
      </c>
      <c r="H22" s="50">
        <f>107.1/12</f>
        <v>8.9249999999999989</v>
      </c>
      <c r="I22" s="50">
        <f>109.8/12</f>
        <v>9.15</v>
      </c>
      <c r="J22" s="18"/>
      <c r="K22" s="56">
        <v>0.89</v>
      </c>
      <c r="L22" s="56"/>
      <c r="M22" s="56"/>
      <c r="N22" s="84"/>
      <c r="O22" s="56">
        <v>0.68</v>
      </c>
      <c r="P22" s="56"/>
      <c r="Q22" s="56"/>
      <c r="R22" s="65"/>
      <c r="S22" s="56">
        <v>0.46</v>
      </c>
      <c r="T22" s="56"/>
      <c r="U22" s="56"/>
      <c r="W22" s="67"/>
      <c r="X22" s="58" t="s">
        <v>17</v>
      </c>
      <c r="Y22" s="58"/>
      <c r="Z22" s="67"/>
      <c r="AA22" s="68"/>
      <c r="AB22" s="57"/>
      <c r="AC22" s="58" t="s">
        <v>17</v>
      </c>
      <c r="AD22" s="58"/>
      <c r="AE22" s="71"/>
      <c r="AF22" s="12"/>
    </row>
    <row r="23" spans="1:32" x14ac:dyDescent="0.25">
      <c r="D23" s="10"/>
      <c r="E23" s="37" t="s">
        <v>23</v>
      </c>
      <c r="F23" s="60"/>
      <c r="G23" s="72"/>
      <c r="H23" s="73"/>
      <c r="I23" s="72"/>
      <c r="J23" s="37"/>
      <c r="K23" s="37"/>
      <c r="L23" s="37"/>
      <c r="M23" s="37"/>
      <c r="N23" s="37"/>
      <c r="O23" s="37"/>
      <c r="P23" s="37"/>
      <c r="Q23" s="37"/>
      <c r="R23" s="41"/>
      <c r="S23" s="41"/>
      <c r="T23" s="41"/>
      <c r="U23" s="41"/>
      <c r="V23" s="85">
        <v>5.0999999999999997E-2</v>
      </c>
      <c r="W23" s="62"/>
      <c r="X23" s="42"/>
      <c r="Y23" s="62"/>
      <c r="Z23" s="62"/>
      <c r="AA23" s="63"/>
      <c r="AB23" s="42"/>
      <c r="AC23" s="42"/>
      <c r="AD23" s="42"/>
      <c r="AE23" s="74"/>
      <c r="AF23" s="12"/>
    </row>
    <row r="24" spans="1:32" x14ac:dyDescent="0.25">
      <c r="D24" s="10"/>
      <c r="E24" s="37"/>
      <c r="F24" s="60"/>
      <c r="G24" s="46">
        <f>'[1]Table 3_draft'!G23/12</f>
        <v>10.358333333333333</v>
      </c>
      <c r="H24" s="46">
        <f>'[1]Table 3_draft'!H23/12</f>
        <v>9.2249999999999996</v>
      </c>
      <c r="I24" s="46">
        <f>'[1]Table 3_draft'!I23/12</f>
        <v>11.491666666666667</v>
      </c>
      <c r="J24" s="37"/>
      <c r="K24" s="48">
        <v>0.89</v>
      </c>
      <c r="L24" s="48"/>
      <c r="M24" s="48"/>
      <c r="N24" s="37"/>
      <c r="O24" s="48">
        <v>0.69</v>
      </c>
      <c r="P24" s="48"/>
      <c r="Q24" s="48"/>
      <c r="R24" s="41"/>
      <c r="S24" s="48">
        <v>0.51</v>
      </c>
      <c r="T24" s="48"/>
      <c r="U24" s="48"/>
      <c r="V24" s="85"/>
      <c r="W24" s="62">
        <v>0.93</v>
      </c>
      <c r="X24" s="63">
        <v>0.87</v>
      </c>
      <c r="Y24" s="63">
        <v>1</v>
      </c>
      <c r="Z24" s="75">
        <v>5.1999999999999998E-2</v>
      </c>
      <c r="AA24" s="63"/>
      <c r="AB24" s="42">
        <v>1.03</v>
      </c>
      <c r="AC24" s="63">
        <v>0.96</v>
      </c>
      <c r="AD24" s="63">
        <v>1.1100000000000001</v>
      </c>
      <c r="AE24" s="75">
        <v>0.4</v>
      </c>
      <c r="AF24" s="12"/>
    </row>
    <row r="25" spans="1:32" ht="15.75" thickBot="1" x14ac:dyDescent="0.3">
      <c r="D25" s="10"/>
      <c r="E25" s="86" t="s">
        <v>24</v>
      </c>
      <c r="F25" s="87"/>
      <c r="G25" s="88"/>
      <c r="H25" s="88"/>
      <c r="I25" s="88"/>
      <c r="J25" s="86"/>
      <c r="K25" s="89"/>
      <c r="L25" s="89"/>
      <c r="M25" s="89"/>
      <c r="N25" s="86"/>
      <c r="O25" s="89"/>
      <c r="P25" s="89"/>
      <c r="Q25" s="89"/>
      <c r="R25" s="89"/>
      <c r="S25" s="89"/>
      <c r="T25" s="89"/>
      <c r="U25" s="89"/>
      <c r="V25" s="90"/>
      <c r="W25" s="91"/>
      <c r="X25" s="92"/>
      <c r="Y25" s="92"/>
      <c r="Z25" s="93"/>
      <c r="AA25" s="92"/>
      <c r="AB25" s="94"/>
      <c r="AC25" s="92"/>
      <c r="AD25" s="92"/>
      <c r="AE25" s="93"/>
      <c r="AF25" s="12"/>
    </row>
    <row r="26" spans="1:32" x14ac:dyDescent="0.25">
      <c r="D26" s="10"/>
      <c r="E26" s="18" t="s">
        <v>16</v>
      </c>
      <c r="F26" s="18"/>
      <c r="G26" s="50"/>
      <c r="H26" s="50"/>
      <c r="I26" s="50"/>
      <c r="J26" s="18"/>
      <c r="K26" s="51"/>
      <c r="L26" s="51"/>
      <c r="M26" s="18"/>
      <c r="N26" s="18"/>
      <c r="O26" s="18"/>
      <c r="P26" s="18"/>
      <c r="Q26" s="18"/>
      <c r="R26" s="18"/>
      <c r="S26" s="18"/>
      <c r="T26" s="18"/>
      <c r="U26" s="18"/>
      <c r="W26" s="52"/>
      <c r="X26" s="53"/>
      <c r="Y26" s="52"/>
      <c r="Z26" s="53"/>
      <c r="AA26" s="18"/>
      <c r="AB26" s="54"/>
      <c r="AC26" s="54"/>
      <c r="AD26" s="54"/>
      <c r="AE26" s="1"/>
      <c r="AF26" s="12"/>
    </row>
    <row r="27" spans="1:32" x14ac:dyDescent="0.25">
      <c r="D27" s="10"/>
      <c r="E27" s="18"/>
      <c r="F27" s="18"/>
      <c r="G27" s="50">
        <f>101.59/12</f>
        <v>8.4658333333333342</v>
      </c>
      <c r="H27" s="50">
        <f>96.87/12</f>
        <v>8.0724999999999998</v>
      </c>
      <c r="I27" s="50">
        <f>106.31/12</f>
        <v>8.8591666666666669</v>
      </c>
      <c r="J27" s="18"/>
      <c r="K27" s="55">
        <v>0.89</v>
      </c>
      <c r="L27" s="55"/>
      <c r="M27" s="55"/>
      <c r="N27" s="18"/>
      <c r="O27" s="56">
        <v>0.67</v>
      </c>
      <c r="P27" s="56"/>
      <c r="Q27" s="56"/>
      <c r="R27" s="18"/>
      <c r="S27" s="56">
        <v>0.44</v>
      </c>
      <c r="T27" s="56"/>
      <c r="U27" s="56"/>
      <c r="V27" s="57" t="s">
        <v>14</v>
      </c>
      <c r="W27" s="1"/>
      <c r="X27" s="58" t="s">
        <v>17</v>
      </c>
      <c r="Y27" s="58"/>
      <c r="Z27" s="59"/>
      <c r="AA27" s="18"/>
      <c r="AB27" s="1"/>
      <c r="AC27" s="58"/>
      <c r="AD27" s="58"/>
      <c r="AE27" s="59"/>
      <c r="AF27" s="12"/>
    </row>
    <row r="28" spans="1:32" x14ac:dyDescent="0.25">
      <c r="D28" s="10"/>
      <c r="E28" s="37" t="s">
        <v>18</v>
      </c>
      <c r="F28" s="60"/>
      <c r="G28" s="46"/>
      <c r="H28" s="46"/>
      <c r="I28" s="46"/>
      <c r="J28" s="37"/>
      <c r="K28" s="37"/>
      <c r="L28" s="37"/>
      <c r="M28" s="37"/>
      <c r="N28" s="37"/>
      <c r="O28" s="37"/>
      <c r="P28" s="37"/>
      <c r="Q28" s="37"/>
      <c r="R28" s="41"/>
      <c r="S28" s="41"/>
      <c r="T28" s="41"/>
      <c r="U28" s="41"/>
      <c r="V28" s="61"/>
      <c r="W28" s="43"/>
      <c r="X28" s="38"/>
      <c r="Y28" s="43"/>
      <c r="Z28" s="38"/>
      <c r="AA28" s="44"/>
      <c r="AB28" s="38"/>
      <c r="AC28" s="38"/>
      <c r="AD28" s="38"/>
      <c r="AE28" s="45"/>
      <c r="AF28" s="12"/>
    </row>
    <row r="29" spans="1:32" x14ac:dyDescent="0.25">
      <c r="D29" s="10"/>
      <c r="E29" s="37"/>
      <c r="F29" s="60"/>
      <c r="G29" s="46">
        <f>79.74/12</f>
        <v>6.6449999999999996</v>
      </c>
      <c r="H29" s="46">
        <f>76.41/12</f>
        <v>6.3674999999999997</v>
      </c>
      <c r="I29" s="46">
        <f>83.1/12</f>
        <v>6.9249999999999998</v>
      </c>
      <c r="J29" s="37"/>
      <c r="K29" s="48">
        <v>0.86</v>
      </c>
      <c r="L29" s="48"/>
      <c r="M29" s="48"/>
      <c r="N29" s="37"/>
      <c r="O29" s="48">
        <v>0.59</v>
      </c>
      <c r="P29" s="48"/>
      <c r="Q29" s="48"/>
      <c r="R29" s="41"/>
      <c r="S29" s="48">
        <v>0.35</v>
      </c>
      <c r="T29" s="48"/>
      <c r="U29" s="48"/>
      <c r="V29" s="42" t="s">
        <v>14</v>
      </c>
      <c r="W29" s="62">
        <v>1.2989999999999999</v>
      </c>
      <c r="X29" s="63">
        <v>1.2310000000000001</v>
      </c>
      <c r="Y29" s="63">
        <v>1.371</v>
      </c>
      <c r="Z29" s="62" t="s">
        <v>14</v>
      </c>
      <c r="AA29" s="63"/>
      <c r="AB29" s="49" t="s">
        <v>15</v>
      </c>
      <c r="AC29" s="49" t="s">
        <v>15</v>
      </c>
      <c r="AD29" s="49" t="s">
        <v>15</v>
      </c>
      <c r="AE29" s="49" t="s">
        <v>15</v>
      </c>
      <c r="AF29" s="12"/>
    </row>
    <row r="30" spans="1:32" x14ac:dyDescent="0.25">
      <c r="A30" s="1"/>
      <c r="D30" s="10"/>
      <c r="E30" s="76" t="s">
        <v>25</v>
      </c>
      <c r="F30" s="76"/>
      <c r="G30" s="95"/>
      <c r="H30" s="95"/>
      <c r="I30" s="95"/>
      <c r="J30" s="96"/>
      <c r="K30" s="97"/>
      <c r="L30" s="97"/>
      <c r="M30" s="97"/>
      <c r="N30" s="97"/>
      <c r="O30" s="98"/>
      <c r="P30" s="98"/>
      <c r="Q30" s="98"/>
      <c r="R30" s="98"/>
      <c r="S30" s="98"/>
      <c r="T30" s="98"/>
      <c r="U30" s="98"/>
      <c r="V30" s="96"/>
      <c r="W30" s="99"/>
      <c r="X30" s="95"/>
      <c r="Y30" s="95"/>
      <c r="Z30" s="100"/>
      <c r="AA30" s="101"/>
      <c r="AB30" s="102"/>
      <c r="AC30" s="102"/>
      <c r="AD30" s="102"/>
      <c r="AE30" s="6"/>
      <c r="AF30" s="12"/>
    </row>
    <row r="31" spans="1:32" x14ac:dyDescent="0.25">
      <c r="D31" s="10"/>
      <c r="E31" s="18" t="s">
        <v>26</v>
      </c>
      <c r="F31" s="18"/>
      <c r="G31" s="19"/>
      <c r="H31" s="19"/>
      <c r="I31" s="19"/>
      <c r="J31" s="20"/>
      <c r="K31" s="103"/>
      <c r="L31" s="103"/>
      <c r="M31" s="103"/>
      <c r="N31" s="25"/>
      <c r="O31" s="25"/>
      <c r="P31" s="25"/>
      <c r="Q31" s="25"/>
      <c r="R31" s="25"/>
      <c r="S31" s="25"/>
      <c r="T31" s="25"/>
      <c r="U31" s="25"/>
      <c r="V31" s="104"/>
      <c r="W31" s="105"/>
      <c r="X31" s="19"/>
      <c r="Y31" s="19"/>
      <c r="Z31" s="106"/>
      <c r="AA31" s="107"/>
      <c r="AB31" s="54"/>
      <c r="AC31" s="54"/>
      <c r="AD31" s="54"/>
      <c r="AE31" s="1"/>
      <c r="AF31" s="12"/>
    </row>
    <row r="32" spans="1:32" x14ac:dyDescent="0.25">
      <c r="D32" s="108"/>
      <c r="E32" s="109"/>
      <c r="F32" s="110"/>
      <c r="G32" s="111"/>
      <c r="H32" s="112"/>
      <c r="I32" s="111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4"/>
      <c r="W32" s="115"/>
      <c r="X32" s="116"/>
      <c r="Y32" s="115"/>
      <c r="Z32" s="116"/>
      <c r="AA32" s="117"/>
      <c r="AB32" s="116"/>
      <c r="AC32" s="116"/>
      <c r="AD32" s="116"/>
      <c r="AE32" s="36"/>
      <c r="AF32" s="118"/>
    </row>
    <row r="33" spans="1:34" s="119" customForma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3"/>
      <c r="W33" s="1"/>
      <c r="X33" s="1"/>
      <c r="Y33" s="1"/>
      <c r="Z33" s="1"/>
      <c r="AA33" s="1"/>
      <c r="AB33" s="4"/>
      <c r="AC33" s="4"/>
      <c r="AD33" s="4"/>
      <c r="AE33" s="1"/>
      <c r="AF33" s="1"/>
      <c r="AG33" s="1"/>
      <c r="AH33" s="1"/>
    </row>
    <row r="34" spans="1:34" s="119" customForma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</sheetData>
  <mergeCells count="52">
    <mergeCell ref="K27:M27"/>
    <mergeCell ref="O27:Q27"/>
    <mergeCell ref="S27:U27"/>
    <mergeCell ref="X27:Y27"/>
    <mergeCell ref="AC27:AD27"/>
    <mergeCell ref="K29:M29"/>
    <mergeCell ref="O29:Q29"/>
    <mergeCell ref="S29:U29"/>
    <mergeCell ref="K22:M22"/>
    <mergeCell ref="O22:Q22"/>
    <mergeCell ref="S22:U22"/>
    <mergeCell ref="X22:Y22"/>
    <mergeCell ref="AC22:AD22"/>
    <mergeCell ref="K24:M24"/>
    <mergeCell ref="O24:Q24"/>
    <mergeCell ref="S24:U24"/>
    <mergeCell ref="K18:M18"/>
    <mergeCell ref="O18:Q18"/>
    <mergeCell ref="S18:U18"/>
    <mergeCell ref="K20:M20"/>
    <mergeCell ref="O20:Q20"/>
    <mergeCell ref="S20:U20"/>
    <mergeCell ref="K14:M14"/>
    <mergeCell ref="O14:Q14"/>
    <mergeCell ref="S14:U14"/>
    <mergeCell ref="X14:Y14"/>
    <mergeCell ref="AC14:AD14"/>
    <mergeCell ref="K16:M16"/>
    <mergeCell ref="O16:Q16"/>
    <mergeCell ref="S16:U16"/>
    <mergeCell ref="K10:M10"/>
    <mergeCell ref="O10:Q10"/>
    <mergeCell ref="S10:U10"/>
    <mergeCell ref="K11:M12"/>
    <mergeCell ref="O12:Q12"/>
    <mergeCell ref="S12:U12"/>
    <mergeCell ref="W9:W10"/>
    <mergeCell ref="X9:Y10"/>
    <mergeCell ref="Z9:Z10"/>
    <mergeCell ref="AB9:AB10"/>
    <mergeCell ref="AC9:AD10"/>
    <mergeCell ref="AE9:AE10"/>
    <mergeCell ref="E4:AE5"/>
    <mergeCell ref="E7:G7"/>
    <mergeCell ref="K8:M9"/>
    <mergeCell ref="O8:Q9"/>
    <mergeCell ref="S8:U9"/>
    <mergeCell ref="V8:V10"/>
    <mergeCell ref="W8:Z8"/>
    <mergeCell ref="AB8:AE8"/>
    <mergeCell ref="G9:G10"/>
    <mergeCell ref="H9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</dc:creator>
  <cp:lastModifiedBy>victo</cp:lastModifiedBy>
  <dcterms:created xsi:type="dcterms:W3CDTF">2022-12-17T18:21:58Z</dcterms:created>
  <dcterms:modified xsi:type="dcterms:W3CDTF">2022-12-17T18:22:40Z</dcterms:modified>
</cp:coreProperties>
</file>