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2843d5e13f8f4b8d/Bureau/cell wall/manuscript/submission v1/"/>
    </mc:Choice>
  </mc:AlternateContent>
  <xr:revisionPtr revIDLastSave="581" documentId="8_{ED098DFE-E00F-4229-8E6B-F1C998447BF4}" xr6:coauthVersionLast="47" xr6:coauthVersionMax="47" xr10:uidLastSave="{E6CAD060-D0EE-4B9A-A8BC-E1AA68F36B1F}"/>
  <bookViews>
    <workbookView xWindow="-28920" yWindow="5085" windowWidth="29040" windowHeight="15840" tabRatio="772" xr2:uid="{602BB60E-CB42-4B37-A926-65590453B08E}"/>
  </bookViews>
  <sheets>
    <sheet name="Source Fig 2E (Table S4)" sheetId="64" r:id="rId1"/>
    <sheet name="Source Fig 2F (Table S9)" sheetId="60" r:id="rId2"/>
    <sheet name="Source Fig 3E (Table S12)" sheetId="62" r:id="rId3"/>
    <sheet name="Source Fig 4A (Table S13)" sheetId="63" r:id="rId4"/>
    <sheet name="Source Fig 4B13C T1" sheetId="59" r:id="rId5"/>
    <sheet name="Source Fig S10 (Table S14)" sheetId="65" r:id="rId6"/>
    <sheet name="Source Fig S12A (Table S16)" sheetId="57" r:id="rId7"/>
    <sheet name="Source Fig S12B (Table S17)" sheetId="58" r:id="rId8"/>
    <sheet name="Source Fig S13A 1H T1" sheetId="50" r:id="rId9"/>
    <sheet name="Source Fig S13B 1H T1rho" sheetId="53" r:id="rId10"/>
    <sheet name="Source Fig S13C 13C T1rho" sheetId="51" r:id="rId1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L40" i="65" l="1"/>
  <c r="K40" i="65"/>
  <c r="J40" i="65"/>
  <c r="I40" i="65"/>
  <c r="H40" i="65"/>
  <c r="G40" i="65"/>
  <c r="F40" i="65"/>
  <c r="E40" i="65"/>
  <c r="D40" i="65"/>
  <c r="L39" i="65"/>
  <c r="K39" i="65"/>
  <c r="J39" i="65"/>
  <c r="I39" i="65"/>
  <c r="H39" i="65"/>
  <c r="G39" i="65"/>
  <c r="F39" i="65"/>
  <c r="E39" i="65"/>
  <c r="D39" i="65"/>
  <c r="L38" i="65"/>
  <c r="K38" i="65"/>
  <c r="J38" i="65"/>
  <c r="I38" i="65"/>
  <c r="H38" i="65"/>
  <c r="G38" i="65"/>
  <c r="F38" i="65"/>
  <c r="E38" i="65"/>
  <c r="D38" i="65"/>
  <c r="L37" i="65"/>
  <c r="K37" i="65"/>
  <c r="J37" i="65"/>
  <c r="I37" i="65"/>
  <c r="H37" i="65"/>
  <c r="G37" i="65"/>
  <c r="F37" i="65"/>
  <c r="E37" i="65"/>
  <c r="D37" i="65"/>
  <c r="L36" i="65"/>
  <c r="K36" i="65"/>
  <c r="J36" i="65"/>
  <c r="I36" i="65"/>
  <c r="H36" i="65"/>
  <c r="G36" i="65"/>
  <c r="F36" i="65"/>
  <c r="E36" i="65"/>
  <c r="D36" i="65"/>
  <c r="L35" i="65"/>
  <c r="K35" i="65"/>
  <c r="J35" i="65"/>
  <c r="I35" i="65"/>
  <c r="H35" i="65"/>
  <c r="G35" i="65"/>
  <c r="F35" i="65"/>
  <c r="E35" i="65"/>
  <c r="D35" i="65"/>
  <c r="L34" i="65"/>
  <c r="K34" i="65"/>
  <c r="J34" i="65"/>
  <c r="I34" i="65"/>
  <c r="H34" i="65"/>
  <c r="G34" i="65"/>
  <c r="F34" i="65"/>
  <c r="E34" i="65"/>
  <c r="D34" i="65"/>
  <c r="L33" i="65"/>
  <c r="K33" i="65"/>
  <c r="J33" i="65"/>
  <c r="I33" i="65"/>
  <c r="H33" i="65"/>
  <c r="G33" i="65"/>
  <c r="F33" i="65"/>
  <c r="E33" i="65"/>
  <c r="D33" i="65"/>
  <c r="L32" i="65"/>
  <c r="K32" i="65"/>
  <c r="J32" i="65"/>
  <c r="I32" i="65"/>
  <c r="H32" i="65"/>
  <c r="G32" i="65"/>
  <c r="F32" i="65"/>
  <c r="E32" i="65"/>
  <c r="D32" i="65"/>
  <c r="L31" i="65"/>
  <c r="K31" i="65"/>
  <c r="J31" i="65"/>
  <c r="I31" i="65"/>
  <c r="H31" i="65"/>
  <c r="G31" i="65"/>
  <c r="F31" i="65"/>
  <c r="E31" i="65"/>
  <c r="D31" i="65"/>
  <c r="L30" i="65"/>
  <c r="K30" i="65"/>
  <c r="J30" i="65"/>
  <c r="I30" i="65"/>
  <c r="H30" i="65"/>
  <c r="G30" i="65"/>
  <c r="F30" i="65"/>
  <c r="E30" i="65"/>
  <c r="D30" i="65"/>
  <c r="L29" i="65"/>
  <c r="K29" i="65"/>
  <c r="J29" i="65"/>
  <c r="I29" i="65"/>
  <c r="H29" i="65"/>
  <c r="G29" i="65"/>
  <c r="F29" i="65"/>
  <c r="E29" i="65"/>
  <c r="D29" i="65"/>
  <c r="L28" i="65"/>
  <c r="K28" i="65"/>
  <c r="J28" i="65"/>
  <c r="I28" i="65"/>
  <c r="H28" i="65"/>
  <c r="G28" i="65"/>
  <c r="F28" i="65"/>
  <c r="E28" i="65"/>
  <c r="D28" i="65"/>
  <c r="L27" i="65"/>
  <c r="K27" i="65"/>
  <c r="J27" i="65"/>
  <c r="I27" i="65"/>
  <c r="H27" i="65"/>
  <c r="G27" i="65"/>
  <c r="F27" i="65"/>
  <c r="E27" i="65"/>
  <c r="D27" i="65"/>
  <c r="L26" i="65"/>
  <c r="K26" i="65"/>
  <c r="J26" i="65"/>
  <c r="I26" i="65"/>
  <c r="H26" i="65"/>
  <c r="G26" i="65"/>
  <c r="F26" i="65"/>
  <c r="E26" i="65"/>
  <c r="D26" i="65"/>
  <c r="L25" i="65"/>
  <c r="K25" i="65"/>
  <c r="J25" i="65"/>
  <c r="I25" i="65"/>
  <c r="H25" i="65"/>
  <c r="G25" i="65"/>
  <c r="F25" i="65"/>
  <c r="E25" i="65"/>
  <c r="D25" i="65"/>
  <c r="H25" i="64" l="1"/>
  <c r="F25" i="64"/>
  <c r="G22" i="64"/>
  <c r="I22" i="64" s="1"/>
  <c r="I21" i="64"/>
  <c r="G21" i="64"/>
  <c r="G20" i="64"/>
  <c r="I20" i="64" s="1"/>
  <c r="I19" i="64"/>
  <c r="G18" i="64"/>
  <c r="I18" i="64" s="1"/>
  <c r="G17" i="64"/>
  <c r="I17" i="64" s="1"/>
  <c r="I16" i="64"/>
  <c r="I15" i="64"/>
  <c r="G15" i="64"/>
  <c r="I14" i="64"/>
  <c r="G14" i="64"/>
  <c r="I13" i="64"/>
  <c r="G13" i="64"/>
  <c r="G12" i="64"/>
  <c r="I12" i="64" s="1"/>
  <c r="I11" i="64"/>
  <c r="G11" i="64"/>
  <c r="I10" i="64"/>
  <c r="G9" i="64"/>
  <c r="I9" i="64" s="1"/>
  <c r="I8" i="64"/>
  <c r="G8" i="64"/>
  <c r="I7" i="64"/>
  <c r="G6" i="64"/>
  <c r="I6" i="64" s="1"/>
  <c r="G5" i="64"/>
  <c r="I5" i="64" s="1"/>
  <c r="G4" i="64"/>
  <c r="I4" i="64" s="1"/>
  <c r="G3" i="64"/>
  <c r="I3" i="64" s="1"/>
  <c r="G2" i="64"/>
  <c r="I2" i="64" s="1"/>
  <c r="K435" i="63"/>
  <c r="G435" i="63"/>
  <c r="K434" i="63"/>
  <c r="G434" i="63"/>
  <c r="K433" i="63"/>
  <c r="G433" i="63"/>
  <c r="O233" i="63" s="1"/>
  <c r="G432" i="63"/>
  <c r="G431" i="63"/>
  <c r="K430" i="63"/>
  <c r="P232" i="63" s="1"/>
  <c r="Q232" i="63" s="1"/>
  <c r="G430" i="63"/>
  <c r="O232" i="63" s="1"/>
  <c r="G429" i="63"/>
  <c r="K428" i="63"/>
  <c r="G428" i="63"/>
  <c r="G427" i="63"/>
  <c r="G426" i="63"/>
  <c r="K425" i="63"/>
  <c r="G425" i="63"/>
  <c r="K424" i="63"/>
  <c r="P229" i="63" s="1"/>
  <c r="Q229" i="63" s="1"/>
  <c r="G424" i="63"/>
  <c r="K423" i="63"/>
  <c r="G423" i="63"/>
  <c r="O227" i="63" s="1"/>
  <c r="G422" i="63"/>
  <c r="G421" i="63"/>
  <c r="G420" i="63"/>
  <c r="K419" i="63"/>
  <c r="G419" i="63"/>
  <c r="K418" i="63"/>
  <c r="G418" i="63"/>
  <c r="G417" i="63"/>
  <c r="G416" i="63"/>
  <c r="G415" i="63"/>
  <c r="K414" i="63"/>
  <c r="G414" i="63"/>
  <c r="O224" i="63" s="1"/>
  <c r="K413" i="63"/>
  <c r="P223" i="63" s="1"/>
  <c r="Q223" i="63" s="1"/>
  <c r="G413" i="63"/>
  <c r="G412" i="63"/>
  <c r="G411" i="63"/>
  <c r="G410" i="63"/>
  <c r="G409" i="63"/>
  <c r="G408" i="63"/>
  <c r="G407" i="63"/>
  <c r="G406" i="63"/>
  <c r="K405" i="63"/>
  <c r="G405" i="63"/>
  <c r="G404" i="63"/>
  <c r="G403" i="63"/>
  <c r="G402" i="63"/>
  <c r="G401" i="63"/>
  <c r="K400" i="63"/>
  <c r="G400" i="63"/>
  <c r="G399" i="63"/>
  <c r="G398" i="63"/>
  <c r="K397" i="63"/>
  <c r="G397" i="63"/>
  <c r="O219" i="63" s="1"/>
  <c r="G396" i="63"/>
  <c r="K395" i="63"/>
  <c r="G395" i="63"/>
  <c r="G394" i="63"/>
  <c r="K393" i="63"/>
  <c r="G393" i="63"/>
  <c r="G392" i="63"/>
  <c r="K391" i="63"/>
  <c r="G391" i="63"/>
  <c r="K390" i="63"/>
  <c r="G390" i="63"/>
  <c r="G389" i="63"/>
  <c r="G388" i="63"/>
  <c r="G387" i="63"/>
  <c r="G386" i="63"/>
  <c r="K385" i="63"/>
  <c r="P214" i="63" s="1"/>
  <c r="Q214" i="63" s="1"/>
  <c r="G385" i="63"/>
  <c r="K384" i="63"/>
  <c r="P213" i="63" s="1"/>
  <c r="Q213" i="63" s="1"/>
  <c r="G384" i="63"/>
  <c r="G383" i="63"/>
  <c r="K382" i="63"/>
  <c r="G382" i="63"/>
  <c r="K381" i="63"/>
  <c r="G381" i="63"/>
  <c r="O211" i="63" s="1"/>
  <c r="K380" i="63"/>
  <c r="G380" i="63"/>
  <c r="K379" i="63"/>
  <c r="P209" i="63" s="1"/>
  <c r="Q209" i="63" s="1"/>
  <c r="G379" i="63"/>
  <c r="O209" i="63" s="1"/>
  <c r="K378" i="63"/>
  <c r="G378" i="63"/>
  <c r="O208" i="63" s="1"/>
  <c r="G377" i="63"/>
  <c r="K376" i="63"/>
  <c r="G376" i="63"/>
  <c r="G375" i="63"/>
  <c r="G374" i="63"/>
  <c r="G373" i="63"/>
  <c r="G372" i="63"/>
  <c r="G371" i="63"/>
  <c r="K370" i="63"/>
  <c r="G370" i="63"/>
  <c r="O206" i="63" s="1"/>
  <c r="K369" i="63"/>
  <c r="G369" i="63"/>
  <c r="O205" i="63" s="1"/>
  <c r="K368" i="63"/>
  <c r="G368" i="63"/>
  <c r="G367" i="63"/>
  <c r="K366" i="63"/>
  <c r="G366" i="63"/>
  <c r="K365" i="63"/>
  <c r="P202" i="63" s="1"/>
  <c r="Q202" i="63" s="1"/>
  <c r="G365" i="63"/>
  <c r="G364" i="63"/>
  <c r="G363" i="63"/>
  <c r="G362" i="63"/>
  <c r="G361" i="63"/>
  <c r="K360" i="63"/>
  <c r="G360" i="63"/>
  <c r="K359" i="63"/>
  <c r="G359" i="63"/>
  <c r="G358" i="63"/>
  <c r="K357" i="63"/>
  <c r="G357" i="63"/>
  <c r="O199" i="63" s="1"/>
  <c r="G356" i="63"/>
  <c r="K355" i="63"/>
  <c r="G355" i="63"/>
  <c r="O198" i="63" s="1"/>
  <c r="K354" i="63"/>
  <c r="P197" i="63" s="1"/>
  <c r="Q197" i="63" s="1"/>
  <c r="G354" i="63"/>
  <c r="K353" i="63"/>
  <c r="P196" i="63" s="1"/>
  <c r="Q196" i="63" s="1"/>
  <c r="G353" i="63"/>
  <c r="G352" i="63"/>
  <c r="G351" i="63"/>
  <c r="G350" i="63"/>
  <c r="K349" i="63"/>
  <c r="G349" i="63"/>
  <c r="G348" i="63"/>
  <c r="G347" i="63"/>
  <c r="G346" i="63"/>
  <c r="G345" i="63"/>
  <c r="K344" i="63"/>
  <c r="G344" i="63"/>
  <c r="O194" i="63" s="1"/>
  <c r="K343" i="63"/>
  <c r="G343" i="63"/>
  <c r="K342" i="63"/>
  <c r="G342" i="63"/>
  <c r="G341" i="63"/>
  <c r="G340" i="63"/>
  <c r="K339" i="63"/>
  <c r="G339" i="63"/>
  <c r="G338" i="63"/>
  <c r="G337" i="63"/>
  <c r="K336" i="63"/>
  <c r="G336" i="63"/>
  <c r="O189" i="63" s="1"/>
  <c r="G335" i="63"/>
  <c r="K334" i="63"/>
  <c r="G334" i="63"/>
  <c r="G333" i="63"/>
  <c r="K332" i="63"/>
  <c r="G332" i="63"/>
  <c r="O187" i="63" s="1"/>
  <c r="K331" i="63"/>
  <c r="G331" i="63"/>
  <c r="G330" i="63"/>
  <c r="K329" i="63"/>
  <c r="P185" i="63" s="1"/>
  <c r="Q185" i="63" s="1"/>
  <c r="G329" i="63"/>
  <c r="K328" i="63"/>
  <c r="P183" i="63" s="1"/>
  <c r="Q183" i="63" s="1"/>
  <c r="G328" i="63"/>
  <c r="K327" i="63"/>
  <c r="G327" i="63"/>
  <c r="G326" i="63"/>
  <c r="G325" i="63"/>
  <c r="K324" i="63"/>
  <c r="P181" i="63" s="1"/>
  <c r="Q181" i="63" s="1"/>
  <c r="G324" i="63"/>
  <c r="G323" i="63"/>
  <c r="G322" i="63"/>
  <c r="G321" i="63"/>
  <c r="K320" i="63"/>
  <c r="G320" i="63"/>
  <c r="O180" i="63" s="1"/>
  <c r="R183" i="63" s="1"/>
  <c r="K319" i="63"/>
  <c r="G319" i="63"/>
  <c r="G318" i="63"/>
  <c r="G317" i="63"/>
  <c r="G316" i="63"/>
  <c r="G315" i="63"/>
  <c r="G314" i="63"/>
  <c r="K313" i="63"/>
  <c r="G313" i="63"/>
  <c r="O177" i="63" s="1"/>
  <c r="R177" i="63" s="1"/>
  <c r="G312" i="63"/>
  <c r="G311" i="63"/>
  <c r="G310" i="63"/>
  <c r="G309" i="63"/>
  <c r="G308" i="63"/>
  <c r="G307" i="63"/>
  <c r="K306" i="63"/>
  <c r="G306" i="63"/>
  <c r="K305" i="63"/>
  <c r="P175" i="63" s="1"/>
  <c r="Q175" i="63" s="1"/>
  <c r="G305" i="63"/>
  <c r="G304" i="63"/>
  <c r="G303" i="63"/>
  <c r="G302" i="63"/>
  <c r="G301" i="63"/>
  <c r="G300" i="63"/>
  <c r="K299" i="63"/>
  <c r="G299" i="63"/>
  <c r="G298" i="63"/>
  <c r="K297" i="63"/>
  <c r="G297" i="63"/>
  <c r="K296" i="63"/>
  <c r="G296" i="63"/>
  <c r="K295" i="63"/>
  <c r="G295" i="63"/>
  <c r="O170" i="63" s="1"/>
  <c r="K294" i="63"/>
  <c r="P169" i="63" s="1"/>
  <c r="Q169" i="63" s="1"/>
  <c r="G294" i="63"/>
  <c r="K293" i="63"/>
  <c r="G293" i="63"/>
  <c r="K292" i="63"/>
  <c r="G292" i="63"/>
  <c r="K291" i="63"/>
  <c r="G291" i="63"/>
  <c r="K290" i="63"/>
  <c r="P133" i="63" s="1"/>
  <c r="Q133" i="63" s="1"/>
  <c r="G290" i="63"/>
  <c r="G289" i="63"/>
  <c r="K288" i="63"/>
  <c r="G288" i="63"/>
  <c r="K287" i="63"/>
  <c r="G287" i="63"/>
  <c r="O130" i="63" s="1"/>
  <c r="G286" i="63"/>
  <c r="K285" i="63"/>
  <c r="G285" i="63"/>
  <c r="G284" i="63"/>
  <c r="G283" i="63"/>
  <c r="G282" i="63"/>
  <c r="G281" i="63"/>
  <c r="G280" i="63"/>
  <c r="K279" i="63"/>
  <c r="P128" i="63" s="1"/>
  <c r="Q128" i="63" s="1"/>
  <c r="G279" i="63"/>
  <c r="O128" i="63" s="1"/>
  <c r="G278" i="63"/>
  <c r="G277" i="63"/>
  <c r="G276" i="63"/>
  <c r="K275" i="63"/>
  <c r="G275" i="63"/>
  <c r="G274" i="63"/>
  <c r="G273" i="63"/>
  <c r="K272" i="63"/>
  <c r="P126" i="63" s="1"/>
  <c r="Q126" i="63" s="1"/>
  <c r="G272" i="63"/>
  <c r="K271" i="63"/>
  <c r="G271" i="63"/>
  <c r="O124" i="63" s="1"/>
  <c r="G270" i="63"/>
  <c r="K269" i="63"/>
  <c r="G269" i="63"/>
  <c r="G268" i="63"/>
  <c r="K267" i="63"/>
  <c r="G267" i="63"/>
  <c r="K266" i="63"/>
  <c r="G266" i="63"/>
  <c r="G265" i="63"/>
  <c r="K264" i="63"/>
  <c r="G264" i="63"/>
  <c r="K263" i="63"/>
  <c r="P119" i="63" s="1"/>
  <c r="Q119" i="63" s="1"/>
  <c r="G263" i="63"/>
  <c r="O119" i="63" s="1"/>
  <c r="R124" i="63" s="1"/>
  <c r="G262" i="63"/>
  <c r="G261" i="63"/>
  <c r="K260" i="63"/>
  <c r="G260" i="63"/>
  <c r="G259" i="63"/>
  <c r="K258" i="63"/>
  <c r="G258" i="63"/>
  <c r="K257" i="63"/>
  <c r="P116" i="63" s="1"/>
  <c r="Q116" i="63" s="1"/>
  <c r="G257" i="63"/>
  <c r="K256" i="63"/>
  <c r="G256" i="63"/>
  <c r="G255" i="63"/>
  <c r="G254" i="63"/>
  <c r="G253" i="63"/>
  <c r="G252" i="63"/>
  <c r="G251" i="63"/>
  <c r="G250" i="63"/>
  <c r="G249" i="63"/>
  <c r="G248" i="63"/>
  <c r="G247" i="63"/>
  <c r="G246" i="63"/>
  <c r="G245" i="63"/>
  <c r="G244" i="63"/>
  <c r="G243" i="63"/>
  <c r="G242" i="63"/>
  <c r="G241" i="63"/>
  <c r="K240" i="63"/>
  <c r="G240" i="63"/>
  <c r="G239" i="63"/>
  <c r="G238" i="63"/>
  <c r="K237" i="63"/>
  <c r="G237" i="63"/>
  <c r="O111" i="63" s="1"/>
  <c r="K236" i="63"/>
  <c r="G236" i="63"/>
  <c r="Q235" i="63"/>
  <c r="P235" i="63"/>
  <c r="O235" i="63"/>
  <c r="N235" i="63"/>
  <c r="K235" i="63"/>
  <c r="G235" i="63"/>
  <c r="Q234" i="63"/>
  <c r="P234" i="63"/>
  <c r="O234" i="63"/>
  <c r="N234" i="63"/>
  <c r="G234" i="63"/>
  <c r="P233" i="63"/>
  <c r="Q233" i="63" s="1"/>
  <c r="N233" i="63"/>
  <c r="K233" i="63"/>
  <c r="G233" i="63"/>
  <c r="N232" i="63"/>
  <c r="G232" i="63"/>
  <c r="P231" i="63"/>
  <c r="Q231" i="63" s="1"/>
  <c r="O231" i="63"/>
  <c r="N231" i="63"/>
  <c r="K231" i="63"/>
  <c r="G231" i="63"/>
  <c r="P230" i="63"/>
  <c r="Q230" i="63" s="1"/>
  <c r="O230" i="63"/>
  <c r="N230" i="63"/>
  <c r="G230" i="63"/>
  <c r="O229" i="63"/>
  <c r="R235" i="63" s="1"/>
  <c r="N229" i="63"/>
  <c r="G229" i="63"/>
  <c r="G228" i="63"/>
  <c r="Q227" i="63"/>
  <c r="P227" i="63"/>
  <c r="N227" i="63"/>
  <c r="G227" i="63"/>
  <c r="Q226" i="63"/>
  <c r="P226" i="63"/>
  <c r="O226" i="63"/>
  <c r="N226" i="63"/>
  <c r="K226" i="63"/>
  <c r="G226" i="63"/>
  <c r="O106" i="63" s="1"/>
  <c r="Q225" i="63"/>
  <c r="P225" i="63"/>
  <c r="O225" i="63"/>
  <c r="N225" i="63"/>
  <c r="G225" i="63"/>
  <c r="Q224" i="63"/>
  <c r="P224" i="63"/>
  <c r="N224" i="63"/>
  <c r="G224" i="63"/>
  <c r="O223" i="63"/>
  <c r="R227" i="63" s="1"/>
  <c r="N223" i="63"/>
  <c r="G223" i="63"/>
  <c r="G222" i="63"/>
  <c r="Q221" i="63"/>
  <c r="P221" i="63"/>
  <c r="O221" i="63"/>
  <c r="N221" i="63"/>
  <c r="G221" i="63"/>
  <c r="P220" i="63"/>
  <c r="Q220" i="63" s="1"/>
  <c r="O220" i="63"/>
  <c r="N220" i="63"/>
  <c r="K220" i="63"/>
  <c r="G220" i="63"/>
  <c r="P219" i="63"/>
  <c r="Q219" i="63" s="1"/>
  <c r="N219" i="63"/>
  <c r="G219" i="63"/>
  <c r="Q218" i="63"/>
  <c r="P218" i="63"/>
  <c r="O218" i="63"/>
  <c r="N218" i="63"/>
  <c r="K218" i="63"/>
  <c r="G218" i="63"/>
  <c r="P217" i="63"/>
  <c r="Q217" i="63" s="1"/>
  <c r="O217" i="63"/>
  <c r="N217" i="63"/>
  <c r="G217" i="63"/>
  <c r="P216" i="63"/>
  <c r="Q216" i="63" s="1"/>
  <c r="O216" i="63"/>
  <c r="N216" i="63"/>
  <c r="K216" i="63"/>
  <c r="G216" i="63"/>
  <c r="P215" i="63"/>
  <c r="Q215" i="63" s="1"/>
  <c r="O215" i="63"/>
  <c r="N215" i="63"/>
  <c r="G215" i="63"/>
  <c r="O214" i="63"/>
  <c r="N214" i="63"/>
  <c r="G214" i="63"/>
  <c r="O213" i="63"/>
  <c r="N213" i="63"/>
  <c r="G213" i="63"/>
  <c r="Q212" i="63"/>
  <c r="P212" i="63"/>
  <c r="O212" i="63"/>
  <c r="N212" i="63"/>
  <c r="K212" i="63"/>
  <c r="P102" i="63" s="1"/>
  <c r="Q102" i="63" s="1"/>
  <c r="G212" i="63"/>
  <c r="Q211" i="63"/>
  <c r="P211" i="63"/>
  <c r="N211" i="63"/>
  <c r="K211" i="63"/>
  <c r="G211" i="63"/>
  <c r="Q210" i="63"/>
  <c r="P210" i="63"/>
  <c r="O210" i="63"/>
  <c r="N210" i="63"/>
  <c r="K210" i="63"/>
  <c r="G210" i="63"/>
  <c r="N209" i="63"/>
  <c r="G209" i="63"/>
  <c r="P208" i="63"/>
  <c r="Q208" i="63" s="1"/>
  <c r="N208" i="63"/>
  <c r="K208" i="63"/>
  <c r="P98" i="63" s="1"/>
  <c r="Q98" i="63" s="1"/>
  <c r="G208" i="63"/>
  <c r="O98" i="63" s="1"/>
  <c r="P207" i="63"/>
  <c r="Q207" i="63" s="1"/>
  <c r="O207" i="63"/>
  <c r="N207" i="63"/>
  <c r="K207" i="63"/>
  <c r="G207" i="63"/>
  <c r="P206" i="63"/>
  <c r="Q206" i="63" s="1"/>
  <c r="N206" i="63"/>
  <c r="K206" i="63"/>
  <c r="P96" i="63" s="1"/>
  <c r="Q96" i="63" s="1"/>
  <c r="G206" i="63"/>
  <c r="O96" i="63" s="1"/>
  <c r="P205" i="63"/>
  <c r="Q205" i="63" s="1"/>
  <c r="N205" i="63"/>
  <c r="K205" i="63"/>
  <c r="G205" i="63"/>
  <c r="P204" i="63"/>
  <c r="Q204" i="63" s="1"/>
  <c r="O204" i="63"/>
  <c r="N204" i="63"/>
  <c r="G204" i="63"/>
  <c r="Q203" i="63"/>
  <c r="P203" i="63"/>
  <c r="O203" i="63"/>
  <c r="N203" i="63"/>
  <c r="G203" i="63"/>
  <c r="O202" i="63"/>
  <c r="N202" i="63"/>
  <c r="K202" i="63"/>
  <c r="G202" i="63"/>
  <c r="P201" i="63"/>
  <c r="Q201" i="63" s="1"/>
  <c r="O201" i="63"/>
  <c r="N201" i="63"/>
  <c r="K201" i="63"/>
  <c r="G201" i="63"/>
  <c r="Q200" i="63"/>
  <c r="P200" i="63"/>
  <c r="O200" i="63"/>
  <c r="N200" i="63"/>
  <c r="K200" i="63"/>
  <c r="G200" i="63"/>
  <c r="P199" i="63"/>
  <c r="Q199" i="63" s="1"/>
  <c r="N199" i="63"/>
  <c r="K199" i="63"/>
  <c r="G199" i="63"/>
  <c r="Q198" i="63"/>
  <c r="P198" i="63"/>
  <c r="N198" i="63"/>
  <c r="G198" i="63"/>
  <c r="O197" i="63"/>
  <c r="N197" i="63"/>
  <c r="G197" i="63"/>
  <c r="O196" i="63"/>
  <c r="N196" i="63"/>
  <c r="K196" i="63"/>
  <c r="G196" i="63"/>
  <c r="Q195" i="63"/>
  <c r="P195" i="63"/>
  <c r="O195" i="63"/>
  <c r="N195" i="63"/>
  <c r="K195" i="63"/>
  <c r="G195" i="63"/>
  <c r="O89" i="63" s="1"/>
  <c r="Q194" i="63"/>
  <c r="P194" i="63"/>
  <c r="N194" i="63"/>
  <c r="K194" i="63"/>
  <c r="G194" i="63"/>
  <c r="O88" i="63" s="1"/>
  <c r="Q193" i="63"/>
  <c r="P193" i="63"/>
  <c r="O193" i="63"/>
  <c r="N193" i="63"/>
  <c r="K193" i="63"/>
  <c r="G193" i="63"/>
  <c r="O87" i="63" s="1"/>
  <c r="Q192" i="63"/>
  <c r="P192" i="63"/>
  <c r="O192" i="63"/>
  <c r="N192" i="63"/>
  <c r="G192" i="63"/>
  <c r="Q191" i="63"/>
  <c r="P191" i="63"/>
  <c r="O191" i="63"/>
  <c r="N191" i="63"/>
  <c r="G191" i="63"/>
  <c r="K190" i="63"/>
  <c r="G190" i="63"/>
  <c r="O86" i="63" s="1"/>
  <c r="P189" i="63"/>
  <c r="Q189" i="63" s="1"/>
  <c r="N189" i="63"/>
  <c r="G189" i="63"/>
  <c r="Q188" i="63"/>
  <c r="P188" i="63"/>
  <c r="O188" i="63"/>
  <c r="N188" i="63"/>
  <c r="G188" i="63"/>
  <c r="Q187" i="63"/>
  <c r="P187" i="63"/>
  <c r="N187" i="63"/>
  <c r="G187" i="63"/>
  <c r="P186" i="63"/>
  <c r="Q186" i="63" s="1"/>
  <c r="O186" i="63"/>
  <c r="N186" i="63"/>
  <c r="G186" i="63"/>
  <c r="O185" i="63"/>
  <c r="N185" i="63"/>
  <c r="G185" i="63"/>
  <c r="K184" i="63"/>
  <c r="G184" i="63"/>
  <c r="O183" i="63"/>
  <c r="N183" i="63"/>
  <c r="K183" i="63"/>
  <c r="P84" i="63" s="1"/>
  <c r="Q84" i="63" s="1"/>
  <c r="G183" i="63"/>
  <c r="Q182" i="63"/>
  <c r="P182" i="63"/>
  <c r="O182" i="63"/>
  <c r="N182" i="63"/>
  <c r="K182" i="63"/>
  <c r="G182" i="63"/>
  <c r="O181" i="63"/>
  <c r="N181" i="63"/>
  <c r="K181" i="63"/>
  <c r="P82" i="63" s="1"/>
  <c r="Q82" i="63" s="1"/>
  <c r="G181" i="63"/>
  <c r="Q180" i="63"/>
  <c r="P180" i="63"/>
  <c r="N180" i="63"/>
  <c r="G180" i="63"/>
  <c r="P179" i="63"/>
  <c r="Q179" i="63" s="1"/>
  <c r="O179" i="63"/>
  <c r="N179" i="63"/>
  <c r="G179" i="63"/>
  <c r="K178" i="63"/>
  <c r="P80" i="63" s="1"/>
  <c r="Q80" i="63" s="1"/>
  <c r="G178" i="63"/>
  <c r="Q177" i="63"/>
  <c r="P177" i="63"/>
  <c r="N177" i="63"/>
  <c r="G177" i="63"/>
  <c r="Q176" i="63"/>
  <c r="P176" i="63"/>
  <c r="O176" i="63"/>
  <c r="N176" i="63"/>
  <c r="K176" i="63"/>
  <c r="P79" i="63" s="1"/>
  <c r="Q79" i="63" s="1"/>
  <c r="G176" i="63"/>
  <c r="O175" i="63"/>
  <c r="N175" i="63"/>
  <c r="G175" i="63"/>
  <c r="P174" i="63"/>
  <c r="Q174" i="63" s="1"/>
  <c r="O174" i="63"/>
  <c r="N174" i="63"/>
  <c r="K174" i="63"/>
  <c r="G174" i="63"/>
  <c r="O78" i="63" s="1"/>
  <c r="K173" i="63"/>
  <c r="G173" i="63"/>
  <c r="O77" i="63" s="1"/>
  <c r="P172" i="63"/>
  <c r="Q172" i="63" s="1"/>
  <c r="O172" i="63"/>
  <c r="N172" i="63"/>
  <c r="K172" i="63"/>
  <c r="G172" i="63"/>
  <c r="P171" i="63"/>
  <c r="Q171" i="63" s="1"/>
  <c r="O171" i="63"/>
  <c r="N171" i="63"/>
  <c r="K171" i="63"/>
  <c r="P75" i="63" s="1"/>
  <c r="Q75" i="63" s="1"/>
  <c r="G171" i="63"/>
  <c r="P170" i="63"/>
  <c r="Q170" i="63" s="1"/>
  <c r="N170" i="63"/>
  <c r="K170" i="63"/>
  <c r="G170" i="63"/>
  <c r="O169" i="63"/>
  <c r="N169" i="63"/>
  <c r="G169" i="63"/>
  <c r="K168" i="63"/>
  <c r="G168" i="63"/>
  <c r="G167" i="63"/>
  <c r="G166" i="63"/>
  <c r="N165" i="63"/>
  <c r="G165" i="63"/>
  <c r="P164" i="63"/>
  <c r="Q164" i="63" s="1"/>
  <c r="N164" i="63"/>
  <c r="K164" i="63"/>
  <c r="G164" i="63"/>
  <c r="N163" i="63"/>
  <c r="G163" i="63"/>
  <c r="N162" i="63"/>
  <c r="K162" i="63"/>
  <c r="G162" i="63"/>
  <c r="O161" i="63"/>
  <c r="N161" i="63"/>
  <c r="K161" i="63"/>
  <c r="G161" i="63"/>
  <c r="O160" i="63"/>
  <c r="N160" i="63"/>
  <c r="K160" i="63"/>
  <c r="G160" i="63"/>
  <c r="P159" i="63"/>
  <c r="Q159" i="63" s="1"/>
  <c r="N159" i="63"/>
  <c r="K159" i="63"/>
  <c r="G159" i="63"/>
  <c r="O68" i="63" s="1"/>
  <c r="R80" i="63" s="1"/>
  <c r="G158" i="63"/>
  <c r="R157" i="63"/>
  <c r="N157" i="63"/>
  <c r="K157" i="63"/>
  <c r="G157" i="63"/>
  <c r="N156" i="63"/>
  <c r="G156" i="63"/>
  <c r="N155" i="63"/>
  <c r="K155" i="63"/>
  <c r="P66" i="63" s="1"/>
  <c r="Q66" i="63" s="1"/>
  <c r="G155" i="63"/>
  <c r="N154" i="63"/>
  <c r="K154" i="63"/>
  <c r="P64" i="63" s="1"/>
  <c r="Q64" i="63" s="1"/>
  <c r="G154" i="63"/>
  <c r="O64" i="63" s="1"/>
  <c r="N153" i="63"/>
  <c r="K153" i="63"/>
  <c r="P63" i="63" s="1"/>
  <c r="Q63" i="63" s="1"/>
  <c r="G153" i="63"/>
  <c r="N152" i="63"/>
  <c r="K152" i="63"/>
  <c r="G152" i="63"/>
  <c r="N151" i="63"/>
  <c r="K151" i="63"/>
  <c r="P61" i="63" s="1"/>
  <c r="Q61" i="63" s="1"/>
  <c r="G151" i="63"/>
  <c r="N150" i="63"/>
  <c r="K150" i="63"/>
  <c r="G150" i="63"/>
  <c r="O60" i="63" s="1"/>
  <c r="R64" i="63" s="1"/>
  <c r="N149" i="63"/>
  <c r="K149" i="63"/>
  <c r="P165" i="63" s="1"/>
  <c r="Q165" i="63" s="1"/>
  <c r="G149" i="63"/>
  <c r="O165" i="63" s="1"/>
  <c r="K148" i="63"/>
  <c r="G148" i="63"/>
  <c r="O164" i="63" s="1"/>
  <c r="R147" i="63"/>
  <c r="N147" i="63"/>
  <c r="K147" i="63"/>
  <c r="P163" i="63" s="1"/>
  <c r="Q163" i="63" s="1"/>
  <c r="G147" i="63"/>
  <c r="O163" i="63" s="1"/>
  <c r="N146" i="63"/>
  <c r="K146" i="63"/>
  <c r="P162" i="63" s="1"/>
  <c r="Q162" i="63" s="1"/>
  <c r="G146" i="63"/>
  <c r="O162" i="63" s="1"/>
  <c r="N145" i="63"/>
  <c r="K145" i="63"/>
  <c r="P161" i="63" s="1"/>
  <c r="Q161" i="63" s="1"/>
  <c r="G145" i="63"/>
  <c r="N144" i="63"/>
  <c r="K144" i="63"/>
  <c r="P160" i="63" s="1"/>
  <c r="Q160" i="63" s="1"/>
  <c r="G144" i="63"/>
  <c r="N143" i="63"/>
  <c r="G143" i="63"/>
  <c r="N142" i="63"/>
  <c r="K142" i="63"/>
  <c r="G142" i="63"/>
  <c r="O159" i="63" s="1"/>
  <c r="R165" i="63" s="1"/>
  <c r="G141" i="63"/>
  <c r="N140" i="63"/>
  <c r="K140" i="63"/>
  <c r="G140" i="63"/>
  <c r="N139" i="63"/>
  <c r="K139" i="63"/>
  <c r="G139" i="63"/>
  <c r="N138" i="63"/>
  <c r="K138" i="63"/>
  <c r="G138" i="63"/>
  <c r="K137" i="63"/>
  <c r="G137" i="63"/>
  <c r="P136" i="63"/>
  <c r="Q136" i="63" s="1"/>
  <c r="O136" i="63"/>
  <c r="N136" i="63"/>
  <c r="G136" i="63"/>
  <c r="P135" i="63"/>
  <c r="Q135" i="63" s="1"/>
  <c r="O135" i="63"/>
  <c r="N135" i="63"/>
  <c r="K135" i="63"/>
  <c r="G135" i="63"/>
  <c r="P134" i="63"/>
  <c r="Q134" i="63" s="1"/>
  <c r="O134" i="63"/>
  <c r="N134" i="63"/>
  <c r="K134" i="63"/>
  <c r="G134" i="63"/>
  <c r="O133" i="63"/>
  <c r="N133" i="63"/>
  <c r="K133" i="63"/>
  <c r="G133" i="63"/>
  <c r="P132" i="63"/>
  <c r="Q132" i="63" s="1"/>
  <c r="O132" i="63"/>
  <c r="R136" i="63" s="1"/>
  <c r="N132" i="63"/>
  <c r="K132" i="63"/>
  <c r="G132" i="63"/>
  <c r="K131" i="63"/>
  <c r="G131" i="63"/>
  <c r="P130" i="63"/>
  <c r="Q130" i="63" s="1"/>
  <c r="N130" i="63"/>
  <c r="G130" i="63"/>
  <c r="Q129" i="63"/>
  <c r="P129" i="63"/>
  <c r="O129" i="63"/>
  <c r="N129" i="63"/>
  <c r="K129" i="63"/>
  <c r="P140" i="63" s="1"/>
  <c r="Q140" i="63" s="1"/>
  <c r="G129" i="63"/>
  <c r="O140" i="63" s="1"/>
  <c r="N128" i="63"/>
  <c r="K128" i="63"/>
  <c r="P139" i="63" s="1"/>
  <c r="Q139" i="63" s="1"/>
  <c r="G128" i="63"/>
  <c r="O139" i="63" s="1"/>
  <c r="Q127" i="63"/>
  <c r="P127" i="63"/>
  <c r="O127" i="63"/>
  <c r="N127" i="63"/>
  <c r="K127" i="63"/>
  <c r="P138" i="63" s="1"/>
  <c r="Q138" i="63" s="1"/>
  <c r="G127" i="63"/>
  <c r="O138" i="63" s="1"/>
  <c r="O126" i="63"/>
  <c r="N126" i="63"/>
  <c r="G126" i="63"/>
  <c r="G125" i="63"/>
  <c r="P124" i="63"/>
  <c r="Q124" i="63" s="1"/>
  <c r="N124" i="63"/>
  <c r="G124" i="63"/>
  <c r="P123" i="63"/>
  <c r="Q123" i="63" s="1"/>
  <c r="O123" i="63"/>
  <c r="N123" i="63"/>
  <c r="G123" i="63"/>
  <c r="P122" i="63"/>
  <c r="Q122" i="63" s="1"/>
  <c r="O122" i="63"/>
  <c r="N122" i="63"/>
  <c r="G122" i="63"/>
  <c r="P121" i="63"/>
  <c r="Q121" i="63" s="1"/>
  <c r="O121" i="63"/>
  <c r="N121" i="63"/>
  <c r="G121" i="63"/>
  <c r="Q120" i="63"/>
  <c r="P120" i="63"/>
  <c r="O120" i="63"/>
  <c r="N120" i="63"/>
  <c r="K120" i="63"/>
  <c r="G120" i="63"/>
  <c r="O58" i="63" s="1"/>
  <c r="N119" i="63"/>
  <c r="G119" i="63"/>
  <c r="Q118" i="63"/>
  <c r="P118" i="63"/>
  <c r="O118" i="63"/>
  <c r="N118" i="63"/>
  <c r="G118" i="63"/>
  <c r="P117" i="63"/>
  <c r="Q117" i="63" s="1"/>
  <c r="O117" i="63"/>
  <c r="N117" i="63"/>
  <c r="G117" i="63"/>
  <c r="O116" i="63"/>
  <c r="N116" i="63"/>
  <c r="K116" i="63"/>
  <c r="G116" i="63"/>
  <c r="Q115" i="63"/>
  <c r="P115" i="63"/>
  <c r="O115" i="63"/>
  <c r="N115" i="63"/>
  <c r="G115" i="63"/>
  <c r="G114" i="63"/>
  <c r="P113" i="63"/>
  <c r="Q113" i="63" s="1"/>
  <c r="O113" i="63"/>
  <c r="R113" i="63" s="1"/>
  <c r="N113" i="63"/>
  <c r="G113" i="63"/>
  <c r="G112" i="63"/>
  <c r="Q111" i="63"/>
  <c r="P111" i="63"/>
  <c r="N111" i="63"/>
  <c r="G111" i="63"/>
  <c r="P110" i="63"/>
  <c r="Q110" i="63" s="1"/>
  <c r="O110" i="63"/>
  <c r="N110" i="63"/>
  <c r="G110" i="63"/>
  <c r="Q109" i="63"/>
  <c r="P109" i="63"/>
  <c r="O109" i="63"/>
  <c r="N109" i="63"/>
  <c r="G109" i="63"/>
  <c r="Q108" i="63"/>
  <c r="P108" i="63"/>
  <c r="O108" i="63"/>
  <c r="N108" i="63"/>
  <c r="K108" i="63"/>
  <c r="G108" i="63"/>
  <c r="P107" i="63"/>
  <c r="Q107" i="63" s="1"/>
  <c r="O107" i="63"/>
  <c r="N107" i="63"/>
  <c r="G107" i="63"/>
  <c r="Q106" i="63"/>
  <c r="P106" i="63"/>
  <c r="N106" i="63"/>
  <c r="G106" i="63"/>
  <c r="Q105" i="63"/>
  <c r="P105" i="63"/>
  <c r="O105" i="63"/>
  <c r="N105" i="63"/>
  <c r="K105" i="63"/>
  <c r="G105" i="63"/>
  <c r="Q104" i="63"/>
  <c r="P104" i="63"/>
  <c r="O104" i="63"/>
  <c r="N104" i="63"/>
  <c r="G104" i="63"/>
  <c r="Q103" i="63"/>
  <c r="P103" i="63"/>
  <c r="O103" i="63"/>
  <c r="N103" i="63"/>
  <c r="G103" i="63"/>
  <c r="O102" i="63"/>
  <c r="N102" i="63"/>
  <c r="G102" i="63"/>
  <c r="P101" i="63"/>
  <c r="Q101" i="63" s="1"/>
  <c r="O101" i="63"/>
  <c r="N101" i="63"/>
  <c r="G101" i="63"/>
  <c r="P100" i="63"/>
  <c r="Q100" i="63" s="1"/>
  <c r="O100" i="63"/>
  <c r="N100" i="63"/>
  <c r="K100" i="63"/>
  <c r="G100" i="63"/>
  <c r="G99" i="63"/>
  <c r="N98" i="63"/>
  <c r="K98" i="63"/>
  <c r="P52" i="63" s="1"/>
  <c r="Q52" i="63" s="1"/>
  <c r="G98" i="63"/>
  <c r="O52" i="63" s="1"/>
  <c r="P97" i="63"/>
  <c r="Q97" i="63" s="1"/>
  <c r="O97" i="63"/>
  <c r="N97" i="63"/>
  <c r="K97" i="63"/>
  <c r="G97" i="63"/>
  <c r="N96" i="63"/>
  <c r="K96" i="63"/>
  <c r="P50" i="63" s="1"/>
  <c r="Q50" i="63" s="1"/>
  <c r="G96" i="63"/>
  <c r="O50" i="63" s="1"/>
  <c r="P95" i="63"/>
  <c r="Q95" i="63" s="1"/>
  <c r="O95" i="63"/>
  <c r="N95" i="63"/>
  <c r="K95" i="63"/>
  <c r="G95" i="63"/>
  <c r="P94" i="63"/>
  <c r="Q94" i="63" s="1"/>
  <c r="O94" i="63"/>
  <c r="N94" i="63"/>
  <c r="G94" i="63"/>
  <c r="Q93" i="63"/>
  <c r="P93" i="63"/>
  <c r="O93" i="63"/>
  <c r="N93" i="63"/>
  <c r="K93" i="63"/>
  <c r="G93" i="63"/>
  <c r="P92" i="63"/>
  <c r="Q92" i="63" s="1"/>
  <c r="O92" i="63"/>
  <c r="N92" i="63"/>
  <c r="K92" i="63"/>
  <c r="G92" i="63"/>
  <c r="O47" i="63" s="1"/>
  <c r="Q91" i="63"/>
  <c r="P91" i="63"/>
  <c r="O91" i="63"/>
  <c r="N91" i="63"/>
  <c r="K91" i="63"/>
  <c r="G91" i="63"/>
  <c r="P90" i="63"/>
  <c r="Q90" i="63" s="1"/>
  <c r="O90" i="63"/>
  <c r="N90" i="63"/>
  <c r="G90" i="63"/>
  <c r="P89" i="63"/>
  <c r="Q89" i="63" s="1"/>
  <c r="N89" i="63"/>
  <c r="K89" i="63"/>
  <c r="G89" i="63"/>
  <c r="Q88" i="63"/>
  <c r="P88" i="63"/>
  <c r="N88" i="63"/>
  <c r="K88" i="63"/>
  <c r="G88" i="63"/>
  <c r="P87" i="63"/>
  <c r="Q87" i="63" s="1"/>
  <c r="N87" i="63"/>
  <c r="G87" i="63"/>
  <c r="Q86" i="63"/>
  <c r="P86" i="63"/>
  <c r="N86" i="63"/>
  <c r="G86" i="63"/>
  <c r="Q85" i="63"/>
  <c r="P85" i="63"/>
  <c r="O85" i="63"/>
  <c r="N85" i="63"/>
  <c r="K85" i="63"/>
  <c r="G85" i="63"/>
  <c r="O42" i="63" s="1"/>
  <c r="O84" i="63"/>
  <c r="N84" i="63"/>
  <c r="K84" i="63"/>
  <c r="G84" i="63"/>
  <c r="O41" i="63" s="1"/>
  <c r="Q83" i="63"/>
  <c r="P83" i="63"/>
  <c r="O83" i="63"/>
  <c r="N83" i="63"/>
  <c r="K83" i="63"/>
  <c r="G83" i="63"/>
  <c r="O40" i="63" s="1"/>
  <c r="O82" i="63"/>
  <c r="N82" i="63"/>
  <c r="K82" i="63"/>
  <c r="G82" i="63"/>
  <c r="O39" i="63" s="1"/>
  <c r="K81" i="63"/>
  <c r="G81" i="63"/>
  <c r="O80" i="63"/>
  <c r="N80" i="63"/>
  <c r="K80" i="63"/>
  <c r="G80" i="63"/>
  <c r="O79" i="63"/>
  <c r="N79" i="63"/>
  <c r="G79" i="63"/>
  <c r="P78" i="63"/>
  <c r="Q78" i="63" s="1"/>
  <c r="N78" i="63"/>
  <c r="K78" i="63"/>
  <c r="G78" i="63"/>
  <c r="Q77" i="63"/>
  <c r="P77" i="63"/>
  <c r="N77" i="63"/>
  <c r="K77" i="63"/>
  <c r="G77" i="63"/>
  <c r="P76" i="63"/>
  <c r="Q76" i="63" s="1"/>
  <c r="O76" i="63"/>
  <c r="N76" i="63"/>
  <c r="K76" i="63"/>
  <c r="G76" i="63"/>
  <c r="O75" i="63"/>
  <c r="N75" i="63"/>
  <c r="G75" i="63"/>
  <c r="P74" i="63"/>
  <c r="Q74" i="63" s="1"/>
  <c r="O74" i="63"/>
  <c r="N74" i="63"/>
  <c r="G74" i="63"/>
  <c r="Q73" i="63"/>
  <c r="P73" i="63"/>
  <c r="O73" i="63"/>
  <c r="N73" i="63"/>
  <c r="K73" i="63"/>
  <c r="G73" i="63"/>
  <c r="O32" i="63" s="1"/>
  <c r="Q72" i="63"/>
  <c r="P72" i="63"/>
  <c r="O72" i="63"/>
  <c r="N72" i="63"/>
  <c r="K72" i="63"/>
  <c r="G72" i="63"/>
  <c r="O31" i="63" s="1"/>
  <c r="Q71" i="63"/>
  <c r="P71" i="63"/>
  <c r="O71" i="63"/>
  <c r="N71" i="63"/>
  <c r="K71" i="63"/>
  <c r="G71" i="63"/>
  <c r="O30" i="63" s="1"/>
  <c r="Q70" i="63"/>
  <c r="P70" i="63"/>
  <c r="O70" i="63"/>
  <c r="N70" i="63"/>
  <c r="G70" i="63"/>
  <c r="Q69" i="63"/>
  <c r="P69" i="63"/>
  <c r="O69" i="63"/>
  <c r="N69" i="63"/>
  <c r="K69" i="63"/>
  <c r="G69" i="63"/>
  <c r="Q68" i="63"/>
  <c r="P68" i="63"/>
  <c r="N68" i="63"/>
  <c r="G68" i="63"/>
  <c r="P67" i="63"/>
  <c r="Q67" i="63" s="1"/>
  <c r="O67" i="63"/>
  <c r="N67" i="63"/>
  <c r="G67" i="63"/>
  <c r="O66" i="63"/>
  <c r="N66" i="63"/>
  <c r="G66" i="63"/>
  <c r="K65" i="63"/>
  <c r="G65" i="63"/>
  <c r="O28" i="63" s="1"/>
  <c r="N64" i="63"/>
  <c r="G64" i="63"/>
  <c r="O63" i="63"/>
  <c r="N63" i="63"/>
  <c r="G63" i="63"/>
  <c r="Q62" i="63"/>
  <c r="P62" i="63"/>
  <c r="O62" i="63"/>
  <c r="N62" i="63"/>
  <c r="G62" i="63"/>
  <c r="O61" i="63"/>
  <c r="N61" i="63"/>
  <c r="K61" i="63"/>
  <c r="G61" i="63"/>
  <c r="P60" i="63"/>
  <c r="Q60" i="63" s="1"/>
  <c r="N60" i="63"/>
  <c r="K60" i="63"/>
  <c r="G60" i="63"/>
  <c r="G59" i="63"/>
  <c r="P58" i="63"/>
  <c r="Q58" i="63" s="1"/>
  <c r="N58" i="63"/>
  <c r="G58" i="63"/>
  <c r="Q57" i="63"/>
  <c r="P57" i="63"/>
  <c r="O57" i="63"/>
  <c r="N57" i="63"/>
  <c r="K57" i="63"/>
  <c r="G57" i="63"/>
  <c r="P56" i="63"/>
  <c r="Q56" i="63" s="1"/>
  <c r="O56" i="63"/>
  <c r="N56" i="63"/>
  <c r="K56" i="63"/>
  <c r="G56" i="63"/>
  <c r="Q55" i="63"/>
  <c r="P55" i="63"/>
  <c r="O55" i="63"/>
  <c r="N55" i="63"/>
  <c r="K55" i="63"/>
  <c r="G55" i="63"/>
  <c r="P54" i="63"/>
  <c r="Q54" i="63" s="1"/>
  <c r="O54" i="63"/>
  <c r="N54" i="63"/>
  <c r="G54" i="63"/>
  <c r="K53" i="63"/>
  <c r="G53" i="63"/>
  <c r="O21" i="63" s="1"/>
  <c r="N52" i="63"/>
  <c r="G52" i="63"/>
  <c r="P51" i="63"/>
  <c r="Q51" i="63" s="1"/>
  <c r="O51" i="63"/>
  <c r="N51" i="63"/>
  <c r="G51" i="63"/>
  <c r="N50" i="63"/>
  <c r="G50" i="63"/>
  <c r="P49" i="63"/>
  <c r="Q49" i="63" s="1"/>
  <c r="O49" i="63"/>
  <c r="N49" i="63"/>
  <c r="K49" i="63"/>
  <c r="G49" i="63"/>
  <c r="P48" i="63"/>
  <c r="Q48" i="63" s="1"/>
  <c r="O48" i="63"/>
  <c r="N48" i="63"/>
  <c r="G48" i="63"/>
  <c r="Q47" i="63"/>
  <c r="P47" i="63"/>
  <c r="N47" i="63"/>
  <c r="K47" i="63"/>
  <c r="P19" i="63" s="1"/>
  <c r="Q19" i="63" s="1"/>
  <c r="G47" i="63"/>
  <c r="P46" i="63"/>
  <c r="Q46" i="63" s="1"/>
  <c r="O46" i="63"/>
  <c r="N46" i="63"/>
  <c r="K46" i="63"/>
  <c r="P18" i="63" s="1"/>
  <c r="Q18" i="63" s="1"/>
  <c r="G46" i="63"/>
  <c r="Q45" i="63"/>
  <c r="P45" i="63"/>
  <c r="O45" i="63"/>
  <c r="N45" i="63"/>
  <c r="K45" i="63"/>
  <c r="P17" i="63" s="1"/>
  <c r="Q17" i="63" s="1"/>
  <c r="G45" i="63"/>
  <c r="P44" i="63"/>
  <c r="Q44" i="63" s="1"/>
  <c r="O44" i="63"/>
  <c r="N44" i="63"/>
  <c r="G44" i="63"/>
  <c r="Q43" i="63"/>
  <c r="P43" i="63"/>
  <c r="O43" i="63"/>
  <c r="N43" i="63"/>
  <c r="K43" i="63"/>
  <c r="G43" i="63"/>
  <c r="O16" i="63" s="1"/>
  <c r="Q42" i="63"/>
  <c r="P42" i="63"/>
  <c r="N42" i="63"/>
  <c r="G42" i="63"/>
  <c r="Q41" i="63"/>
  <c r="P41" i="63"/>
  <c r="N41" i="63"/>
  <c r="K41" i="63"/>
  <c r="G41" i="63"/>
  <c r="Q40" i="63"/>
  <c r="P40" i="63"/>
  <c r="N40" i="63"/>
  <c r="G40" i="63"/>
  <c r="P39" i="63"/>
  <c r="Q39" i="63" s="1"/>
  <c r="N39" i="63"/>
  <c r="K39" i="63"/>
  <c r="G39" i="63"/>
  <c r="P38" i="63"/>
  <c r="Q38" i="63" s="1"/>
  <c r="O38" i="63"/>
  <c r="N38" i="63"/>
  <c r="K38" i="63"/>
  <c r="G38" i="63"/>
  <c r="P37" i="63"/>
  <c r="Q37" i="63" s="1"/>
  <c r="O37" i="63"/>
  <c r="N37" i="63"/>
  <c r="K37" i="63"/>
  <c r="G37" i="63"/>
  <c r="K36" i="63"/>
  <c r="G36" i="63"/>
  <c r="P35" i="63"/>
  <c r="Q35" i="63" s="1"/>
  <c r="O35" i="63"/>
  <c r="N35" i="63"/>
  <c r="K35" i="63"/>
  <c r="G35" i="63"/>
  <c r="Q34" i="63"/>
  <c r="P34" i="63"/>
  <c r="O34" i="63"/>
  <c r="N34" i="63"/>
  <c r="G34" i="63"/>
  <c r="Q33" i="63"/>
  <c r="P33" i="63"/>
  <c r="O33" i="63"/>
  <c r="N33" i="63"/>
  <c r="G33" i="63"/>
  <c r="Q32" i="63"/>
  <c r="P32" i="63"/>
  <c r="N32" i="63"/>
  <c r="K32" i="63"/>
  <c r="G32" i="63"/>
  <c r="O14" i="63" s="1"/>
  <c r="Q31" i="63"/>
  <c r="P31" i="63"/>
  <c r="N31" i="63"/>
  <c r="K31" i="63"/>
  <c r="P13" i="63" s="1"/>
  <c r="Q13" i="63" s="1"/>
  <c r="G31" i="63"/>
  <c r="Q30" i="63"/>
  <c r="P30" i="63"/>
  <c r="N30" i="63"/>
  <c r="G30" i="63"/>
  <c r="P29" i="63"/>
  <c r="Q29" i="63" s="1"/>
  <c r="O29" i="63"/>
  <c r="N29" i="63"/>
  <c r="K29" i="63"/>
  <c r="P12" i="63" s="1"/>
  <c r="Q12" i="63" s="1"/>
  <c r="G29" i="63"/>
  <c r="O12" i="63" s="1"/>
  <c r="P28" i="63"/>
  <c r="Q28" i="63" s="1"/>
  <c r="N28" i="63"/>
  <c r="G28" i="63"/>
  <c r="P27" i="63"/>
  <c r="Q27" i="63" s="1"/>
  <c r="O27" i="63"/>
  <c r="N27" i="63"/>
  <c r="G27" i="63"/>
  <c r="P26" i="63"/>
  <c r="Q26" i="63" s="1"/>
  <c r="O26" i="63"/>
  <c r="N26" i="63"/>
  <c r="K26" i="63"/>
  <c r="G26" i="63"/>
  <c r="G25" i="63"/>
  <c r="P24" i="63"/>
  <c r="Q24" i="63" s="1"/>
  <c r="O24" i="63"/>
  <c r="N24" i="63"/>
  <c r="G24" i="63"/>
  <c r="Q23" i="63"/>
  <c r="P23" i="63"/>
  <c r="O23" i="63"/>
  <c r="N23" i="63"/>
  <c r="K23" i="63"/>
  <c r="P10" i="63" s="1"/>
  <c r="Q10" i="63" s="1"/>
  <c r="G23" i="63"/>
  <c r="P22" i="63"/>
  <c r="Q22" i="63" s="1"/>
  <c r="O22" i="63"/>
  <c r="N22" i="63"/>
  <c r="G22" i="63"/>
  <c r="P21" i="63"/>
  <c r="Q21" i="63" s="1"/>
  <c r="N21" i="63"/>
  <c r="G21" i="63"/>
  <c r="Q20" i="63"/>
  <c r="P20" i="63"/>
  <c r="O20" i="63"/>
  <c r="N20" i="63"/>
  <c r="G20" i="63"/>
  <c r="O19" i="63"/>
  <c r="N19" i="63"/>
  <c r="G19" i="63"/>
  <c r="O18" i="63"/>
  <c r="N18" i="63"/>
  <c r="K18" i="63"/>
  <c r="G18" i="63"/>
  <c r="O8" i="63" s="1"/>
  <c r="O17" i="63"/>
  <c r="N17" i="63"/>
  <c r="G17" i="63"/>
  <c r="P16" i="63"/>
  <c r="Q16" i="63" s="1"/>
  <c r="N16" i="63"/>
  <c r="G16" i="63"/>
  <c r="G15" i="63"/>
  <c r="Q14" i="63"/>
  <c r="P14" i="63"/>
  <c r="N14" i="63"/>
  <c r="G14" i="63"/>
  <c r="O13" i="63"/>
  <c r="N13" i="63"/>
  <c r="K13" i="63"/>
  <c r="G13" i="63"/>
  <c r="N12" i="63"/>
  <c r="G12" i="63"/>
  <c r="Q11" i="63"/>
  <c r="P11" i="63"/>
  <c r="O11" i="63"/>
  <c r="N11" i="63"/>
  <c r="G11" i="63"/>
  <c r="O10" i="63"/>
  <c r="R14" i="63" s="1"/>
  <c r="N10" i="63"/>
  <c r="K10" i="63"/>
  <c r="G10" i="63"/>
  <c r="G9" i="63"/>
  <c r="P8" i="63"/>
  <c r="Q8" i="63" s="1"/>
  <c r="N8" i="63"/>
  <c r="K8" i="63"/>
  <c r="G8" i="63"/>
  <c r="P7" i="63"/>
  <c r="Q7" i="63" s="1"/>
  <c r="O7" i="63"/>
  <c r="N7" i="63"/>
  <c r="K7" i="63"/>
  <c r="P4" i="63" s="1"/>
  <c r="Q4" i="63" s="1"/>
  <c r="G7" i="63"/>
  <c r="O4" i="63" s="1"/>
  <c r="P6" i="63"/>
  <c r="Q6" i="63" s="1"/>
  <c r="O6" i="63"/>
  <c r="N6" i="63"/>
  <c r="G6" i="63"/>
  <c r="P5" i="63"/>
  <c r="Q5" i="63" s="1"/>
  <c r="O5" i="63"/>
  <c r="N5" i="63"/>
  <c r="K5" i="63"/>
  <c r="P3" i="63" s="1"/>
  <c r="Q3" i="63" s="1"/>
  <c r="G5" i="63"/>
  <c r="O3" i="63" s="1"/>
  <c r="N4" i="63"/>
  <c r="G4" i="63"/>
  <c r="N3" i="63"/>
  <c r="K3" i="63"/>
  <c r="G3" i="63"/>
  <c r="P2" i="63"/>
  <c r="Q2" i="63" s="1"/>
  <c r="O2" i="63"/>
  <c r="N2" i="63"/>
  <c r="G2" i="63"/>
  <c r="H64" i="60"/>
  <c r="F64" i="60"/>
  <c r="O45" i="60"/>
  <c r="N45" i="60"/>
  <c r="I25" i="64" l="1"/>
  <c r="J8" i="64" s="1"/>
  <c r="R98" i="63"/>
  <c r="R130" i="63"/>
  <c r="R140" i="63"/>
  <c r="R172" i="63"/>
  <c r="R221" i="63"/>
  <c r="R8" i="63"/>
  <c r="R58" i="63"/>
  <c r="R189" i="63"/>
  <c r="R52" i="63"/>
  <c r="R24" i="63"/>
  <c r="R111" i="63"/>
  <c r="R35" i="63"/>
  <c r="J5" i="64" l="1"/>
  <c r="J11" i="64"/>
  <c r="J4" i="64"/>
  <c r="J9" i="64"/>
  <c r="J14" i="64"/>
  <c r="J22" i="64"/>
  <c r="J15" i="64"/>
  <c r="J10" i="64"/>
  <c r="J17" i="64"/>
  <c r="J7" i="64"/>
  <c r="J6" i="64"/>
  <c r="J18" i="64"/>
  <c r="J21" i="64"/>
  <c r="J12" i="64"/>
  <c r="J16" i="64"/>
  <c r="J20" i="64"/>
  <c r="J19" i="64"/>
  <c r="J13" i="64"/>
  <c r="J3" i="64"/>
  <c r="J2" i="64"/>
  <c r="AK27" i="58"/>
  <c r="AJ27" i="58"/>
  <c r="AI27" i="58"/>
  <c r="AH27" i="58"/>
  <c r="AG27" i="58"/>
  <c r="AF27" i="58"/>
  <c r="AE27" i="58"/>
  <c r="AD27" i="58"/>
  <c r="AC27" i="58"/>
  <c r="AB27" i="58"/>
  <c r="AA27" i="58"/>
  <c r="Z27" i="58"/>
  <c r="Y27" i="58"/>
  <c r="X27" i="58"/>
  <c r="W27" i="58"/>
  <c r="V27" i="58"/>
  <c r="AK26" i="58"/>
  <c r="AJ26" i="58"/>
  <c r="AI26" i="58"/>
  <c r="AH26" i="58"/>
  <c r="AG26" i="58"/>
  <c r="AF26" i="58"/>
  <c r="AE26" i="58"/>
  <c r="AD26" i="58"/>
  <c r="AC26" i="58"/>
  <c r="AB26" i="58"/>
  <c r="AA26" i="58"/>
  <c r="Z26" i="58"/>
  <c r="Y26" i="58"/>
  <c r="X26" i="58"/>
  <c r="W26" i="58"/>
  <c r="V26" i="58"/>
  <c r="AK25" i="58"/>
  <c r="AJ25" i="58"/>
  <c r="AI25" i="58"/>
  <c r="AH25" i="58"/>
  <c r="AG25" i="58"/>
  <c r="AF25" i="58"/>
  <c r="AE25" i="58"/>
  <c r="AD25" i="58"/>
  <c r="AC25" i="58"/>
  <c r="AB25" i="58"/>
  <c r="AA25" i="58"/>
  <c r="Z25" i="58"/>
  <c r="Y25" i="58"/>
  <c r="X25" i="58"/>
  <c r="W25" i="58"/>
  <c r="V25" i="58"/>
  <c r="AK24" i="58"/>
  <c r="AJ24" i="58"/>
  <c r="AI24" i="58"/>
  <c r="AH24" i="58"/>
  <c r="AG24" i="58"/>
  <c r="AF24" i="58"/>
  <c r="AE24" i="58"/>
  <c r="AD24" i="58"/>
  <c r="AC24" i="58"/>
  <c r="AB24" i="58"/>
  <c r="AA24" i="58"/>
  <c r="Z24" i="58"/>
  <c r="Y24" i="58"/>
  <c r="X24" i="58"/>
  <c r="W24" i="58"/>
  <c r="V24" i="58"/>
  <c r="AK23" i="58"/>
  <c r="AJ23" i="58"/>
  <c r="AI23" i="58"/>
  <c r="AH23" i="58"/>
  <c r="AG23" i="58"/>
  <c r="AF23" i="58"/>
  <c r="AE23" i="58"/>
  <c r="AD23" i="58"/>
  <c r="AC23" i="58"/>
  <c r="AB23" i="58"/>
  <c r="AA23" i="58"/>
  <c r="Z23" i="58"/>
  <c r="Y23" i="58"/>
  <c r="X23" i="58"/>
  <c r="W23" i="58"/>
  <c r="V23" i="58"/>
  <c r="AK22" i="58"/>
  <c r="AJ22" i="58"/>
  <c r="AI22" i="58"/>
  <c r="AH22" i="58"/>
  <c r="AG22" i="58"/>
  <c r="AF22" i="58"/>
  <c r="AE22" i="58"/>
  <c r="AD22" i="58"/>
  <c r="AC22" i="58"/>
  <c r="AB22" i="58"/>
  <c r="AA22" i="58"/>
  <c r="Z22" i="58"/>
  <c r="Y22" i="58"/>
  <c r="X22" i="58"/>
  <c r="W22" i="58"/>
  <c r="V22" i="58"/>
  <c r="AK21" i="58"/>
  <c r="AJ21" i="58"/>
  <c r="AI21" i="58"/>
  <c r="AH21" i="58"/>
  <c r="AG21" i="58"/>
  <c r="AF21" i="58"/>
  <c r="AE21" i="58"/>
  <c r="AD21" i="58"/>
  <c r="AC21" i="58"/>
  <c r="AB21" i="58"/>
  <c r="AA21" i="58"/>
  <c r="Z21" i="58"/>
  <c r="Y21" i="58"/>
  <c r="X21" i="58"/>
  <c r="W21" i="58"/>
  <c r="V21" i="58"/>
  <c r="AK20" i="58"/>
  <c r="AJ20" i="58"/>
  <c r="AI20" i="58"/>
  <c r="AH20" i="58"/>
  <c r="AG20" i="58"/>
  <c r="AF20" i="58"/>
  <c r="AE20" i="58"/>
  <c r="AD20" i="58"/>
  <c r="AC20" i="58"/>
  <c r="AB20" i="58"/>
  <c r="AA20" i="58"/>
  <c r="Z20" i="58"/>
  <c r="Y20" i="58"/>
  <c r="X20" i="58"/>
  <c r="W20" i="58"/>
  <c r="V20" i="58"/>
  <c r="AK19" i="58"/>
  <c r="AJ19" i="58"/>
  <c r="AI19" i="58"/>
  <c r="AH19" i="58"/>
  <c r="AG19" i="58"/>
  <c r="AF19" i="58"/>
  <c r="AE19" i="58"/>
  <c r="AD19" i="58"/>
  <c r="AC19" i="58"/>
  <c r="AB19" i="58"/>
  <c r="AA19" i="58"/>
  <c r="Z19" i="58"/>
  <c r="Y19" i="58"/>
  <c r="X19" i="58"/>
  <c r="W19" i="58"/>
  <c r="V19" i="58"/>
  <c r="AK18" i="58"/>
  <c r="AJ18" i="58"/>
  <c r="AI18" i="58"/>
  <c r="AH18" i="58"/>
  <c r="AG18" i="58"/>
  <c r="AF18" i="58"/>
  <c r="AE18" i="58"/>
  <c r="AD18" i="58"/>
  <c r="AC18" i="58"/>
  <c r="AB18" i="58"/>
  <c r="AA18" i="58"/>
  <c r="Z18" i="58"/>
  <c r="Y18" i="58"/>
  <c r="X18" i="58"/>
  <c r="W18" i="58"/>
  <c r="V18" i="58"/>
  <c r="AK17" i="58"/>
  <c r="AJ17" i="58"/>
  <c r="AI17" i="58"/>
  <c r="AH17" i="58"/>
  <c r="AG17" i="58"/>
  <c r="AF17" i="58"/>
  <c r="AE17" i="58"/>
  <c r="AD17" i="58"/>
  <c r="AC17" i="58"/>
  <c r="AB17" i="58"/>
  <c r="AA17" i="58"/>
  <c r="Z17" i="58"/>
  <c r="Y17" i="58"/>
  <c r="X17" i="58"/>
  <c r="W17" i="58"/>
  <c r="V17" i="58"/>
  <c r="AK16" i="58"/>
  <c r="AJ16" i="58"/>
  <c r="AI16" i="58"/>
  <c r="AH16" i="58"/>
  <c r="AG16" i="58"/>
  <c r="AF16" i="58"/>
  <c r="AE16" i="58"/>
  <c r="AD16" i="58"/>
  <c r="AC16" i="58"/>
  <c r="AB16" i="58"/>
  <c r="AA16" i="58"/>
  <c r="Z16" i="58"/>
  <c r="Y16" i="58"/>
  <c r="X16" i="58"/>
  <c r="W16" i="58"/>
  <c r="V16" i="58"/>
  <c r="AK15" i="58"/>
  <c r="AJ15" i="58"/>
  <c r="AI15" i="58"/>
  <c r="AH15" i="58"/>
  <c r="AG15" i="58"/>
  <c r="AF15" i="58"/>
  <c r="AE15" i="58"/>
  <c r="AD15" i="58"/>
  <c r="AC15" i="58"/>
  <c r="AB15" i="58"/>
  <c r="AA15" i="58"/>
  <c r="Z15" i="58"/>
  <c r="Y15" i="58"/>
  <c r="X15" i="58"/>
  <c r="W15" i="58"/>
  <c r="V15" i="58"/>
  <c r="AK14" i="58"/>
  <c r="AJ14" i="58"/>
  <c r="AI14" i="58"/>
  <c r="AH14" i="58"/>
  <c r="AG14" i="58"/>
  <c r="AF14" i="58"/>
  <c r="AE14" i="58"/>
  <c r="AD14" i="58"/>
  <c r="AC14" i="58"/>
  <c r="AB14" i="58"/>
  <c r="AA14" i="58"/>
  <c r="Z14" i="58"/>
  <c r="Y14" i="58"/>
  <c r="X14" i="58"/>
  <c r="W14" i="58"/>
  <c r="V14" i="58"/>
  <c r="AK13" i="58"/>
  <c r="AJ13" i="58"/>
  <c r="AI13" i="58"/>
  <c r="AH13" i="58"/>
  <c r="AG13" i="58"/>
  <c r="AF13" i="58"/>
  <c r="AE13" i="58"/>
  <c r="AD13" i="58"/>
  <c r="AC13" i="58"/>
  <c r="AB13" i="58"/>
  <c r="AA13" i="58"/>
  <c r="Z13" i="58"/>
  <c r="Y13" i="58"/>
  <c r="X13" i="58"/>
  <c r="W13" i="58"/>
  <c r="V13" i="58"/>
  <c r="AK12" i="58"/>
  <c r="AJ12" i="58"/>
  <c r="AI12" i="58"/>
  <c r="AH12" i="58"/>
  <c r="AG12" i="58"/>
  <c r="AF12" i="58"/>
  <c r="AE12" i="58"/>
  <c r="AD12" i="58"/>
  <c r="AC12" i="58"/>
  <c r="AB12" i="58"/>
  <c r="AA12" i="58"/>
  <c r="Z12" i="58"/>
  <c r="Y12" i="58"/>
  <c r="X12" i="58"/>
  <c r="W12" i="58"/>
  <c r="V12" i="58"/>
  <c r="AK11" i="58"/>
  <c r="AJ11" i="58"/>
  <c r="AI11" i="58"/>
  <c r="AH11" i="58"/>
  <c r="AG11" i="58"/>
  <c r="AF11" i="58"/>
  <c r="AE11" i="58"/>
  <c r="AD11" i="58"/>
  <c r="AC11" i="58"/>
  <c r="AB11" i="58"/>
  <c r="AA11" i="58"/>
  <c r="Z11" i="58"/>
  <c r="Y11" i="58"/>
  <c r="X11" i="58"/>
  <c r="W11" i="58"/>
  <c r="V11" i="58"/>
  <c r="AK10" i="58"/>
  <c r="AJ10" i="58"/>
  <c r="AI10" i="58"/>
  <c r="AH10" i="58"/>
  <c r="AG10" i="58"/>
  <c r="AF10" i="58"/>
  <c r="AE10" i="58"/>
  <c r="AD10" i="58"/>
  <c r="AC10" i="58"/>
  <c r="AB10" i="58"/>
  <c r="AA10" i="58"/>
  <c r="Z10" i="58"/>
  <c r="Y10" i="58"/>
  <c r="X10" i="58"/>
  <c r="W10" i="58"/>
  <c r="V10" i="58"/>
  <c r="AK9" i="58"/>
  <c r="AJ9" i="58"/>
  <c r="AI9" i="58"/>
  <c r="AH9" i="58"/>
  <c r="AG9" i="58"/>
  <c r="AF9" i="58"/>
  <c r="AE9" i="58"/>
  <c r="AD9" i="58"/>
  <c r="AC9" i="58"/>
  <c r="AB9" i="58"/>
  <c r="AA9" i="58"/>
  <c r="Z9" i="58"/>
  <c r="Y9" i="58"/>
  <c r="X9" i="58"/>
  <c r="W9" i="58"/>
  <c r="V9" i="58"/>
  <c r="AK8" i="58"/>
  <c r="AJ8" i="58"/>
  <c r="AI8" i="58"/>
  <c r="AH8" i="58"/>
  <c r="AG8" i="58"/>
  <c r="AF8" i="58"/>
  <c r="AE8" i="58"/>
  <c r="AD8" i="58"/>
  <c r="AC8" i="58"/>
  <c r="AB8" i="58"/>
  <c r="AA8" i="58"/>
  <c r="Z8" i="58"/>
  <c r="Y8" i="58"/>
  <c r="X8" i="58"/>
  <c r="W8" i="58"/>
  <c r="V8" i="58"/>
  <c r="AK7" i="58"/>
  <c r="AJ7" i="58"/>
  <c r="AI7" i="58"/>
  <c r="AH7" i="58"/>
  <c r="AG7" i="58"/>
  <c r="AF7" i="58"/>
  <c r="AE7" i="58"/>
  <c r="AD7" i="58"/>
  <c r="AC7" i="58"/>
  <c r="AB7" i="58"/>
  <c r="AA7" i="58"/>
  <c r="Z7" i="58"/>
  <c r="Y7" i="58"/>
  <c r="X7" i="58"/>
  <c r="W7" i="58"/>
  <c r="V7" i="58"/>
  <c r="AK6" i="58"/>
  <c r="AJ6" i="58"/>
  <c r="AI6" i="58"/>
  <c r="AH6" i="58"/>
  <c r="AG6" i="58"/>
  <c r="AF6" i="58"/>
  <c r="AE6" i="58"/>
  <c r="AD6" i="58"/>
  <c r="AC6" i="58"/>
  <c r="AB6" i="58"/>
  <c r="AA6" i="58"/>
  <c r="Z6" i="58"/>
  <c r="Y6" i="58"/>
  <c r="X6" i="58"/>
  <c r="W6" i="58"/>
  <c r="V6" i="58"/>
  <c r="AK5" i="58"/>
  <c r="AJ5" i="58"/>
  <c r="AI5" i="58"/>
  <c r="AH5" i="58"/>
  <c r="AG5" i="58"/>
  <c r="AF5" i="58"/>
  <c r="AE5" i="58"/>
  <c r="AD5" i="58"/>
  <c r="AC5" i="58"/>
  <c r="AB5" i="58"/>
  <c r="AA5" i="58"/>
  <c r="Z5" i="58"/>
  <c r="Y5" i="58"/>
  <c r="X5" i="58"/>
  <c r="W5" i="58"/>
  <c r="V5" i="58"/>
  <c r="AK4" i="58"/>
  <c r="AJ4" i="58"/>
  <c r="AI4" i="58"/>
  <c r="AH4" i="58"/>
  <c r="AG4" i="58"/>
  <c r="AF4" i="58"/>
  <c r="AE4" i="58"/>
  <c r="AD4" i="58"/>
  <c r="AC4" i="58"/>
  <c r="AB4" i="58"/>
  <c r="AA4" i="58"/>
  <c r="Z4" i="58"/>
  <c r="Y4" i="58"/>
  <c r="X4" i="58"/>
  <c r="W4" i="58"/>
  <c r="V4" i="58"/>
  <c r="AN3" i="58" s="1" a="1"/>
  <c r="AN3" i="58" s="1"/>
  <c r="AK3" i="58"/>
  <c r="AJ3" i="58"/>
  <c r="AI3" i="58"/>
  <c r="AH3" i="58"/>
  <c r="AG3" i="58"/>
  <c r="AF3" i="58"/>
  <c r="AE3" i="58"/>
  <c r="AD3" i="58"/>
  <c r="AC3" i="58"/>
  <c r="AB3" i="58"/>
  <c r="AA3" i="58"/>
  <c r="Z3" i="58"/>
  <c r="Y3" i="58"/>
  <c r="X3" i="58"/>
  <c r="W3" i="58"/>
  <c r="V3" i="58"/>
  <c r="AK2" i="58"/>
  <c r="AJ2" i="58"/>
  <c r="AI2" i="58"/>
  <c r="AH2" i="58"/>
  <c r="AG2" i="58"/>
  <c r="AF2" i="58"/>
  <c r="AE2" i="58"/>
  <c r="AD2" i="58"/>
  <c r="AC2" i="58"/>
  <c r="AB2" i="58"/>
  <c r="AA2" i="58"/>
  <c r="Z2" i="58"/>
  <c r="Y2" i="58"/>
  <c r="X2" i="58"/>
  <c r="W2" i="58"/>
  <c r="V2" i="58"/>
  <c r="AK27" i="57"/>
  <c r="AJ27" i="57"/>
  <c r="AI27" i="57"/>
  <c r="AH27" i="57"/>
  <c r="AG27" i="57"/>
  <c r="AF27" i="57"/>
  <c r="AE27" i="57"/>
  <c r="AD27" i="57"/>
  <c r="AC27" i="57"/>
  <c r="AB27" i="57"/>
  <c r="AA27" i="57"/>
  <c r="Z27" i="57"/>
  <c r="Y27" i="57"/>
  <c r="X27" i="57"/>
  <c r="W27" i="57"/>
  <c r="V27" i="57"/>
  <c r="AK26" i="57"/>
  <c r="AJ26" i="57"/>
  <c r="AI26" i="57"/>
  <c r="AH26" i="57"/>
  <c r="AG26" i="57"/>
  <c r="AF26" i="57"/>
  <c r="AE26" i="57"/>
  <c r="AD26" i="57"/>
  <c r="AC26" i="57"/>
  <c r="AB26" i="57"/>
  <c r="AA26" i="57"/>
  <c r="Z26" i="57"/>
  <c r="Y26" i="57"/>
  <c r="X26" i="57"/>
  <c r="W26" i="57"/>
  <c r="V26" i="57"/>
  <c r="AK25" i="57"/>
  <c r="AJ25" i="57"/>
  <c r="AI25" i="57"/>
  <c r="AH25" i="57"/>
  <c r="AG25" i="57"/>
  <c r="AF25" i="57"/>
  <c r="AE25" i="57"/>
  <c r="AD25" i="57"/>
  <c r="AC25" i="57"/>
  <c r="AB25" i="57"/>
  <c r="AA25" i="57"/>
  <c r="Z25" i="57"/>
  <c r="Y25" i="57"/>
  <c r="X25" i="57"/>
  <c r="W25" i="57"/>
  <c r="V25" i="57"/>
  <c r="AK24" i="57"/>
  <c r="AJ24" i="57"/>
  <c r="AI24" i="57"/>
  <c r="AH24" i="57"/>
  <c r="AG24" i="57"/>
  <c r="AF24" i="57"/>
  <c r="AE24" i="57"/>
  <c r="AD24" i="57"/>
  <c r="AC24" i="57"/>
  <c r="AB24" i="57"/>
  <c r="AA24" i="57"/>
  <c r="Z24" i="57"/>
  <c r="Y24" i="57"/>
  <c r="X24" i="57"/>
  <c r="W24" i="57"/>
  <c r="V24" i="57"/>
  <c r="AK23" i="57"/>
  <c r="AJ23" i="57"/>
  <c r="AI23" i="57"/>
  <c r="AH23" i="57"/>
  <c r="AG23" i="57"/>
  <c r="AF23" i="57"/>
  <c r="AE23" i="57"/>
  <c r="AD23" i="57"/>
  <c r="AC23" i="57"/>
  <c r="AB23" i="57"/>
  <c r="AA23" i="57"/>
  <c r="Z23" i="57"/>
  <c r="Y23" i="57"/>
  <c r="X23" i="57"/>
  <c r="W23" i="57"/>
  <c r="V23" i="57"/>
  <c r="AK22" i="57"/>
  <c r="AJ22" i="57"/>
  <c r="AI22" i="57"/>
  <c r="AH22" i="57"/>
  <c r="AG22" i="57"/>
  <c r="AF22" i="57"/>
  <c r="AE22" i="57"/>
  <c r="AD22" i="57"/>
  <c r="AC22" i="57"/>
  <c r="AB22" i="57"/>
  <c r="AA22" i="57"/>
  <c r="Z22" i="57"/>
  <c r="Y22" i="57"/>
  <c r="X22" i="57"/>
  <c r="W22" i="57"/>
  <c r="V22" i="57"/>
  <c r="AK21" i="57"/>
  <c r="AJ21" i="57"/>
  <c r="AI21" i="57"/>
  <c r="AH21" i="57"/>
  <c r="AG21" i="57"/>
  <c r="AF21" i="57"/>
  <c r="AE21" i="57"/>
  <c r="AD21" i="57"/>
  <c r="AC21" i="57"/>
  <c r="AB21" i="57"/>
  <c r="AA21" i="57"/>
  <c r="Z21" i="57"/>
  <c r="Y21" i="57"/>
  <c r="X21" i="57"/>
  <c r="W21" i="57"/>
  <c r="V21" i="57"/>
  <c r="AK20" i="57"/>
  <c r="AJ20" i="57"/>
  <c r="AI20" i="57"/>
  <c r="AH20" i="57"/>
  <c r="AG20" i="57"/>
  <c r="AF20" i="57"/>
  <c r="AE20" i="57"/>
  <c r="AD20" i="57"/>
  <c r="AC20" i="57"/>
  <c r="AB20" i="57"/>
  <c r="AA20" i="57"/>
  <c r="Z20" i="57"/>
  <c r="Y20" i="57"/>
  <c r="X20" i="57"/>
  <c r="W20" i="57"/>
  <c r="V20" i="57"/>
  <c r="AK19" i="57"/>
  <c r="AJ19" i="57"/>
  <c r="AI19" i="57"/>
  <c r="AH19" i="57"/>
  <c r="AG19" i="57"/>
  <c r="AF19" i="57"/>
  <c r="AE19" i="57"/>
  <c r="AD19" i="57"/>
  <c r="AC19" i="57"/>
  <c r="AB19" i="57"/>
  <c r="AA19" i="57"/>
  <c r="Z19" i="57"/>
  <c r="Y19" i="57"/>
  <c r="X19" i="57"/>
  <c r="W19" i="57"/>
  <c r="V19" i="57"/>
  <c r="AK18" i="57"/>
  <c r="AJ18" i="57"/>
  <c r="AI18" i="57"/>
  <c r="AH18" i="57"/>
  <c r="AG18" i="57"/>
  <c r="AF18" i="57"/>
  <c r="AE18" i="57"/>
  <c r="AD18" i="57"/>
  <c r="AC18" i="57"/>
  <c r="AB18" i="57"/>
  <c r="AA18" i="57"/>
  <c r="Z18" i="57"/>
  <c r="Y18" i="57"/>
  <c r="X18" i="57"/>
  <c r="W18" i="57"/>
  <c r="V18" i="57"/>
  <c r="AK17" i="57"/>
  <c r="AJ17" i="57"/>
  <c r="AI17" i="57"/>
  <c r="AH17" i="57"/>
  <c r="AG17" i="57"/>
  <c r="AF17" i="57"/>
  <c r="AE17" i="57"/>
  <c r="AD17" i="57"/>
  <c r="AC17" i="57"/>
  <c r="AB17" i="57"/>
  <c r="AA17" i="57"/>
  <c r="Z17" i="57"/>
  <c r="Y17" i="57"/>
  <c r="X17" i="57"/>
  <c r="W17" i="57"/>
  <c r="V17" i="57"/>
  <c r="AK16" i="57"/>
  <c r="AJ16" i="57"/>
  <c r="AI16" i="57"/>
  <c r="AH16" i="57"/>
  <c r="AG16" i="57"/>
  <c r="AF16" i="57"/>
  <c r="AE16" i="57"/>
  <c r="AD16" i="57"/>
  <c r="AC16" i="57"/>
  <c r="AB16" i="57"/>
  <c r="AA16" i="57"/>
  <c r="Z16" i="57"/>
  <c r="Y16" i="57"/>
  <c r="X16" i="57"/>
  <c r="W16" i="57"/>
  <c r="V16" i="57"/>
  <c r="AK15" i="57"/>
  <c r="AJ15" i="57"/>
  <c r="AI15" i="57"/>
  <c r="AH15" i="57"/>
  <c r="AG15" i="57"/>
  <c r="AF15" i="57"/>
  <c r="AE15" i="57"/>
  <c r="AD15" i="57"/>
  <c r="AC15" i="57"/>
  <c r="AB15" i="57"/>
  <c r="AA15" i="57"/>
  <c r="Z15" i="57"/>
  <c r="Y15" i="57"/>
  <c r="X15" i="57"/>
  <c r="W15" i="57"/>
  <c r="V15" i="57"/>
  <c r="AK14" i="57"/>
  <c r="AJ14" i="57"/>
  <c r="AI14" i="57"/>
  <c r="AH14" i="57"/>
  <c r="AG14" i="57"/>
  <c r="AF14" i="57"/>
  <c r="AE14" i="57"/>
  <c r="AD14" i="57"/>
  <c r="AC14" i="57"/>
  <c r="AB14" i="57"/>
  <c r="AA14" i="57"/>
  <c r="Z14" i="57"/>
  <c r="Y14" i="57"/>
  <c r="X14" i="57"/>
  <c r="W14" i="57"/>
  <c r="V14" i="57"/>
  <c r="AK13" i="57"/>
  <c r="AJ13" i="57"/>
  <c r="AI13" i="57"/>
  <c r="AH13" i="57"/>
  <c r="AG13" i="57"/>
  <c r="AF13" i="57"/>
  <c r="AE13" i="57"/>
  <c r="AD13" i="57"/>
  <c r="AC13" i="57"/>
  <c r="AB13" i="57"/>
  <c r="AA13" i="57"/>
  <c r="Z13" i="57"/>
  <c r="Y13" i="57"/>
  <c r="X13" i="57"/>
  <c r="W13" i="57"/>
  <c r="V13" i="57"/>
  <c r="AK12" i="57"/>
  <c r="AJ12" i="57"/>
  <c r="AI12" i="57"/>
  <c r="AH12" i="57"/>
  <c r="AG12" i="57"/>
  <c r="AF12" i="57"/>
  <c r="AE12" i="57"/>
  <c r="AD12" i="57"/>
  <c r="AC12" i="57"/>
  <c r="AB12" i="57"/>
  <c r="AA12" i="57"/>
  <c r="Z12" i="57"/>
  <c r="Y12" i="57"/>
  <c r="X12" i="57"/>
  <c r="W12" i="57"/>
  <c r="V12" i="57"/>
  <c r="AK11" i="57"/>
  <c r="AJ11" i="57"/>
  <c r="AI11" i="57"/>
  <c r="AH11" i="57"/>
  <c r="AG11" i="57"/>
  <c r="AF11" i="57"/>
  <c r="AE11" i="57"/>
  <c r="AD11" i="57"/>
  <c r="AC11" i="57"/>
  <c r="AB11" i="57"/>
  <c r="AA11" i="57"/>
  <c r="Z11" i="57"/>
  <c r="Y11" i="57"/>
  <c r="X11" i="57"/>
  <c r="W11" i="57"/>
  <c r="V11" i="57"/>
  <c r="AK10" i="57"/>
  <c r="AJ10" i="57"/>
  <c r="AI10" i="57"/>
  <c r="AH10" i="57"/>
  <c r="AG10" i="57"/>
  <c r="AF10" i="57"/>
  <c r="AE10" i="57"/>
  <c r="AD10" i="57"/>
  <c r="AC10" i="57"/>
  <c r="AB10" i="57"/>
  <c r="AA10" i="57"/>
  <c r="Z10" i="57"/>
  <c r="Y10" i="57"/>
  <c r="X10" i="57"/>
  <c r="W10" i="57"/>
  <c r="V10" i="57"/>
  <c r="AK9" i="57"/>
  <c r="AJ9" i="57"/>
  <c r="AI9" i="57"/>
  <c r="AH9" i="57"/>
  <c r="AG9" i="57"/>
  <c r="AF9" i="57"/>
  <c r="AE9" i="57"/>
  <c r="AD9" i="57"/>
  <c r="AC9" i="57"/>
  <c r="AB9" i="57"/>
  <c r="AA9" i="57"/>
  <c r="Z9" i="57"/>
  <c r="Y9" i="57"/>
  <c r="X9" i="57"/>
  <c r="W9" i="57"/>
  <c r="V9" i="57"/>
  <c r="AK8" i="57"/>
  <c r="AJ8" i="57"/>
  <c r="AI8" i="57"/>
  <c r="AH8" i="57"/>
  <c r="AG8" i="57"/>
  <c r="AF8" i="57"/>
  <c r="AE8" i="57"/>
  <c r="AD8" i="57"/>
  <c r="AC8" i="57"/>
  <c r="AB8" i="57"/>
  <c r="AA8" i="57"/>
  <c r="Z8" i="57"/>
  <c r="Y8" i="57"/>
  <c r="X8" i="57"/>
  <c r="W8" i="57"/>
  <c r="V8" i="57"/>
  <c r="AK7" i="57"/>
  <c r="AJ7" i="57"/>
  <c r="AI7" i="57"/>
  <c r="AH7" i="57"/>
  <c r="AG7" i="57"/>
  <c r="AF7" i="57"/>
  <c r="AE7" i="57"/>
  <c r="AD7" i="57"/>
  <c r="AC7" i="57"/>
  <c r="AB7" i="57"/>
  <c r="AA7" i="57"/>
  <c r="Z7" i="57"/>
  <c r="Y7" i="57"/>
  <c r="X7" i="57"/>
  <c r="W7" i="57"/>
  <c r="V7" i="57"/>
  <c r="AK6" i="57"/>
  <c r="AJ6" i="57"/>
  <c r="AI6" i="57"/>
  <c r="AH6" i="57"/>
  <c r="AG6" i="57"/>
  <c r="AF6" i="57"/>
  <c r="AE6" i="57"/>
  <c r="AD6" i="57"/>
  <c r="AC6" i="57"/>
  <c r="AB6" i="57"/>
  <c r="AA6" i="57"/>
  <c r="Z6" i="57"/>
  <c r="Y6" i="57"/>
  <c r="X6" i="57"/>
  <c r="W6" i="57"/>
  <c r="V6" i="57"/>
  <c r="AK5" i="57"/>
  <c r="AJ5" i="57"/>
  <c r="AI5" i="57"/>
  <c r="AH5" i="57"/>
  <c r="AG5" i="57"/>
  <c r="AF5" i="57"/>
  <c r="AE5" i="57"/>
  <c r="AD5" i="57"/>
  <c r="AC5" i="57"/>
  <c r="AB5" i="57"/>
  <c r="AA5" i="57"/>
  <c r="Z5" i="57"/>
  <c r="Y5" i="57"/>
  <c r="X5" i="57"/>
  <c r="W5" i="57"/>
  <c r="V5" i="57"/>
  <c r="AK4" i="57"/>
  <c r="AJ4" i="57"/>
  <c r="AI4" i="57"/>
  <c r="AH4" i="57"/>
  <c r="AG4" i="57"/>
  <c r="AF4" i="57"/>
  <c r="AE4" i="57"/>
  <c r="AD4" i="57"/>
  <c r="AC4" i="57"/>
  <c r="AB4" i="57"/>
  <c r="AA4" i="57"/>
  <c r="Z4" i="57"/>
  <c r="Y4" i="57"/>
  <c r="X4" i="57"/>
  <c r="W4" i="57"/>
  <c r="V4" i="57"/>
  <c r="AN3" i="57" a="1"/>
  <c r="AN3" i="57" s="1"/>
  <c r="AK3" i="57"/>
  <c r="AJ3" i="57"/>
  <c r="AI3" i="57"/>
  <c r="AH3" i="57"/>
  <c r="AG3" i="57"/>
  <c r="AF3" i="57"/>
  <c r="AE3" i="57"/>
  <c r="AD3" i="57"/>
  <c r="AC3" i="57"/>
  <c r="AB3" i="57"/>
  <c r="AA3" i="57"/>
  <c r="Z3" i="57"/>
  <c r="Y3" i="57"/>
  <c r="X3" i="57"/>
  <c r="W3" i="57"/>
  <c r="V3" i="57"/>
  <c r="AK2" i="57"/>
  <c r="AJ2" i="57"/>
  <c r="AI2" i="57"/>
  <c r="AH2" i="57"/>
  <c r="AG2" i="57"/>
  <c r="AF2" i="57"/>
  <c r="AE2" i="57"/>
  <c r="AD2" i="57"/>
  <c r="AC2" i="57"/>
  <c r="AB2" i="57"/>
  <c r="AA2" i="57"/>
  <c r="Z2" i="57"/>
  <c r="Y2" i="57"/>
  <c r="X2" i="57"/>
  <c r="W2" i="57"/>
  <c r="V2" i="5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<sst xmlns="http://schemas.openxmlformats.org/spreadsheetml/2006/main" count="1160" uniqueCount="607">
  <si>
    <t>Met</t>
  </si>
  <si>
    <t>TOTAL</t>
  </si>
  <si>
    <t>Glc</t>
  </si>
  <si>
    <t>Gal</t>
  </si>
  <si>
    <t>Rha</t>
  </si>
  <si>
    <t>Man</t>
  </si>
  <si>
    <t>Xyl</t>
  </si>
  <si>
    <t>Ara</t>
  </si>
  <si>
    <t>Ala</t>
  </si>
  <si>
    <t>Glu</t>
  </si>
  <si>
    <t>Asp</t>
  </si>
  <si>
    <t>Hyp</t>
  </si>
  <si>
    <t>Gly</t>
  </si>
  <si>
    <t>Val</t>
  </si>
  <si>
    <t>Leu</t>
  </si>
  <si>
    <t>Lys</t>
  </si>
  <si>
    <t>Ser</t>
  </si>
  <si>
    <t>Pro</t>
  </si>
  <si>
    <t>Thr</t>
  </si>
  <si>
    <t>Arg</t>
  </si>
  <si>
    <t>Ile</t>
  </si>
  <si>
    <t>Phe</t>
  </si>
  <si>
    <t>Tyr</t>
  </si>
  <si>
    <t>His</t>
  </si>
  <si>
    <t>Cys</t>
  </si>
  <si>
    <t>Co</t>
  </si>
  <si>
    <t>C1</t>
  </si>
  <si>
    <t>C2</t>
  </si>
  <si>
    <t>C3</t>
  </si>
  <si>
    <t>C4</t>
  </si>
  <si>
    <t>C5</t>
  </si>
  <si>
    <t>C6</t>
  </si>
  <si>
    <t>Asn</t>
  </si>
  <si>
    <t>Gln</t>
  </si>
  <si>
    <t xml:space="preserve"> </t>
  </si>
  <si>
    <t>beta</t>
  </si>
  <si>
    <t>Ac-1</t>
  </si>
  <si>
    <t>Ac-2</t>
  </si>
  <si>
    <t>Ac-3</t>
  </si>
  <si>
    <t>Ac-4</t>
  </si>
  <si>
    <t>random</t>
  </si>
  <si>
    <t>monosaccharide
or end-group</t>
  </si>
  <si>
    <t>polysaccharide</t>
  </si>
  <si>
    <t>MS</t>
  </si>
  <si>
    <t>Amino acid</t>
  </si>
  <si>
    <t>nC overlap</t>
  </si>
  <si>
    <t>c random</t>
  </si>
  <si>
    <t>b beta</t>
  </si>
  <si>
    <t>Sugar Type</t>
  </si>
  <si>
    <t>Man1</t>
  </si>
  <si>
    <t>Man2</t>
  </si>
  <si>
    <t>Man3</t>
  </si>
  <si>
    <t>Man4</t>
  </si>
  <si>
    <t>Man5</t>
  </si>
  <si>
    <t>Man6</t>
  </si>
  <si>
    <t>Man7</t>
  </si>
  <si>
    <t>Man8</t>
  </si>
  <si>
    <t>Man10</t>
  </si>
  <si>
    <t>Man9</t>
  </si>
  <si>
    <t>Man11</t>
  </si>
  <si>
    <t>Man12</t>
  </si>
  <si>
    <t>Man13</t>
  </si>
  <si>
    <t>Man14</t>
  </si>
  <si>
    <t>Gal1</t>
  </si>
  <si>
    <t>Gal3</t>
  </si>
  <si>
    <t>Ara1</t>
  </si>
  <si>
    <t>Ara2</t>
  </si>
  <si>
    <t>Ara3</t>
  </si>
  <si>
    <t>Ara4</t>
  </si>
  <si>
    <t>Glc1</t>
  </si>
  <si>
    <t>Glc2</t>
  </si>
  <si>
    <t>Xyl1</t>
  </si>
  <si>
    <t>Xyl2</t>
  </si>
  <si>
    <t>Xyl3</t>
  </si>
  <si>
    <t>Rha1</t>
  </si>
  <si>
    <t>Rha2</t>
  </si>
  <si>
    <t>Rha3</t>
  </si>
  <si>
    <t>Gal2</t>
  </si>
  <si>
    <t>OVERALL</t>
  </si>
  <si>
    <t>x</t>
  </si>
  <si>
    <t>Ala-b-1-a/b</t>
  </si>
  <si>
    <t>Ala-b-2-a/b</t>
  </si>
  <si>
    <t>Ala-b-3-a/b</t>
  </si>
  <si>
    <t>Ala-b-4-a/b</t>
  </si>
  <si>
    <t>Ala-b-5-a/b</t>
  </si>
  <si>
    <t>Ala-b-6-a/b</t>
  </si>
  <si>
    <t>Ala-c-10-a/b</t>
  </si>
  <si>
    <t>Ala-c-10-o/a</t>
  </si>
  <si>
    <t>Ala-c-11-a/b</t>
  </si>
  <si>
    <t>Ala-c-11-o/a</t>
  </si>
  <si>
    <t>Ala-c-12-a/b</t>
  </si>
  <si>
    <t>Ala-c-13-a/b</t>
  </si>
  <si>
    <t>Ala-c-14-a/b</t>
  </si>
  <si>
    <t>Ala-c-7-a/b</t>
  </si>
  <si>
    <t>Ala-c-9-a/b</t>
  </si>
  <si>
    <t>Arg-b-1-b/c</t>
  </si>
  <si>
    <t>Arg-b-2-d/c</t>
  </si>
  <si>
    <t>Arg-b-3-b/c</t>
  </si>
  <si>
    <t>Arg-c-5-b/c</t>
  </si>
  <si>
    <t>Arg-c-6-b/c</t>
  </si>
  <si>
    <t>Asn-b-1-c/b</t>
  </si>
  <si>
    <t>Asn-b-1-o/a</t>
  </si>
  <si>
    <t>Asn-b-2-a/b</t>
  </si>
  <si>
    <t>Asn-b-2-c/b</t>
  </si>
  <si>
    <t>Asn-b-2-o/a</t>
  </si>
  <si>
    <t>Asn-c-3-c/b</t>
  </si>
  <si>
    <t>Asp-a-4-a/b</t>
  </si>
  <si>
    <t>Asp-a-4-c/b</t>
  </si>
  <si>
    <t>Asp-b-1-c/b</t>
  </si>
  <si>
    <t>Asp-b-2-c/b</t>
  </si>
  <si>
    <t>Asp-c-3-c/b</t>
  </si>
  <si>
    <t>Gln-b-1-c/b</t>
  </si>
  <si>
    <t>Gln-b-1-d/c</t>
  </si>
  <si>
    <t>Gln-b-2-d/c</t>
  </si>
  <si>
    <t>Gln-b-4-a/b</t>
  </si>
  <si>
    <t>Gln-b-4-c/b</t>
  </si>
  <si>
    <t>Gln-b-4-d/c</t>
  </si>
  <si>
    <t>Gln-b-5-c/b</t>
  </si>
  <si>
    <t>Gln-b-5-d/c</t>
  </si>
  <si>
    <t>Gln-b-5-o/a</t>
  </si>
  <si>
    <t>Gln-c-3-d/c</t>
  </si>
  <si>
    <t>Glu-a-2-a/b</t>
  </si>
  <si>
    <t>Glu-a-2-d/c</t>
  </si>
  <si>
    <t>Glu-c-1-a/b</t>
  </si>
  <si>
    <t>Glu-c-1-d/c</t>
  </si>
  <si>
    <t>Glu-c-1-o/a</t>
  </si>
  <si>
    <t>Glu-c-3-d/c</t>
  </si>
  <si>
    <t>Glu-c-4-a/b</t>
  </si>
  <si>
    <t>Glu-c-4-c/b</t>
  </si>
  <si>
    <t>Glu-c-4-d/c</t>
  </si>
  <si>
    <t>Gly-a-5-o/a</t>
  </si>
  <si>
    <t>Gly-b-1-o/a</t>
  </si>
  <si>
    <t>Gly-c-2-o/a</t>
  </si>
  <si>
    <t>Gly-c-3-o/a</t>
  </si>
  <si>
    <t>Gly-c-4-o/a</t>
  </si>
  <si>
    <t>Ile-c-1-a/b</t>
  </si>
  <si>
    <t>Ile-c-1-c1/d</t>
  </si>
  <si>
    <t>Ile-c-2-b/c2</t>
  </si>
  <si>
    <t>Ile-c-3-c1/d</t>
  </si>
  <si>
    <t>Ile-u-4-b/c</t>
  </si>
  <si>
    <t>Leu-a-1-a/b</t>
  </si>
  <si>
    <t>Leu-a-1-b/c</t>
  </si>
  <si>
    <t>Leu-a-1-c/d</t>
  </si>
  <si>
    <t>Leu-a-2-c/d</t>
  </si>
  <si>
    <t>Leu-a-3-a/b</t>
  </si>
  <si>
    <t>Leu-a-3-c/d</t>
  </si>
  <si>
    <t>Leu-c-5-a/b</t>
  </si>
  <si>
    <t>Leu-c-6-b/c</t>
  </si>
  <si>
    <t>Leu-c-6-o/a</t>
  </si>
  <si>
    <t>Leu-c-7-b/c</t>
  </si>
  <si>
    <t>Leu-c-7-c/d</t>
  </si>
  <si>
    <t>Leu-c-7-o/a</t>
  </si>
  <si>
    <t>Lys-c-1-b/c</t>
  </si>
  <si>
    <t>Lys-c-1-e/d</t>
  </si>
  <si>
    <t>Lys-c-2-a/b</t>
  </si>
  <si>
    <t>Lys-c-2-b/c</t>
  </si>
  <si>
    <t>Lys-c-2-e/d</t>
  </si>
  <si>
    <t>Lys-c-3-b/c</t>
  </si>
  <si>
    <t>Lys-c-4-b/c</t>
  </si>
  <si>
    <t>Met-c-1-c/d</t>
  </si>
  <si>
    <t>Phe-u-1-c/d</t>
  </si>
  <si>
    <t>Phe-u-1-e/f</t>
  </si>
  <si>
    <t>Phe-u-2-c/d</t>
  </si>
  <si>
    <t>Phe-u-2-d/e</t>
  </si>
  <si>
    <t>Phe-u-2-e/f</t>
  </si>
  <si>
    <t>Pro-b-3-b/c</t>
  </si>
  <si>
    <t>Pro-b-3-d/c</t>
  </si>
  <si>
    <t>Pro-c-1-b/c</t>
  </si>
  <si>
    <t>Pro-c-1-d/c</t>
  </si>
  <si>
    <t>Pro-c-1-o/a</t>
  </si>
  <si>
    <t>Pro-c-2-a/b</t>
  </si>
  <si>
    <t>Pro-c-2-b/c</t>
  </si>
  <si>
    <t>Pro-c-2-d/c</t>
  </si>
  <si>
    <t>Pro-c-4-a/b</t>
  </si>
  <si>
    <t>Pro-c-4-b/c</t>
  </si>
  <si>
    <t>Pro-c-4-d/c</t>
  </si>
  <si>
    <t>Pro-c-5-a/b</t>
  </si>
  <si>
    <t>Pro-c-5-b/c</t>
  </si>
  <si>
    <t>Pro-c-5-d/c</t>
  </si>
  <si>
    <t>Pro-c-5-o/a</t>
  </si>
  <si>
    <t>Tyr-b-1-c/b</t>
  </si>
  <si>
    <t>Tyr-b-1-d/c</t>
  </si>
  <si>
    <t>Tyr-b-1-d/e</t>
  </si>
  <si>
    <t>Tyr-b-1-f/e</t>
  </si>
  <si>
    <t>Tyr-b-2-f/e</t>
  </si>
  <si>
    <t>Tyr-b-3-c/b</t>
  </si>
  <si>
    <t>Tyr-b-3-d/c</t>
  </si>
  <si>
    <t>Tyr-b-3-d/e</t>
  </si>
  <si>
    <t>Tyr-b-3-f/e</t>
  </si>
  <si>
    <t>Tyr-b-4-c/b</t>
  </si>
  <si>
    <t>Tyr-b-4-d/c</t>
  </si>
  <si>
    <t>Tyr-b-4-d/e</t>
  </si>
  <si>
    <t>Tyr-b-4-f/e</t>
  </si>
  <si>
    <t>Tyr-b-5-c/b</t>
  </si>
  <si>
    <t>Tyr-b-5-d/c</t>
  </si>
  <si>
    <t>Tyr-b-5-d/e</t>
  </si>
  <si>
    <t>Tyr-b-5-f/e</t>
  </si>
  <si>
    <t>Val-a-2-a/b</t>
  </si>
  <si>
    <t>Val-a-2-b/c</t>
  </si>
  <si>
    <t>Val-a-3-a/b</t>
  </si>
  <si>
    <t>Val-c-1-o/a</t>
  </si>
  <si>
    <t>Val-c-4-a/b</t>
  </si>
  <si>
    <t>Val-c-4-b/c</t>
  </si>
  <si>
    <t>Val-c-5-a/b</t>
  </si>
  <si>
    <t>Val-c-5-b/c</t>
  </si>
  <si>
    <t>Val-c-6-a/b</t>
  </si>
  <si>
    <t>Val-c-6-o/a</t>
  </si>
  <si>
    <t>Ser-b-1-b/a</t>
  </si>
  <si>
    <t>Ser-b-1-o/a</t>
  </si>
  <si>
    <t>Ser-b-2-b/a</t>
  </si>
  <si>
    <t>Ser-b-2-o/a</t>
  </si>
  <si>
    <t>Ser-b-3-b/a</t>
  </si>
  <si>
    <t>Ser-c-4-b/a</t>
  </si>
  <si>
    <t>Ser-c-4-o/a</t>
  </si>
  <si>
    <t>Ser-c-5-b/a</t>
  </si>
  <si>
    <t>Ser-c-5-o/a</t>
  </si>
  <si>
    <t>Thr-b-1-b/c</t>
  </si>
  <si>
    <t>Thr-b-2-b/a</t>
  </si>
  <si>
    <t>Thr-b-2-b/c</t>
  </si>
  <si>
    <t>Thr-b-2-o/a</t>
  </si>
  <si>
    <t>Thr-b-3-b/a</t>
  </si>
  <si>
    <t>Thr-b-3-b/c</t>
  </si>
  <si>
    <t>Thr-b-3-o/a</t>
  </si>
  <si>
    <t>Ara-1-2/3</t>
  </si>
  <si>
    <t>Ara-2-4/5</t>
  </si>
  <si>
    <t>Ara-3-1/2</t>
  </si>
  <si>
    <t>Ara-4-4/5</t>
  </si>
  <si>
    <t>Gal-3-1/2</t>
  </si>
  <si>
    <t>Gal-3-4/5</t>
  </si>
  <si>
    <t>Gal-3-5/6</t>
  </si>
  <si>
    <t>Glc-1-1/2</t>
  </si>
  <si>
    <t>Glc-1-3/4</t>
  </si>
  <si>
    <t>Glc-1-4/5</t>
  </si>
  <si>
    <t>Glce-2-1/2</t>
  </si>
  <si>
    <t>Glce-2-3/4</t>
  </si>
  <si>
    <t>Man-10-1/2</t>
  </si>
  <si>
    <t>Man-10-3/2</t>
  </si>
  <si>
    <t>Man-1-1/2</t>
  </si>
  <si>
    <t>Man-11-3/2</t>
  </si>
  <si>
    <t>Man-11-3/4</t>
  </si>
  <si>
    <t>Man-11-5/6</t>
  </si>
  <si>
    <t>Man-12-3/2</t>
  </si>
  <si>
    <t>Man-12-5/4</t>
  </si>
  <si>
    <t>Man-13-3/2</t>
  </si>
  <si>
    <t>Man-1-4/5</t>
  </si>
  <si>
    <t>Man-14-3/2</t>
  </si>
  <si>
    <t>Man-1-5/6</t>
  </si>
  <si>
    <t>Man-2-1/2</t>
  </si>
  <si>
    <t>Man-3-1/2</t>
  </si>
  <si>
    <t>Man-3-5/6</t>
  </si>
  <si>
    <t>Man-4-1/2</t>
  </si>
  <si>
    <t>Man-4-3/2</t>
  </si>
  <si>
    <t>Man-4-5/4</t>
  </si>
  <si>
    <t>Man-5-1/2</t>
  </si>
  <si>
    <t>Man-5-2/3</t>
  </si>
  <si>
    <t>Man-6-3/2</t>
  </si>
  <si>
    <t>Man-6-3/4</t>
  </si>
  <si>
    <t>Man-6-5/6</t>
  </si>
  <si>
    <t>Man-7-1/2</t>
  </si>
  <si>
    <t>Man-7-3/2</t>
  </si>
  <si>
    <t>Man-8-3/4</t>
  </si>
  <si>
    <t>Man-8-5/6</t>
  </si>
  <si>
    <t>Man-9-1/2</t>
  </si>
  <si>
    <t>Man-9-3/2</t>
  </si>
  <si>
    <t>Man-9-3/4</t>
  </si>
  <si>
    <t>Man-9-5/4</t>
  </si>
  <si>
    <t>Rha-1-5/6</t>
  </si>
  <si>
    <t>Rha-2-1/2</t>
  </si>
  <si>
    <t>Rha-2-5/6</t>
  </si>
  <si>
    <t>Rha-3-1/2</t>
  </si>
  <si>
    <t>Rha-3-5/6</t>
  </si>
  <si>
    <t>Xyl-1-1/2</t>
  </si>
  <si>
    <t>Xyl-1-3/2</t>
  </si>
  <si>
    <t>Xyl-2-1/2</t>
  </si>
  <si>
    <t>Xyl-2-3/4</t>
  </si>
  <si>
    <t>Xyl-3-2/3</t>
  </si>
  <si>
    <t>Xyl-3-4/3</t>
  </si>
  <si>
    <t>Xyl-3-4/5</t>
  </si>
  <si>
    <t>Ala-b-1-o/a</t>
  </si>
  <si>
    <t>Ala-b-2-o/a</t>
  </si>
  <si>
    <t>Ala-b-6-o/a</t>
  </si>
  <si>
    <t>Ala-c-12-o/a</t>
  </si>
  <si>
    <t>Ala-c-13-o/a</t>
  </si>
  <si>
    <t>Ala-c-14-o/a</t>
  </si>
  <si>
    <t>Ala-c-7-o/a</t>
  </si>
  <si>
    <t>Ala-c-8-a/b</t>
  </si>
  <si>
    <t>Ala-c-8-o/a</t>
  </si>
  <si>
    <t>Ala-c-9-o/a</t>
  </si>
  <si>
    <t>Arg-b-1-a/b</t>
  </si>
  <si>
    <t>Arg-b-1-d/c</t>
  </si>
  <si>
    <t>Arg-b-1-o/a</t>
  </si>
  <si>
    <t>Arg-b-2-a/b</t>
  </si>
  <si>
    <t>Arg-b-2-b/c</t>
  </si>
  <si>
    <t>Arg-b-2-o/a</t>
  </si>
  <si>
    <t>Arg-b-3-a/b</t>
  </si>
  <si>
    <t>Arg-b-3-d/c</t>
  </si>
  <si>
    <t>Arg-b-3-o/a</t>
  </si>
  <si>
    <t>Arg-c-4-a/b</t>
  </si>
  <si>
    <t>Arg-c-4-b/c</t>
  </si>
  <si>
    <t>Arg-c-4-d/c</t>
  </si>
  <si>
    <t>Arg-c-4-o/a</t>
  </si>
  <si>
    <t>Arg-c-5-a/b</t>
  </si>
  <si>
    <t>Arg-c-5-d/c</t>
  </si>
  <si>
    <t>Arg-c-5-o/a</t>
  </si>
  <si>
    <t>Arg-c-6-a/b</t>
  </si>
  <si>
    <t>Arg-c-6-d/c</t>
  </si>
  <si>
    <t>Arg-c-6-o/a</t>
  </si>
  <si>
    <t>Arg-c-7-a/b</t>
  </si>
  <si>
    <t>Arg-c-7-b/c</t>
  </si>
  <si>
    <t>Arg-c-7-d/c</t>
  </si>
  <si>
    <t>Arg-c-7-o/a</t>
  </si>
  <si>
    <t>Asn-b-1-a/b</t>
  </si>
  <si>
    <t>Asn-c-3-a/b</t>
  </si>
  <si>
    <t>Asn-c-3-o/a</t>
  </si>
  <si>
    <t>Asp-a-4-o/a</t>
  </si>
  <si>
    <t>Asp-b-1-a/b</t>
  </si>
  <si>
    <t>Asp-b-1-o/a</t>
  </si>
  <si>
    <t>Asp-b-2-a/b</t>
  </si>
  <si>
    <t>Asp-b-2-o/a</t>
  </si>
  <si>
    <t>Asp-c-3-a/b</t>
  </si>
  <si>
    <t>Asp-c-3-o/a</t>
  </si>
  <si>
    <t>Gln-b-1-a/b</t>
  </si>
  <si>
    <t>Gln-b-1-o/a</t>
  </si>
  <si>
    <t>Gln-b-2-a/b</t>
  </si>
  <si>
    <t>Gln-b-2-c/b</t>
  </si>
  <si>
    <t>Gln-b-2-o/a</t>
  </si>
  <si>
    <t>Gln-b-4-o/a</t>
  </si>
  <si>
    <t>Gln-b-5-a/b</t>
  </si>
  <si>
    <t>Gln-c-3-a/b</t>
  </si>
  <si>
    <t>Gln-c-3-c/b</t>
  </si>
  <si>
    <t>Gln-c-3-o/a</t>
  </si>
  <si>
    <t>Glu-a-2-c/b</t>
  </si>
  <si>
    <t>Glu-a-2-o/a</t>
  </si>
  <si>
    <t>Glu-c-1-c/b</t>
  </si>
  <si>
    <t>Glu-c-3-a/b</t>
  </si>
  <si>
    <t>Glu-c-3-c/b</t>
  </si>
  <si>
    <t>Glu-c-3-o/a</t>
  </si>
  <si>
    <t>Glu-c-4-o/a</t>
  </si>
  <si>
    <t>Leu-a-1-o/a</t>
  </si>
  <si>
    <t>Leu-a-2-a/b</t>
  </si>
  <si>
    <t>Leu-a-2-b/c</t>
  </si>
  <si>
    <t>Leu-a-2-o/a</t>
  </si>
  <si>
    <t>Leu-a-3-b/c</t>
  </si>
  <si>
    <t>Leu-a-3-o/a</t>
  </si>
  <si>
    <t>Leu-c-4-a/b</t>
  </si>
  <si>
    <t>Leu-c-4-b/c</t>
  </si>
  <si>
    <t>Leu-c-4-c/d</t>
  </si>
  <si>
    <t>Leu-c-4-o/a</t>
  </si>
  <si>
    <t>Leu-c-5-b/c</t>
  </si>
  <si>
    <t>Leu-c-5-c/d</t>
  </si>
  <si>
    <t>Leu-c-5-o/a</t>
  </si>
  <si>
    <t>Leu-c-6-a/b</t>
  </si>
  <si>
    <t>Leu-c-6-c/d</t>
  </si>
  <si>
    <t>Leu-c-7-a/b</t>
  </si>
  <si>
    <t>Lys-c-1-a/b</t>
  </si>
  <si>
    <t>Lys-c-1-d/c</t>
  </si>
  <si>
    <t>Lys-c-1-o/a</t>
  </si>
  <si>
    <t>Lys-c-2-d/c</t>
  </si>
  <si>
    <t>Lys-c-2-o/a</t>
  </si>
  <si>
    <t>Lys-c-3-a/b</t>
  </si>
  <si>
    <t>Lys-c-3-d/c</t>
  </si>
  <si>
    <t>Lys-c-3-e/d</t>
  </si>
  <si>
    <t>Lys-c-3-o/a</t>
  </si>
  <si>
    <t>Lys-c-4-a/b</t>
  </si>
  <si>
    <t>Lys-c-4-d/c</t>
  </si>
  <si>
    <t>Lys-c-4-e/d</t>
  </si>
  <si>
    <t>Lys-c-4-o/a</t>
  </si>
  <si>
    <t>Met-c-1-a/b</t>
  </si>
  <si>
    <t>Met-c-1-c/b</t>
  </si>
  <si>
    <t>Met-c-1-o/a</t>
  </si>
  <si>
    <t>Met-c-2-a/b</t>
  </si>
  <si>
    <t>Met-c-2-c/b</t>
  </si>
  <si>
    <t>Met-c-2-c/d</t>
  </si>
  <si>
    <t>Met-c-2-o/a</t>
  </si>
  <si>
    <t>Met-c-3-a/b</t>
  </si>
  <si>
    <t>Met-c-3-b/c</t>
  </si>
  <si>
    <t>Met-c-3-c/d</t>
  </si>
  <si>
    <t>Met-c-3-o/a</t>
  </si>
  <si>
    <t>Met-c-4-a/b</t>
  </si>
  <si>
    <t>Met-c-4-b/c</t>
  </si>
  <si>
    <t>Met-c-4-c/d</t>
  </si>
  <si>
    <t>Met-c-4-o/a</t>
  </si>
  <si>
    <t>Phe-u-1-d/e</t>
  </si>
  <si>
    <t>Pro-b-1-a/b</t>
  </si>
  <si>
    <t>Pro-b-3-a/b</t>
  </si>
  <si>
    <t>Pro-b-3-o/a</t>
  </si>
  <si>
    <t>Pro-c-2-o/a</t>
  </si>
  <si>
    <t>Pro-c-4-o/a</t>
  </si>
  <si>
    <t>Tyr-b-1-a/b</t>
  </si>
  <si>
    <t>Tyr-b-1-o/a</t>
  </si>
  <si>
    <t>Tyr-b-2-a/b</t>
  </si>
  <si>
    <t>Tyr-b-2-c/b</t>
  </si>
  <si>
    <t>Tyr-b-2-d/c</t>
  </si>
  <si>
    <t>Tyr-b-2-d/e</t>
  </si>
  <si>
    <t>Tyr-b-2-o/a</t>
  </si>
  <si>
    <t>Tyr-b-3-a/b</t>
  </si>
  <si>
    <t>Tyr-b-3-o/a</t>
  </si>
  <si>
    <t>Tyr-b-4-a/b</t>
  </si>
  <si>
    <t>Tyr-b-4-o/a</t>
  </si>
  <si>
    <t>Tyr-b-5-a/b</t>
  </si>
  <si>
    <t>Tyr-b-5-o/a</t>
  </si>
  <si>
    <t>Val-a-2-o/a</t>
  </si>
  <si>
    <t>Val-a-3-b/c</t>
  </si>
  <si>
    <t>Val-a-3-o/a</t>
  </si>
  <si>
    <t>Val-c-1-a/b</t>
  </si>
  <si>
    <t>Val-c-1-b/c</t>
  </si>
  <si>
    <t>Val-c-4-o/a</t>
  </si>
  <si>
    <t>Val-c-5-o/a</t>
  </si>
  <si>
    <t>Val-c-6-b/c</t>
  </si>
  <si>
    <t>Ser-b-3-o/a</t>
  </si>
  <si>
    <t>Thr-b-1-b/a</t>
  </si>
  <si>
    <t>Thr-b-1-o/a</t>
  </si>
  <si>
    <t>Ara-1-1/2</t>
  </si>
  <si>
    <t>Ara-1-4/3</t>
  </si>
  <si>
    <t>Ara-1-4/5</t>
  </si>
  <si>
    <t>Ara-2-1/2</t>
  </si>
  <si>
    <t>Ara-2-2/3</t>
  </si>
  <si>
    <t>Ara-2-4/3</t>
  </si>
  <si>
    <t>Ara-3-2/3</t>
  </si>
  <si>
    <t>Ara-3-4/3</t>
  </si>
  <si>
    <t>Ara-3-4/5</t>
  </si>
  <si>
    <t>Ara-4-1/2</t>
  </si>
  <si>
    <t>Ara-4-2/3</t>
  </si>
  <si>
    <t>Ara-4-4/3</t>
  </si>
  <si>
    <t>Gal-1-1/2</t>
  </si>
  <si>
    <t>Gal-1-3/2</t>
  </si>
  <si>
    <t>Gal-1-3/4</t>
  </si>
  <si>
    <t>Gal-1-5/4</t>
  </si>
  <si>
    <t>Gal-1-5/6</t>
  </si>
  <si>
    <t>Gal-3-3/2</t>
  </si>
  <si>
    <t>Gal-3-4/3</t>
  </si>
  <si>
    <t>Glc-1-3/2</t>
  </si>
  <si>
    <t>Glc-1-5/6</t>
  </si>
  <si>
    <t>Glce-2-2/3</t>
  </si>
  <si>
    <t>Glce-2-5/4</t>
  </si>
  <si>
    <t>Glce-2-5/6</t>
  </si>
  <si>
    <t>Man-10-3/4</t>
  </si>
  <si>
    <t>Man-10-5/4</t>
  </si>
  <si>
    <t>Man-10-5/6</t>
  </si>
  <si>
    <t>Man-11-1/2</t>
  </si>
  <si>
    <t>Man-11-5/4</t>
  </si>
  <si>
    <t>Man-12-1/2</t>
  </si>
  <si>
    <t>Man-12-3/4</t>
  </si>
  <si>
    <t>Man-12-5/6</t>
  </si>
  <si>
    <t>Man-1-3/2</t>
  </si>
  <si>
    <t>Man-13-1/2</t>
  </si>
  <si>
    <t>Man-13-3/4</t>
  </si>
  <si>
    <t>Man-13-5/4</t>
  </si>
  <si>
    <t>Man-13-5/6</t>
  </si>
  <si>
    <t>Man-1-4/3</t>
  </si>
  <si>
    <t>Man-14-1/2</t>
  </si>
  <si>
    <t>Man-14-3/4</t>
  </si>
  <si>
    <t>Man-14-5/4</t>
  </si>
  <si>
    <t>Man-14-5/6</t>
  </si>
  <si>
    <t>Man-2-3/2</t>
  </si>
  <si>
    <t>Man-2-3/4</t>
  </si>
  <si>
    <t>Man-2-5/4</t>
  </si>
  <si>
    <t>Man-2-5/6</t>
  </si>
  <si>
    <t>Man-3-3/2</t>
  </si>
  <si>
    <t>Man-3-3/4</t>
  </si>
  <si>
    <t>Man-3-5/4</t>
  </si>
  <si>
    <t>Man-4-3/4</t>
  </si>
  <si>
    <t>Man-4-5/6</t>
  </si>
  <si>
    <t>Man-5-3/4</t>
  </si>
  <si>
    <t>Man-5-5/4</t>
  </si>
  <si>
    <t>Man-5-5/6</t>
  </si>
  <si>
    <t>Man-6-1/2</t>
  </si>
  <si>
    <t>Man-6-5/4</t>
  </si>
  <si>
    <t>Man-7-3/4</t>
  </si>
  <si>
    <t>Man-7-5/4</t>
  </si>
  <si>
    <t>Man-7-5/6</t>
  </si>
  <si>
    <t>Man-8-1/2</t>
  </si>
  <si>
    <t>Man-8-3/2</t>
  </si>
  <si>
    <t>Man-8-5/4</t>
  </si>
  <si>
    <t>Man-9-5/6</t>
  </si>
  <si>
    <t>Rha-1-1/2</t>
  </si>
  <si>
    <t>Rha-1-2/3</t>
  </si>
  <si>
    <t>Rha-1-4/3</t>
  </si>
  <si>
    <t>Rha-1-4/5</t>
  </si>
  <si>
    <t>Rha-2-2/3</t>
  </si>
  <si>
    <t>Rha-2-4/3</t>
  </si>
  <si>
    <t>Rha-2-4/5</t>
  </si>
  <si>
    <t>Rha-3-3/2</t>
  </si>
  <si>
    <t>Rha-3-3/4</t>
  </si>
  <si>
    <t>Rha-3-4/5</t>
  </si>
  <si>
    <t>Xyl-1-3/4</t>
  </si>
  <si>
    <t>Xyl-1-4/5</t>
  </si>
  <si>
    <t>Xyl-2-3/2</t>
  </si>
  <si>
    <t>Xyl-2-4/5</t>
  </si>
  <si>
    <t>Xyl-3-1/2</t>
  </si>
  <si>
    <t>sino S</t>
  </si>
  <si>
    <t>sino S0</t>
  </si>
  <si>
    <t>Ile-c-2-c1/d</t>
  </si>
  <si>
    <t>Ile-c-3-b/c2</t>
  </si>
  <si>
    <t>Ile-c-1-b/c2</t>
  </si>
  <si>
    <t>Ile-c-1-b/c1</t>
  </si>
  <si>
    <t>Ile-c-2-b/c1</t>
  </si>
  <si>
    <t>Ile-c-3-b/c1</t>
  </si>
  <si>
    <t>Ile-c-2-a/b</t>
  </si>
  <si>
    <t>Ile-c-3-a/b</t>
  </si>
  <si>
    <t>Ile-c-3-o/a</t>
  </si>
  <si>
    <t>Ile-c-1-o/a</t>
  </si>
  <si>
    <t>Ile-c-2-o/a</t>
  </si>
  <si>
    <t>error bar</t>
  </si>
  <si>
    <t>Gal-2-1/2</t>
  </si>
  <si>
    <t>Gal-2-3/2</t>
  </si>
  <si>
    <t>Gal-2-3/4</t>
  </si>
  <si>
    <t>Gal-2-5/4</t>
  </si>
  <si>
    <t>Gal-2-5/6</t>
  </si>
  <si>
    <t>S/S0</t>
  </si>
  <si>
    <t>Assignment</t>
  </si>
  <si>
    <t>control
50 ms DARR</t>
  </si>
  <si>
    <t>water edited
50 ms DARR</t>
  </si>
  <si>
    <t>Non overlapping
peak?</t>
  </si>
  <si>
    <t>Hyp-u-a/b</t>
  </si>
  <si>
    <t>Hyp-u-c/b</t>
  </si>
  <si>
    <t>Hyp-u-c/d</t>
  </si>
  <si>
    <t>Hyp-u-o/a</t>
  </si>
  <si>
    <t>slice #
(SI=1024)</t>
  </si>
  <si>
    <r>
      <rPr>
        <b/>
        <vertAlign val="superscript"/>
        <sz val="9"/>
        <color theme="1"/>
        <rFont val="Arial"/>
        <family val="2"/>
      </rPr>
      <t>13</t>
    </r>
    <r>
      <rPr>
        <b/>
        <sz val="9"/>
        <color theme="1"/>
        <rFont val="Arial"/>
        <family val="2"/>
      </rPr>
      <t>C (ppm)</t>
    </r>
  </si>
  <si>
    <t>average/unit</t>
  </si>
  <si>
    <t>Ac-Met</t>
  </si>
  <si>
    <t>1/2 error bar</t>
  </si>
  <si>
    <t>error/2</t>
  </si>
  <si>
    <t>CP (ms)</t>
  </si>
  <si>
    <t>Glycans</t>
  </si>
  <si>
    <t>Amino acids</t>
  </si>
  <si>
    <r>
      <rPr>
        <sz val="9"/>
        <color theme="1"/>
        <rFont val="Arial"/>
        <family val="2"/>
      </rPr>
      <t>13</t>
    </r>
    <r>
      <rPr>
        <vertAlign val="subscript"/>
        <sz val="14"/>
        <color theme="1"/>
        <rFont val="Arial"/>
        <family val="2"/>
      </rPr>
      <t>C δ(ppm)</t>
    </r>
    <r>
      <rPr>
        <vertAlign val="superscript"/>
        <sz val="14"/>
        <color theme="1"/>
        <rFont val="Arial"/>
        <family val="2"/>
      </rPr>
      <t>MW time</t>
    </r>
  </si>
  <si>
    <t>amino acids</t>
  </si>
  <si>
    <t>nC</t>
  </si>
  <si>
    <t>tot nC</t>
  </si>
  <si>
    <t>sum int.</t>
  </si>
  <si>
    <r>
      <t>int/nC</t>
    </r>
    <r>
      <rPr>
        <vertAlign val="subscript"/>
        <sz val="9"/>
        <color theme="1"/>
        <rFont val="Arial"/>
        <family val="2"/>
      </rPr>
      <t>total</t>
    </r>
  </si>
  <si>
    <t>n spin syst.</t>
  </si>
  <si>
    <r>
      <t>(int/nC)*n</t>
    </r>
    <r>
      <rPr>
        <vertAlign val="subscript"/>
        <sz val="9"/>
        <color theme="1"/>
        <rFont val="Arial"/>
        <family val="2"/>
      </rPr>
      <t>spin system</t>
    </r>
  </si>
  <si>
    <t xml:space="preserve"> % norm.</t>
  </si>
  <si>
    <t>poly.</t>
  </si>
  <si>
    <t>mono.</t>
  </si>
  <si>
    <t>Spin system</t>
  </si>
  <si>
    <t>Resolved peaks</t>
  </si>
  <si>
    <t>glycans</t>
  </si>
  <si>
    <t>overlap</t>
  </si>
  <si>
    <t xml:space="preserve">     </t>
  </si>
  <si>
    <t>C1 am</t>
  </si>
  <si>
    <t>C1a</t>
  </si>
  <si>
    <t>C1b</t>
  </si>
  <si>
    <t>C1c</t>
  </si>
  <si>
    <t>C4 am</t>
  </si>
  <si>
    <t>CP mixing time (ms)</t>
  </si>
  <si>
    <r>
      <rPr>
        <i/>
        <sz val="9"/>
        <color theme="1"/>
        <rFont val="Arial"/>
        <family val="2"/>
      </rPr>
      <t>C. reinhardti</t>
    </r>
    <r>
      <rPr>
        <sz val="9"/>
        <color theme="1"/>
        <rFont val="Arial"/>
        <family val="2"/>
      </rPr>
      <t xml:space="preserve"> purified A-type starch</t>
    </r>
  </si>
  <si>
    <t>C. reinhardti purified A-type starch</t>
  </si>
  <si>
    <t>Hypc</t>
  </si>
  <si>
    <t>Hypb</t>
  </si>
  <si>
    <t>Hypa</t>
  </si>
  <si>
    <t>Hypd</t>
  </si>
  <si>
    <t>AA</t>
  </si>
  <si>
    <t>Thrc</t>
  </si>
  <si>
    <t>GlcNAc</t>
  </si>
  <si>
    <r>
      <rPr>
        <b/>
        <sz val="9"/>
        <color rgb="FFFF0000"/>
        <rFont val="Arial"/>
        <family val="2"/>
      </rPr>
      <t>4</t>
    </r>
    <r>
      <rPr>
        <b/>
        <sz val="9"/>
        <color theme="1"/>
        <rFont val="Arial"/>
        <family val="2"/>
      </rPr>
      <t>/</t>
    </r>
    <r>
      <rPr>
        <b/>
        <sz val="9"/>
        <color rgb="FF00B050"/>
        <rFont val="Arial"/>
        <family val="2"/>
      </rPr>
      <t>0</t>
    </r>
  </si>
  <si>
    <r>
      <rPr>
        <b/>
        <sz val="9"/>
        <color rgb="FFFF0000"/>
        <rFont val="Arial"/>
        <family val="2"/>
      </rPr>
      <t>7</t>
    </r>
    <r>
      <rPr>
        <b/>
        <sz val="9"/>
        <color theme="1"/>
        <rFont val="Arial"/>
        <family val="2"/>
      </rPr>
      <t>/</t>
    </r>
    <r>
      <rPr>
        <b/>
        <sz val="9"/>
        <color rgb="FF00B050"/>
        <rFont val="Arial"/>
        <family val="2"/>
      </rPr>
      <t>0</t>
    </r>
  </si>
  <si>
    <r>
      <rPr>
        <b/>
        <sz val="9"/>
        <color rgb="FFFF0000"/>
        <rFont val="Arial"/>
        <family val="2"/>
      </rPr>
      <t>0</t>
    </r>
    <r>
      <rPr>
        <b/>
        <sz val="9"/>
        <color theme="1"/>
        <rFont val="Arial"/>
        <family val="2"/>
      </rPr>
      <t>/</t>
    </r>
    <r>
      <rPr>
        <b/>
        <sz val="9"/>
        <color rgb="FF00B050"/>
        <rFont val="Arial"/>
        <family val="2"/>
      </rPr>
      <t>1</t>
    </r>
  </si>
  <si>
    <r>
      <rPr>
        <b/>
        <sz val="9"/>
        <color rgb="FFFF0000"/>
        <rFont val="Arial"/>
        <family val="2"/>
      </rPr>
      <t>0</t>
    </r>
    <r>
      <rPr>
        <b/>
        <sz val="9"/>
        <color theme="1"/>
        <rFont val="Arial"/>
        <family val="2"/>
      </rPr>
      <t>/</t>
    </r>
    <r>
      <rPr>
        <b/>
        <sz val="9"/>
        <color theme="9"/>
        <rFont val="Arial"/>
        <family val="2"/>
      </rPr>
      <t>0</t>
    </r>
  </si>
  <si>
    <r>
      <rPr>
        <b/>
        <sz val="9"/>
        <color rgb="FFFF0000"/>
        <rFont val="Arial"/>
        <family val="2"/>
      </rPr>
      <t>9</t>
    </r>
    <r>
      <rPr>
        <b/>
        <sz val="9"/>
        <color theme="1"/>
        <rFont val="Arial"/>
        <family val="2"/>
      </rPr>
      <t>/</t>
    </r>
    <r>
      <rPr>
        <b/>
        <sz val="9"/>
        <color rgb="FF00B050"/>
        <rFont val="Arial"/>
        <family val="2"/>
      </rPr>
      <t>4</t>
    </r>
  </si>
  <si>
    <r>
      <rPr>
        <b/>
        <sz val="9"/>
        <color rgb="FFFF0000"/>
        <rFont val="Arial"/>
        <family val="2"/>
      </rPr>
      <t>2</t>
    </r>
    <r>
      <rPr>
        <b/>
        <sz val="9"/>
        <color theme="1"/>
        <rFont val="Arial"/>
        <family val="2"/>
      </rPr>
      <t>/</t>
    </r>
    <r>
      <rPr>
        <b/>
        <sz val="9"/>
        <color theme="9"/>
        <rFont val="Arial"/>
        <family val="2"/>
      </rPr>
      <t>2</t>
    </r>
  </si>
  <si>
    <r>
      <rPr>
        <b/>
        <sz val="9"/>
        <color rgb="FFFF0000"/>
        <rFont val="Arial"/>
        <family val="2"/>
      </rPr>
      <t>3</t>
    </r>
    <r>
      <rPr>
        <b/>
        <sz val="9"/>
        <color theme="1"/>
        <rFont val="Arial"/>
        <family val="2"/>
      </rPr>
      <t>/</t>
    </r>
    <r>
      <rPr>
        <b/>
        <sz val="9"/>
        <color rgb="FF00B050"/>
        <rFont val="Arial"/>
        <family val="2"/>
      </rPr>
      <t>2</t>
    </r>
  </si>
  <si>
    <r>
      <rPr>
        <b/>
        <sz val="9"/>
        <color rgb="FFFF0000"/>
        <rFont val="Arial"/>
        <family val="2"/>
      </rPr>
      <t>1</t>
    </r>
    <r>
      <rPr>
        <b/>
        <sz val="9"/>
        <color theme="1"/>
        <rFont val="Arial"/>
        <family val="2"/>
      </rPr>
      <t>/</t>
    </r>
    <r>
      <rPr>
        <b/>
        <sz val="9"/>
        <color rgb="FF00B050"/>
        <rFont val="Arial"/>
        <family val="2"/>
      </rPr>
      <t>0</t>
    </r>
  </si>
  <si>
    <r>
      <rPr>
        <b/>
        <sz val="9"/>
        <color rgb="FFFF0000"/>
        <rFont val="Arial"/>
        <family val="2"/>
      </rPr>
      <t>3</t>
    </r>
    <r>
      <rPr>
        <b/>
        <sz val="9"/>
        <color theme="1"/>
        <rFont val="Arial"/>
        <family val="2"/>
      </rPr>
      <t>/</t>
    </r>
    <r>
      <rPr>
        <b/>
        <sz val="9"/>
        <color rgb="FF00B050"/>
        <rFont val="Arial"/>
        <family val="2"/>
      </rPr>
      <t>0</t>
    </r>
  </si>
  <si>
    <r>
      <rPr>
        <b/>
        <sz val="9"/>
        <color rgb="FFFF0000"/>
        <rFont val="Arial"/>
        <family val="2"/>
      </rPr>
      <t>1</t>
    </r>
    <r>
      <rPr>
        <b/>
        <sz val="9"/>
        <color theme="1"/>
        <rFont val="Arial"/>
        <family val="2"/>
      </rPr>
      <t>/</t>
    </r>
    <r>
      <rPr>
        <b/>
        <sz val="9"/>
        <color theme="9"/>
        <rFont val="Arial"/>
        <family val="2"/>
      </rPr>
      <t>0</t>
    </r>
  </si>
  <si>
    <r>
      <rPr>
        <b/>
        <sz val="9"/>
        <color rgb="FFFF0000"/>
        <rFont val="Arial"/>
        <family val="2"/>
      </rPr>
      <t>2</t>
    </r>
    <r>
      <rPr>
        <b/>
        <sz val="9"/>
        <color theme="1"/>
        <rFont val="Arial"/>
        <family val="2"/>
      </rPr>
      <t>/</t>
    </r>
    <r>
      <rPr>
        <b/>
        <sz val="9"/>
        <color theme="9"/>
        <rFont val="Arial"/>
        <family val="2"/>
      </rPr>
      <t>0</t>
    </r>
  </si>
  <si>
    <r>
      <rPr>
        <b/>
        <sz val="9"/>
        <color rgb="FFFF0000"/>
        <rFont val="Arial"/>
        <family val="2"/>
      </rPr>
      <t>2</t>
    </r>
    <r>
      <rPr>
        <b/>
        <sz val="9"/>
        <color theme="1"/>
        <rFont val="Arial"/>
        <family val="2"/>
      </rPr>
      <t>/</t>
    </r>
    <r>
      <rPr>
        <b/>
        <sz val="9"/>
        <color rgb="FF00B050"/>
        <rFont val="Arial"/>
        <family val="2"/>
      </rPr>
      <t>1</t>
    </r>
  </si>
  <si>
    <t>Sugar unit</t>
  </si>
  <si>
    <t>Portein unit</t>
  </si>
  <si>
    <r>
      <t>δ</t>
    </r>
    <r>
      <rPr>
        <b/>
        <vertAlign val="subscript"/>
        <sz val="11"/>
        <color theme="1"/>
        <rFont val="Calibri"/>
        <family val="2"/>
      </rPr>
      <t>1</t>
    </r>
    <r>
      <rPr>
        <b/>
        <sz val="11"/>
        <color theme="1"/>
        <rFont val="Calibri"/>
        <family val="2"/>
      </rPr>
      <t xml:space="preserve"> (ppm)</t>
    </r>
  </si>
  <si>
    <t xml:space="preserve">   </t>
  </si>
  <si>
    <r>
      <t>glycan C</t>
    </r>
    <r>
      <rPr>
        <vertAlign val="subscript"/>
        <sz val="9"/>
        <color theme="1"/>
        <rFont val="Arial"/>
        <family val="2"/>
      </rPr>
      <t>6</t>
    </r>
    <r>
      <rPr>
        <sz val="9"/>
        <color theme="1"/>
        <rFont val="Arial"/>
        <family val="2"/>
      </rPr>
      <t>/ Val C</t>
    </r>
    <r>
      <rPr>
        <sz val="9"/>
        <color theme="1"/>
        <rFont val="Calibri"/>
        <family val="2"/>
      </rPr>
      <t>α</t>
    </r>
  </si>
  <si>
    <r>
      <t>Man C</t>
    </r>
    <r>
      <rPr>
        <vertAlign val="subscript"/>
        <sz val="9"/>
        <color theme="1"/>
        <rFont val="Arial"/>
        <family val="2"/>
      </rPr>
      <t>4/6</t>
    </r>
  </si>
  <si>
    <r>
      <t>Man C</t>
    </r>
    <r>
      <rPr>
        <vertAlign val="subscript"/>
        <sz val="9"/>
        <color theme="1"/>
        <rFont val="Arial"/>
        <family val="2"/>
      </rPr>
      <t>2</t>
    </r>
    <r>
      <rPr>
        <sz val="9"/>
        <color theme="1"/>
        <rFont val="Arial"/>
        <family val="2"/>
      </rPr>
      <t>/Rha C</t>
    </r>
    <r>
      <rPr>
        <vertAlign val="subscript"/>
        <sz val="9"/>
        <color theme="1"/>
        <rFont val="Arial"/>
        <family val="2"/>
      </rPr>
      <t>5</t>
    </r>
    <r>
      <rPr>
        <sz val="9"/>
        <color theme="1"/>
        <rFont val="Arial"/>
        <family val="2"/>
      </rPr>
      <t>/Glc C</t>
    </r>
    <r>
      <rPr>
        <vertAlign val="subscript"/>
        <sz val="9"/>
        <color theme="1"/>
        <rFont val="Arial"/>
        <family val="2"/>
      </rPr>
      <t>2</t>
    </r>
  </si>
  <si>
    <r>
      <t>Gal C</t>
    </r>
    <r>
      <rPr>
        <vertAlign val="subscript"/>
        <sz val="9"/>
        <color theme="1"/>
        <rFont val="Arial"/>
        <family val="2"/>
      </rPr>
      <t>2</t>
    </r>
  </si>
  <si>
    <r>
      <t>Ara C</t>
    </r>
    <r>
      <rPr>
        <vertAlign val="subscript"/>
        <sz val="9"/>
        <color theme="1"/>
        <rFont val="Arial"/>
        <family val="2"/>
      </rPr>
      <t>2</t>
    </r>
  </si>
  <si>
    <r>
      <t>Gal C</t>
    </r>
    <r>
      <rPr>
        <vertAlign val="subscript"/>
        <sz val="9"/>
        <color theme="1"/>
        <rFont val="Arial"/>
        <family val="2"/>
      </rPr>
      <t>1</t>
    </r>
  </si>
  <si>
    <r>
      <t>Hyp C</t>
    </r>
    <r>
      <rPr>
        <vertAlign val="subscript"/>
        <sz val="9"/>
        <color theme="1"/>
        <rFont val="Arial"/>
        <family val="2"/>
      </rPr>
      <t>α</t>
    </r>
  </si>
  <si>
    <r>
      <t>Asn C</t>
    </r>
    <r>
      <rPr>
        <vertAlign val="subscript"/>
        <sz val="9"/>
        <color theme="1"/>
        <rFont val="Arial"/>
        <family val="2"/>
      </rPr>
      <t>α</t>
    </r>
  </si>
  <si>
    <r>
      <t>Ile C</t>
    </r>
    <r>
      <rPr>
        <vertAlign val="subscript"/>
        <sz val="9"/>
        <color theme="1"/>
        <rFont val="Calibri"/>
        <family val="2"/>
      </rPr>
      <t>γ</t>
    </r>
  </si>
  <si>
    <r>
      <t>Leu C</t>
    </r>
    <r>
      <rPr>
        <vertAlign val="subscript"/>
        <sz val="9"/>
        <color theme="1"/>
        <rFont val="Calibri"/>
        <family val="2"/>
      </rPr>
      <t>δ</t>
    </r>
  </si>
  <si>
    <r>
      <t>Ile C</t>
    </r>
    <r>
      <rPr>
        <vertAlign val="subscript"/>
        <sz val="9"/>
        <color theme="1"/>
        <rFont val="Arial"/>
        <family val="2"/>
      </rPr>
      <t>γ</t>
    </r>
    <r>
      <rPr>
        <sz val="9"/>
        <color theme="1"/>
        <rFont val="Arial"/>
        <family val="2"/>
      </rPr>
      <t>/Pro C</t>
    </r>
    <r>
      <rPr>
        <vertAlign val="subscript"/>
        <sz val="9"/>
        <color theme="1"/>
        <rFont val="Arial"/>
        <family val="2"/>
      </rPr>
      <t>γ</t>
    </r>
    <r>
      <rPr>
        <sz val="9"/>
        <color theme="1"/>
        <rFont val="Arial"/>
        <family val="2"/>
      </rPr>
      <t>/Ala C</t>
    </r>
    <r>
      <rPr>
        <vertAlign val="subscript"/>
        <sz val="9"/>
        <color theme="1"/>
        <rFont val="Arial"/>
        <family val="2"/>
      </rPr>
      <t>β</t>
    </r>
    <r>
      <rPr>
        <sz val="9"/>
        <color theme="1"/>
        <rFont val="Arial"/>
        <family val="2"/>
      </rPr>
      <t>/Arg C</t>
    </r>
    <r>
      <rPr>
        <vertAlign val="subscript"/>
        <sz val="9"/>
        <color theme="1"/>
        <rFont val="Arial"/>
        <family val="2"/>
      </rPr>
      <t>γ</t>
    </r>
  </si>
  <si>
    <r>
      <t>Gln C</t>
    </r>
    <r>
      <rPr>
        <vertAlign val="subscript"/>
        <sz val="9"/>
        <color theme="1"/>
        <rFont val="Arial"/>
        <family val="2"/>
      </rPr>
      <t>β</t>
    </r>
  </si>
  <si>
    <r>
      <t>Glu C</t>
    </r>
    <r>
      <rPr>
        <vertAlign val="subscript"/>
        <sz val="9"/>
        <color theme="1"/>
        <rFont val="Arial"/>
        <family val="2"/>
      </rPr>
      <t>γ</t>
    </r>
    <r>
      <rPr>
        <sz val="9"/>
        <color theme="1"/>
        <rFont val="Arial"/>
        <family val="2"/>
      </rPr>
      <t>/Hyp C</t>
    </r>
    <r>
      <rPr>
        <vertAlign val="subscript"/>
        <sz val="9"/>
        <color theme="1"/>
        <rFont val="Arial"/>
        <family val="2"/>
      </rPr>
      <t>β</t>
    </r>
    <r>
      <rPr>
        <sz val="9"/>
        <color theme="1"/>
        <rFont val="Arial"/>
        <family val="2"/>
      </rPr>
      <t>/Glu C</t>
    </r>
    <r>
      <rPr>
        <vertAlign val="subscript"/>
        <sz val="9"/>
        <color theme="1"/>
        <rFont val="Arial"/>
        <family val="2"/>
      </rPr>
      <t>γ</t>
    </r>
  </si>
  <si>
    <r>
      <t>Leu C</t>
    </r>
    <r>
      <rPr>
        <vertAlign val="subscript"/>
        <sz val="9"/>
        <color theme="1"/>
        <rFont val="Arial"/>
        <family val="2"/>
      </rPr>
      <t>β</t>
    </r>
  </si>
  <si>
    <r>
      <t>Ala C</t>
    </r>
    <r>
      <rPr>
        <vertAlign val="subscript"/>
        <sz val="9"/>
        <color theme="1"/>
        <rFont val="Arial"/>
        <family val="2"/>
      </rPr>
      <t>α</t>
    </r>
  </si>
  <si>
    <r>
      <t>Ala C</t>
    </r>
    <r>
      <rPr>
        <vertAlign val="subscript"/>
        <sz val="9"/>
        <color theme="1"/>
        <rFont val="Arial"/>
        <family val="2"/>
      </rPr>
      <t>o</t>
    </r>
  </si>
  <si>
    <r>
      <t>13</t>
    </r>
    <r>
      <rPr>
        <vertAlign val="subscript"/>
        <sz val="7"/>
        <color theme="1"/>
        <rFont val="Arial"/>
        <family val="2"/>
      </rPr>
      <t>C δ(ppm)</t>
    </r>
    <r>
      <rPr>
        <vertAlign val="superscript"/>
        <sz val="7"/>
        <color theme="1"/>
        <rFont val="Arial"/>
        <family val="2"/>
      </rPr>
      <t>MW time</t>
    </r>
  </si>
  <si>
    <r>
      <t>Ile C</t>
    </r>
    <r>
      <rPr>
        <vertAlign val="subscript"/>
        <sz val="7"/>
        <color theme="1"/>
        <rFont val="Calibri"/>
        <family val="2"/>
      </rPr>
      <t>γ</t>
    </r>
  </si>
  <si>
    <r>
      <t>Leu C</t>
    </r>
    <r>
      <rPr>
        <vertAlign val="subscript"/>
        <sz val="7"/>
        <color theme="1"/>
        <rFont val="Calibri"/>
        <family val="2"/>
      </rPr>
      <t>δ</t>
    </r>
  </si>
  <si>
    <r>
      <t>Ile C</t>
    </r>
    <r>
      <rPr>
        <vertAlign val="subscript"/>
        <sz val="7"/>
        <color theme="1"/>
        <rFont val="Arial"/>
        <family val="2"/>
      </rPr>
      <t>γ</t>
    </r>
    <r>
      <rPr>
        <sz val="7"/>
        <color theme="1"/>
        <rFont val="Arial"/>
        <family val="2"/>
      </rPr>
      <t>/Pro C</t>
    </r>
    <r>
      <rPr>
        <vertAlign val="subscript"/>
        <sz val="7"/>
        <color theme="1"/>
        <rFont val="Arial"/>
        <family val="2"/>
      </rPr>
      <t>γ</t>
    </r>
    <r>
      <rPr>
        <sz val="7"/>
        <color theme="1"/>
        <rFont val="Arial"/>
        <family val="2"/>
      </rPr>
      <t>/Ala C</t>
    </r>
    <r>
      <rPr>
        <vertAlign val="subscript"/>
        <sz val="7"/>
        <color theme="1"/>
        <rFont val="Arial"/>
        <family val="2"/>
      </rPr>
      <t>β</t>
    </r>
    <r>
      <rPr>
        <sz val="7"/>
        <color theme="1"/>
        <rFont val="Arial"/>
        <family val="2"/>
      </rPr>
      <t>/Arg C</t>
    </r>
    <r>
      <rPr>
        <vertAlign val="subscript"/>
        <sz val="7"/>
        <color theme="1"/>
        <rFont val="Arial"/>
        <family val="2"/>
      </rPr>
      <t>γ</t>
    </r>
  </si>
  <si>
    <r>
      <t>Gln C</t>
    </r>
    <r>
      <rPr>
        <vertAlign val="subscript"/>
        <sz val="7"/>
        <color theme="1"/>
        <rFont val="Arial"/>
        <family val="2"/>
      </rPr>
      <t>β</t>
    </r>
  </si>
  <si>
    <r>
      <t>Glu C</t>
    </r>
    <r>
      <rPr>
        <vertAlign val="subscript"/>
        <sz val="7"/>
        <color theme="1"/>
        <rFont val="Arial"/>
        <family val="2"/>
      </rPr>
      <t>γ</t>
    </r>
    <r>
      <rPr>
        <sz val="7"/>
        <color theme="1"/>
        <rFont val="Arial"/>
        <family val="2"/>
      </rPr>
      <t>/Hyp C</t>
    </r>
    <r>
      <rPr>
        <vertAlign val="subscript"/>
        <sz val="7"/>
        <color theme="1"/>
        <rFont val="Arial"/>
        <family val="2"/>
      </rPr>
      <t>β</t>
    </r>
    <r>
      <rPr>
        <sz val="7"/>
        <color theme="1"/>
        <rFont val="Arial"/>
        <family val="2"/>
      </rPr>
      <t>/Glu C</t>
    </r>
    <r>
      <rPr>
        <vertAlign val="subscript"/>
        <sz val="7"/>
        <color theme="1"/>
        <rFont val="Arial"/>
        <family val="2"/>
      </rPr>
      <t>γ</t>
    </r>
  </si>
  <si>
    <r>
      <t>Leu C</t>
    </r>
    <r>
      <rPr>
        <vertAlign val="subscript"/>
        <sz val="7"/>
        <color theme="1"/>
        <rFont val="Arial"/>
        <family val="2"/>
      </rPr>
      <t>β</t>
    </r>
  </si>
  <si>
    <r>
      <t>Ala C</t>
    </r>
    <r>
      <rPr>
        <vertAlign val="subscript"/>
        <sz val="7"/>
        <color theme="1"/>
        <rFont val="Arial"/>
        <family val="2"/>
      </rPr>
      <t>α</t>
    </r>
  </si>
  <si>
    <r>
      <t>Asn C</t>
    </r>
    <r>
      <rPr>
        <vertAlign val="subscript"/>
        <sz val="7"/>
        <color theme="1"/>
        <rFont val="Arial"/>
        <family val="2"/>
      </rPr>
      <t>α</t>
    </r>
  </si>
  <si>
    <r>
      <t>Ala C</t>
    </r>
    <r>
      <rPr>
        <vertAlign val="subscript"/>
        <sz val="7"/>
        <color theme="1"/>
        <rFont val="Arial"/>
        <family val="2"/>
      </rPr>
      <t>o</t>
    </r>
  </si>
  <si>
    <r>
      <t>Hyp C</t>
    </r>
    <r>
      <rPr>
        <vertAlign val="subscript"/>
        <sz val="7"/>
        <color theme="1"/>
        <rFont val="Arial"/>
        <family val="2"/>
      </rPr>
      <t>α</t>
    </r>
  </si>
  <si>
    <r>
      <t>glycan C</t>
    </r>
    <r>
      <rPr>
        <vertAlign val="subscript"/>
        <sz val="7"/>
        <color theme="1"/>
        <rFont val="Arial"/>
        <family val="2"/>
      </rPr>
      <t>6</t>
    </r>
    <r>
      <rPr>
        <sz val="7"/>
        <color theme="1"/>
        <rFont val="Arial"/>
        <family val="2"/>
      </rPr>
      <t>/ Val C</t>
    </r>
    <r>
      <rPr>
        <sz val="7"/>
        <color theme="1"/>
        <rFont val="Calibri"/>
        <family val="2"/>
      </rPr>
      <t>α</t>
    </r>
  </si>
  <si>
    <r>
      <t>Man C</t>
    </r>
    <r>
      <rPr>
        <vertAlign val="subscript"/>
        <sz val="7"/>
        <color theme="1"/>
        <rFont val="Arial"/>
        <family val="2"/>
      </rPr>
      <t>4/6</t>
    </r>
  </si>
  <si>
    <r>
      <t>Man C</t>
    </r>
    <r>
      <rPr>
        <vertAlign val="subscript"/>
        <sz val="7"/>
        <color theme="1"/>
        <rFont val="Arial"/>
        <family val="2"/>
      </rPr>
      <t>2</t>
    </r>
    <r>
      <rPr>
        <sz val="7"/>
        <color theme="1"/>
        <rFont val="Arial"/>
        <family val="2"/>
      </rPr>
      <t>/Rha C</t>
    </r>
    <r>
      <rPr>
        <vertAlign val="subscript"/>
        <sz val="7"/>
        <color theme="1"/>
        <rFont val="Arial"/>
        <family val="2"/>
      </rPr>
      <t>5</t>
    </r>
    <r>
      <rPr>
        <sz val="7"/>
        <color theme="1"/>
        <rFont val="Arial"/>
        <family val="2"/>
      </rPr>
      <t>/Glc C</t>
    </r>
    <r>
      <rPr>
        <vertAlign val="subscript"/>
        <sz val="7"/>
        <color theme="1"/>
        <rFont val="Arial"/>
        <family val="2"/>
      </rPr>
      <t>2</t>
    </r>
  </si>
  <si>
    <r>
      <t>Gal C</t>
    </r>
    <r>
      <rPr>
        <vertAlign val="subscript"/>
        <sz val="7"/>
        <color theme="1"/>
        <rFont val="Arial"/>
        <family val="2"/>
      </rPr>
      <t>2</t>
    </r>
  </si>
  <si>
    <r>
      <t>Ara C</t>
    </r>
    <r>
      <rPr>
        <vertAlign val="subscript"/>
        <sz val="7"/>
        <color theme="1"/>
        <rFont val="Arial"/>
        <family val="2"/>
      </rPr>
      <t>2</t>
    </r>
  </si>
  <si>
    <r>
      <t>Gal C</t>
    </r>
    <r>
      <rPr>
        <vertAlign val="subscript"/>
        <sz val="7"/>
        <color theme="1"/>
        <rFont val="Arial"/>
        <family val="2"/>
      </rPr>
      <t>1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</si>
</sst>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"/>
    <numFmt numFmtId="165" formatCode="0.0E+00"/>
    <numFmt numFmtId="166" formatCode="0.000"/>
    <numFmt numFmtId="167" formatCode="0.0000"/>
  </numFmts>
  <fonts count="3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vertAlign val="superscript"/>
      <sz val="9"/>
      <color theme="1"/>
      <name val="Arial"/>
      <family val="2"/>
    </font>
    <font>
      <i/>
      <sz val="9"/>
      <color theme="1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9"/>
      <color rgb="FFFF0000"/>
      <name val="Arial"/>
      <family val="2"/>
    </font>
    <font>
      <b/>
      <sz val="9"/>
      <color theme="9"/>
      <name val="Arial"/>
      <family val="2"/>
    </font>
    <font>
      <i/>
      <sz val="9"/>
      <name val="Arial"/>
      <family val="2"/>
    </font>
    <font>
      <sz val="14"/>
      <color theme="1"/>
      <name val="Arial"/>
      <family val="2"/>
    </font>
    <font>
      <vertAlign val="subscript"/>
      <sz val="14"/>
      <color theme="1"/>
      <name val="Arial"/>
      <family val="2"/>
    </font>
    <font>
      <vertAlign val="superscript"/>
      <sz val="14"/>
      <color theme="1"/>
      <name val="Arial"/>
      <family val="2"/>
    </font>
    <font>
      <vertAlign val="subscript"/>
      <sz val="9"/>
      <color theme="1"/>
      <name val="Arial"/>
      <family val="2"/>
    </font>
    <font>
      <b/>
      <sz val="11"/>
      <color theme="9"/>
      <name val="Calibri"/>
      <family val="2"/>
      <scheme val="minor"/>
    </font>
    <font>
      <sz val="9"/>
      <color theme="1"/>
      <name val="Calibri"/>
      <family val="2"/>
    </font>
    <font>
      <sz val="7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7"/>
      <color theme="1"/>
      <name val="Arial"/>
      <family val="2"/>
    </font>
    <font>
      <b/>
      <u/>
      <sz val="9"/>
      <name val="Arial"/>
      <family val="2"/>
    </font>
    <font>
      <b/>
      <sz val="11"/>
      <color rgb="FFFF0000"/>
      <name val="Calibri"/>
      <family val="2"/>
      <scheme val="minor"/>
    </font>
    <font>
      <b/>
      <sz val="9"/>
      <color rgb="FF00B050"/>
      <name val="Arial"/>
      <family val="2"/>
    </font>
    <font>
      <b/>
      <sz val="11"/>
      <color theme="1"/>
      <name val="Calibri"/>
      <family val="2"/>
    </font>
    <font>
      <b/>
      <vertAlign val="subscript"/>
      <sz val="11"/>
      <color theme="1"/>
      <name val="Calibri"/>
      <family val="2"/>
    </font>
    <font>
      <vertAlign val="superscript"/>
      <sz val="7"/>
      <color theme="1"/>
      <name val="Arial"/>
      <family val="2"/>
    </font>
    <font>
      <vertAlign val="subscript"/>
      <sz val="7"/>
      <color theme="1"/>
      <name val="Arial"/>
      <family val="2"/>
    </font>
    <font>
      <vertAlign val="subscript"/>
      <sz val="9"/>
      <color theme="1"/>
      <name val="Calibri"/>
      <family val="2"/>
    </font>
    <font>
      <vertAlign val="subscript"/>
      <sz val="7"/>
      <color theme="1"/>
      <name val="Calibri"/>
      <family val="2"/>
    </font>
    <font>
      <sz val="7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 diagonalDown="1">
      <left/>
      <right/>
      <top/>
      <bottom/>
      <diagonal style="thin">
        <color auto="1"/>
      </diagonal>
    </border>
    <border>
      <left style="medium">
        <color indexed="64"/>
      </left>
      <right style="medium">
        <color indexed="64"/>
      </right>
      <top/>
      <bottom/>
      <diagonal/>
    </border>
  </borders>
  <cellStyleXfs count="4">
    <xf numFmtId="0" fontId="0" fillId="0" borderId="0"/>
    <xf numFmtId="0" fontId="3" fillId="0" borderId="0"/>
    <xf numFmtId="0" fontId="2" fillId="0" borderId="0"/>
    <xf numFmtId="0" fontId="1" fillId="0" borderId="0"/>
  </cellStyleXfs>
  <cellXfs count="170">
    <xf numFmtId="0" fontId="0" fillId="0" borderId="0" xfId="0"/>
    <xf numFmtId="0" fontId="4" fillId="0" borderId="0" xfId="0" applyFont="1"/>
    <xf numFmtId="0" fontId="4" fillId="0" borderId="0" xfId="0" applyFont="1" applyAlignment="1">
      <alignment horizontal="center"/>
    </xf>
    <xf numFmtId="0" fontId="4" fillId="0" borderId="3" xfId="0" applyFont="1" applyBorder="1" applyAlignment="1">
      <alignment horizontal="center" vertical="center"/>
    </xf>
    <xf numFmtId="164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164" fontId="9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horizontal="center" vertical="center"/>
    </xf>
    <xf numFmtId="164" fontId="4" fillId="0" borderId="3" xfId="0" applyNumberFormat="1" applyFont="1" applyBorder="1" applyAlignment="1">
      <alignment horizontal="center" vertical="center"/>
    </xf>
    <xf numFmtId="2" fontId="5" fillId="0" borderId="0" xfId="0" applyNumberFormat="1" applyFont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164" fontId="9" fillId="0" borderId="0" xfId="0" applyNumberFormat="1" applyFont="1" applyAlignment="1">
      <alignment horizontal="left" vertical="center"/>
    </xf>
    <xf numFmtId="0" fontId="9" fillId="0" borderId="3" xfId="0" applyFont="1" applyBorder="1" applyAlignment="1">
      <alignment horizontal="left" vertical="center"/>
    </xf>
    <xf numFmtId="164" fontId="9" fillId="0" borderId="3" xfId="0" applyNumberFormat="1" applyFont="1" applyBorder="1" applyAlignment="1">
      <alignment horizontal="center" vertical="center"/>
    </xf>
    <xf numFmtId="164" fontId="9" fillId="0" borderId="3" xfId="0" applyNumberFormat="1" applyFont="1" applyBorder="1" applyAlignment="1">
      <alignment horizontal="left" vertical="center"/>
    </xf>
    <xf numFmtId="165" fontId="4" fillId="0" borderId="1" xfId="0" applyNumberFormat="1" applyFont="1" applyBorder="1" applyAlignment="1">
      <alignment horizontal="center" vertical="center"/>
    </xf>
    <xf numFmtId="165" fontId="4" fillId="0" borderId="0" xfId="0" applyNumberFormat="1" applyFont="1" applyAlignment="1">
      <alignment horizontal="center" vertical="center"/>
    </xf>
    <xf numFmtId="165" fontId="4" fillId="0" borderId="5" xfId="0" applyNumberFormat="1" applyFont="1" applyBorder="1" applyAlignment="1">
      <alignment horizontal="center" vertical="center"/>
    </xf>
    <xf numFmtId="165" fontId="9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164" fontId="4" fillId="0" borderId="0" xfId="0" applyNumberFormat="1" applyFont="1" applyAlignment="1">
      <alignment horizontal="left" vertical="center"/>
    </xf>
    <xf numFmtId="164" fontId="4" fillId="0" borderId="3" xfId="0" applyNumberFormat="1" applyFont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2" fontId="4" fillId="0" borderId="0" xfId="0" applyNumberFormat="1" applyFont="1" applyAlignment="1">
      <alignment horizontal="center" vertical="center"/>
    </xf>
    <xf numFmtId="2" fontId="9" fillId="0" borderId="0" xfId="0" applyNumberFormat="1" applyFont="1" applyAlignment="1">
      <alignment horizontal="center" vertical="center"/>
    </xf>
    <xf numFmtId="2" fontId="4" fillId="0" borderId="5" xfId="0" applyNumberFormat="1" applyFont="1" applyBorder="1" applyAlignment="1">
      <alignment horizontal="center" vertical="center"/>
    </xf>
    <xf numFmtId="2" fontId="4" fillId="0" borderId="15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165" fontId="5" fillId="0" borderId="5" xfId="0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 wrapText="1"/>
    </xf>
    <xf numFmtId="165" fontId="5" fillId="0" borderId="0" xfId="0" applyNumberFormat="1" applyFont="1" applyAlignment="1">
      <alignment horizontal="center" vertical="center"/>
    </xf>
    <xf numFmtId="165" fontId="5" fillId="0" borderId="5" xfId="0" applyNumberFormat="1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2" fontId="5" fillId="0" borderId="15" xfId="0" applyNumberFormat="1" applyFont="1" applyBorder="1" applyAlignment="1">
      <alignment horizontal="center" vertical="center"/>
    </xf>
    <xf numFmtId="165" fontId="5" fillId="0" borderId="15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left" vertical="center"/>
    </xf>
    <xf numFmtId="0" fontId="4" fillId="0" borderId="5" xfId="0" applyFont="1" applyBorder="1" applyAlignment="1">
      <alignment horizontal="left" vertical="center"/>
    </xf>
    <xf numFmtId="0" fontId="5" fillId="0" borderId="15" xfId="0" applyFont="1" applyBorder="1" applyAlignment="1">
      <alignment horizontal="left" vertical="center"/>
    </xf>
    <xf numFmtId="0" fontId="4" fillId="0" borderId="2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/>
    </xf>
    <xf numFmtId="164" fontId="4" fillId="0" borderId="12" xfId="0" applyNumberFormat="1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2" fontId="4" fillId="0" borderId="0" xfId="0" applyNumberFormat="1" applyFont="1"/>
    <xf numFmtId="0" fontId="13" fillId="0" borderId="16" xfId="0" applyFont="1" applyBorder="1"/>
    <xf numFmtId="1" fontId="4" fillId="0" borderId="0" xfId="0" applyNumberFormat="1" applyFont="1"/>
    <xf numFmtId="1" fontId="4" fillId="0" borderId="5" xfId="0" applyNumberFormat="1" applyFont="1" applyBorder="1"/>
    <xf numFmtId="1" fontId="4" fillId="0" borderId="3" xfId="0" applyNumberFormat="1" applyFont="1" applyBorder="1"/>
    <xf numFmtId="0" fontId="4" fillId="0" borderId="6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165" fontId="4" fillId="0" borderId="8" xfId="0" applyNumberFormat="1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165" fontId="4" fillId="0" borderId="6" xfId="0" applyNumberFormat="1" applyFont="1" applyBorder="1" applyAlignment="1">
      <alignment horizontal="center" vertical="center"/>
    </xf>
    <xf numFmtId="165" fontId="4" fillId="0" borderId="4" xfId="0" applyNumberFormat="1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2" fontId="4" fillId="0" borderId="7" xfId="0" applyNumberFormat="1" applyFont="1" applyBorder="1" applyAlignment="1">
      <alignment horizontal="center" vertical="center"/>
    </xf>
    <xf numFmtId="2" fontId="4" fillId="0" borderId="9" xfId="0" applyNumberFormat="1" applyFont="1" applyBorder="1" applyAlignment="1">
      <alignment horizontal="center" vertical="center"/>
    </xf>
    <xf numFmtId="2" fontId="4" fillId="0" borderId="12" xfId="0" applyNumberFormat="1" applyFont="1" applyBorder="1" applyAlignment="1">
      <alignment horizontal="center" vertical="center"/>
    </xf>
    <xf numFmtId="2" fontId="4" fillId="0" borderId="13" xfId="0" applyNumberFormat="1" applyFont="1" applyBorder="1" applyAlignment="1">
      <alignment horizontal="center" vertical="center"/>
    </xf>
    <xf numFmtId="165" fontId="4" fillId="0" borderId="10" xfId="0" applyNumberFormat="1" applyFont="1" applyBorder="1" applyAlignment="1">
      <alignment horizontal="center" vertical="center"/>
    </xf>
    <xf numFmtId="165" fontId="4" fillId="0" borderId="3" xfId="0" applyNumberFormat="1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2" fontId="4" fillId="0" borderId="11" xfId="0" applyNumberFormat="1" applyFont="1" applyBorder="1" applyAlignment="1">
      <alignment horizontal="center" vertical="center"/>
    </xf>
    <xf numFmtId="0" fontId="4" fillId="0" borderId="0" xfId="2" applyFont="1"/>
    <xf numFmtId="2" fontId="4" fillId="0" borderId="0" xfId="2" applyNumberFormat="1" applyFont="1" applyAlignment="1">
      <alignment horizontal="center" vertical="center"/>
    </xf>
    <xf numFmtId="0" fontId="4" fillId="0" borderId="0" xfId="2" applyFont="1" applyAlignment="1">
      <alignment horizontal="center" vertical="center"/>
    </xf>
    <xf numFmtId="0" fontId="4" fillId="0" borderId="3" xfId="0" applyFont="1" applyBorder="1" applyAlignment="1">
      <alignment horizontal="left" vertical="center"/>
    </xf>
    <xf numFmtId="49" fontId="5" fillId="0" borderId="3" xfId="0" applyNumberFormat="1" applyFont="1" applyBorder="1" applyAlignment="1">
      <alignment horizontal="left" vertical="center"/>
    </xf>
    <xf numFmtId="49" fontId="5" fillId="0" borderId="3" xfId="0" applyNumberFormat="1" applyFont="1" applyBorder="1" applyAlignment="1">
      <alignment horizontal="center"/>
    </xf>
    <xf numFmtId="166" fontId="5" fillId="0" borderId="3" xfId="0" applyNumberFormat="1" applyFont="1" applyBorder="1" applyAlignment="1">
      <alignment horizontal="left" vertical="center"/>
    </xf>
    <xf numFmtId="164" fontId="5" fillId="0" borderId="3" xfId="0" applyNumberFormat="1" applyFont="1" applyBorder="1" applyAlignment="1">
      <alignment horizontal="left" vertical="center"/>
    </xf>
    <xf numFmtId="0" fontId="4" fillId="0" borderId="6" xfId="0" applyFont="1" applyBorder="1"/>
    <xf numFmtId="0" fontId="4" fillId="0" borderId="8" xfId="0" applyFont="1" applyBorder="1"/>
    <xf numFmtId="0" fontId="4" fillId="0" borderId="10" xfId="0" applyFont="1" applyBorder="1"/>
    <xf numFmtId="2" fontId="4" fillId="0" borderId="17" xfId="0" applyNumberFormat="1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165" fontId="4" fillId="0" borderId="0" xfId="0" applyNumberFormat="1" applyFont="1"/>
    <xf numFmtId="2" fontId="4" fillId="0" borderId="0" xfId="2" applyNumberFormat="1" applyFont="1"/>
    <xf numFmtId="49" fontId="5" fillId="0" borderId="0" xfId="0" applyNumberFormat="1" applyFont="1" applyAlignment="1">
      <alignment horizontal="center"/>
    </xf>
    <xf numFmtId="11" fontId="4" fillId="0" borderId="0" xfId="0" applyNumberFormat="1" applyFont="1"/>
    <xf numFmtId="167" fontId="4" fillId="0" borderId="0" xfId="0" applyNumberFormat="1" applyFont="1"/>
    <xf numFmtId="0" fontId="4" fillId="0" borderId="9" xfId="0" applyFont="1" applyBorder="1"/>
    <xf numFmtId="167" fontId="4" fillId="0" borderId="8" xfId="0" applyNumberFormat="1" applyFont="1" applyBorder="1"/>
    <xf numFmtId="0" fontId="4" fillId="0" borderId="3" xfId="0" applyFont="1" applyBorder="1"/>
    <xf numFmtId="0" fontId="4" fillId="0" borderId="11" xfId="0" applyFont="1" applyBorder="1"/>
    <xf numFmtId="11" fontId="4" fillId="0" borderId="3" xfId="0" applyNumberFormat="1" applyFont="1" applyBorder="1"/>
    <xf numFmtId="167" fontId="4" fillId="0" borderId="3" xfId="0" applyNumberFormat="1" applyFont="1" applyBorder="1"/>
    <xf numFmtId="0" fontId="17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left"/>
    </xf>
    <xf numFmtId="0" fontId="4" fillId="0" borderId="4" xfId="0" applyFont="1" applyBorder="1"/>
    <xf numFmtId="0" fontId="4" fillId="0" borderId="7" xfId="0" applyFont="1" applyBorder="1"/>
    <xf numFmtId="0" fontId="19" fillId="0" borderId="0" xfId="0" applyFont="1"/>
    <xf numFmtId="0" fontId="19" fillId="0" borderId="0" xfId="0" applyFont="1" applyAlignment="1">
      <alignment horizontal="left" vertical="center"/>
    </xf>
    <xf numFmtId="0" fontId="19" fillId="0" borderId="0" xfId="0" applyFont="1" applyAlignment="1">
      <alignment horizontal="center" vertical="center"/>
    </xf>
    <xf numFmtId="164" fontId="19" fillId="0" borderId="0" xfId="0" applyNumberFormat="1" applyFont="1"/>
    <xf numFmtId="2" fontId="19" fillId="0" borderId="0" xfId="0" applyNumberFormat="1" applyFont="1"/>
    <xf numFmtId="0" fontId="19" fillId="0" borderId="3" xfId="0" applyFont="1" applyBorder="1"/>
    <xf numFmtId="2" fontId="19" fillId="0" borderId="3" xfId="0" applyNumberFormat="1" applyFont="1" applyBorder="1"/>
    <xf numFmtId="0" fontId="20" fillId="0" borderId="0" xfId="0" applyFont="1" applyAlignment="1">
      <alignment horizontal="center" vertical="center"/>
    </xf>
    <xf numFmtId="0" fontId="20" fillId="0" borderId="0" xfId="0" applyFont="1"/>
    <xf numFmtId="0" fontId="10" fillId="0" borderId="0" xfId="0" applyFont="1" applyAlignment="1">
      <alignment horizontal="center" vertical="center"/>
    </xf>
    <xf numFmtId="164" fontId="10" fillId="0" borderId="0" xfId="0" applyNumberFormat="1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164" fontId="12" fillId="0" borderId="0" xfId="0" applyNumberFormat="1" applyFont="1" applyAlignment="1">
      <alignment horizontal="center" vertical="center"/>
    </xf>
    <xf numFmtId="0" fontId="22" fillId="0" borderId="3" xfId="0" applyFont="1" applyBorder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23" fillId="0" borderId="3" xfId="0" applyFont="1" applyBorder="1" applyAlignment="1">
      <alignment horizontal="center" vertical="center"/>
    </xf>
    <xf numFmtId="0" fontId="17" fillId="0" borderId="3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164" fontId="11" fillId="0" borderId="0" xfId="0" applyNumberFormat="1" applyFont="1" applyAlignment="1">
      <alignment horizontal="center" vertical="center"/>
    </xf>
    <xf numFmtId="49" fontId="11" fillId="0" borderId="0" xfId="0" applyNumberFormat="1" applyFont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textRotation="90"/>
    </xf>
    <xf numFmtId="2" fontId="4" fillId="0" borderId="0" xfId="3" applyNumberFormat="1" applyFont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165" fontId="4" fillId="0" borderId="7" xfId="0" applyNumberFormat="1" applyFont="1" applyBorder="1" applyAlignment="1">
      <alignment horizontal="center" vertical="center"/>
    </xf>
    <xf numFmtId="165" fontId="4" fillId="0" borderId="9" xfId="0" applyNumberFormat="1" applyFont="1" applyBorder="1" applyAlignment="1">
      <alignment horizontal="center" vertical="center"/>
    </xf>
    <xf numFmtId="165" fontId="4" fillId="0" borderId="11" xfId="0" applyNumberFormat="1" applyFont="1" applyBorder="1" applyAlignment="1">
      <alignment horizontal="center" vertical="center"/>
    </xf>
    <xf numFmtId="164" fontId="4" fillId="0" borderId="5" xfId="0" applyNumberFormat="1" applyFont="1" applyBorder="1" applyAlignment="1">
      <alignment horizontal="left" vertical="center"/>
    </xf>
    <xf numFmtId="0" fontId="19" fillId="0" borderId="16" xfId="0" applyFont="1" applyBorder="1"/>
    <xf numFmtId="0" fontId="19" fillId="0" borderId="5" xfId="0" applyFont="1" applyBorder="1"/>
    <xf numFmtId="164" fontId="19" fillId="0" borderId="0" xfId="0" applyNumberFormat="1" applyFont="1" applyAlignment="1">
      <alignment horizontal="left" vertical="center"/>
    </xf>
    <xf numFmtId="164" fontId="19" fillId="0" borderId="5" xfId="0" applyNumberFormat="1" applyFont="1" applyBorder="1" applyAlignment="1">
      <alignment horizontal="left" vertical="center"/>
    </xf>
    <xf numFmtId="164" fontId="19" fillId="0" borderId="5" xfId="0" applyNumberFormat="1" applyFont="1" applyBorder="1"/>
    <xf numFmtId="164" fontId="21" fillId="0" borderId="0" xfId="0" applyNumberFormat="1" applyFont="1"/>
    <xf numFmtId="0" fontId="19" fillId="0" borderId="3" xfId="0" applyFont="1" applyBorder="1" applyAlignment="1">
      <alignment horizontal="left" vertical="center"/>
    </xf>
    <xf numFmtId="164" fontId="19" fillId="0" borderId="3" xfId="0" applyNumberFormat="1" applyFont="1" applyBorder="1" applyAlignment="1">
      <alignment horizontal="left" vertical="center"/>
    </xf>
    <xf numFmtId="164" fontId="19" fillId="0" borderId="3" xfId="0" applyNumberFormat="1" applyFont="1" applyBorder="1"/>
    <xf numFmtId="164" fontId="21" fillId="0" borderId="3" xfId="0" applyNumberFormat="1" applyFont="1" applyBorder="1"/>
    <xf numFmtId="0" fontId="19" fillId="0" borderId="5" xfId="0" applyFont="1" applyBorder="1" applyAlignment="1">
      <alignment horizontal="left" vertical="center"/>
    </xf>
    <xf numFmtId="164" fontId="21" fillId="0" borderId="5" xfId="0" applyNumberFormat="1" applyFont="1" applyBorder="1"/>
    <xf numFmtId="0" fontId="4" fillId="0" borderId="6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 textRotation="90"/>
    </xf>
    <xf numFmtId="0" fontId="4" fillId="0" borderId="8" xfId="0" applyFont="1" applyBorder="1" applyAlignment="1">
      <alignment horizontal="center" vertical="center" textRotation="90"/>
    </xf>
    <xf numFmtId="0" fontId="4" fillId="0" borderId="10" xfId="0" applyFont="1" applyBorder="1" applyAlignment="1">
      <alignment horizontal="center" vertical="center" textRotation="90"/>
    </xf>
    <xf numFmtId="2" fontId="4" fillId="0" borderId="8" xfId="0" applyNumberFormat="1" applyFont="1" applyBorder="1" applyAlignment="1">
      <alignment horizontal="center" vertical="center"/>
    </xf>
    <xf numFmtId="2" fontId="4" fillId="0" borderId="10" xfId="0" applyNumberFormat="1" applyFont="1" applyBorder="1" applyAlignment="1">
      <alignment horizontal="center" vertical="center"/>
    </xf>
    <xf numFmtId="2" fontId="4" fillId="0" borderId="6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textRotation="90"/>
    </xf>
    <xf numFmtId="0" fontId="19" fillId="0" borderId="0" xfId="0" applyFont="1" applyAlignment="1">
      <alignment horizontal="center" vertical="center" textRotation="90"/>
    </xf>
    <xf numFmtId="0" fontId="19" fillId="0" borderId="3" xfId="0" applyFont="1" applyBorder="1" applyAlignment="1">
      <alignment horizontal="center" vertical="center" textRotation="90"/>
    </xf>
    <xf numFmtId="0" fontId="4" fillId="0" borderId="0" xfId="0" applyFont="1" applyAlignment="1">
      <alignment horizontal="center"/>
    </xf>
    <xf numFmtId="0" fontId="4" fillId="0" borderId="8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 textRotation="90" wrapText="1"/>
    </xf>
    <xf numFmtId="0" fontId="4" fillId="0" borderId="6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/>
    </xf>
    <xf numFmtId="0" fontId="4" fillId="0" borderId="3" xfId="0" applyFont="1" applyBorder="1" applyAlignment="1">
      <alignment horizontal="center" vertical="center" textRotation="90"/>
    </xf>
  </cellXfs>
  <cellStyles count="4">
    <cellStyle name="Normal" xfId="0" builtinId="0"/>
    <cellStyle name="Normal 2" xfId="1" xr:uid="{8B807700-B895-406D-81AD-4442060A6494}"/>
    <cellStyle name="Normal 3" xfId="2" xr:uid="{D3809A7E-CD25-46D5-AA1C-B54CE31A0C19}"/>
    <cellStyle name="Normal 3 2" xfId="3" xr:uid="{411C6D5C-11E8-40D6-BCC6-207647099488}"/>
  </cellStyles>
  <dxfs count="0"/>
  <tableStyles count="0" defaultTableStyle="TableStyleMedium2" defaultPivotStyle="PivotStyleLight16"/>
  <colors>
    <mruColors>
      <color rgb="FFCC99FF"/>
      <color rgb="FF99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'Source Fig 2E (Table S4)'!$N$1</c:f>
              <c:strCache>
                <c:ptCount val="1"/>
                <c:pt idx="0">
                  <c:v>polysaccharide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'Source Fig 2E (Table S4)'!$M$2:$M$15</c:f>
              <c:strCache>
                <c:ptCount val="13"/>
                <c:pt idx="0">
                  <c:v>Man</c:v>
                </c:pt>
                <c:pt idx="2">
                  <c:v>Ara</c:v>
                </c:pt>
                <c:pt idx="4">
                  <c:v>Gal</c:v>
                </c:pt>
                <c:pt idx="6">
                  <c:v>GlcNAc</c:v>
                </c:pt>
                <c:pt idx="8">
                  <c:v>Rha</c:v>
                </c:pt>
                <c:pt idx="10">
                  <c:v>Glc</c:v>
                </c:pt>
                <c:pt idx="12">
                  <c:v>Xyl</c:v>
                </c:pt>
              </c:strCache>
            </c:strRef>
          </c:cat>
          <c:val>
            <c:numRef>
              <c:f>'Source Fig 2E (Table S4)'!$N$2:$N$15</c:f>
              <c:numCache>
                <c:formatCode>General</c:formatCode>
                <c:ptCount val="14"/>
                <c:pt idx="0" formatCode="0.0">
                  <c:v>29</c:v>
                </c:pt>
                <c:pt idx="2" formatCode="0.0">
                  <c:v>14</c:v>
                </c:pt>
                <c:pt idx="4" formatCode="0.0">
                  <c:v>2.5209225933038772</c:v>
                </c:pt>
                <c:pt idx="6" formatCode="0.0">
                  <c:v>9.6999999999999993</c:v>
                </c:pt>
                <c:pt idx="8" formatCode="0.0">
                  <c:v>2.5481848327812311</c:v>
                </c:pt>
                <c:pt idx="10" formatCode="0.0">
                  <c:v>3</c:v>
                </c:pt>
                <c:pt idx="12" formatCode="0.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021-4E9B-99B4-5C46EA30A8B9}"/>
            </c:ext>
          </c:extLst>
        </c:ser>
        <c:ser>
          <c:idx val="1"/>
          <c:order val="1"/>
          <c:tx>
            <c:strRef>
              <c:f>'Source Fig 2E (Table S4)'!$O$1</c:f>
              <c:strCache>
                <c:ptCount val="1"/>
                <c:pt idx="0">
                  <c:v>monosaccharide
or end-group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'Source Fig 2E (Table S4)'!$M$2:$M$15</c:f>
              <c:strCache>
                <c:ptCount val="13"/>
                <c:pt idx="0">
                  <c:v>Man</c:v>
                </c:pt>
                <c:pt idx="2">
                  <c:v>Ara</c:v>
                </c:pt>
                <c:pt idx="4">
                  <c:v>Gal</c:v>
                </c:pt>
                <c:pt idx="6">
                  <c:v>GlcNAc</c:v>
                </c:pt>
                <c:pt idx="8">
                  <c:v>Rha</c:v>
                </c:pt>
                <c:pt idx="10">
                  <c:v>Glc</c:v>
                </c:pt>
                <c:pt idx="12">
                  <c:v>Xyl</c:v>
                </c:pt>
              </c:strCache>
            </c:strRef>
          </c:cat>
          <c:val>
            <c:numRef>
              <c:f>'Source Fig 2E (Table S4)'!$O$2:$O$15</c:f>
              <c:numCache>
                <c:formatCode>General</c:formatCode>
                <c:ptCount val="14"/>
                <c:pt idx="0" formatCode="0.0">
                  <c:v>21.3</c:v>
                </c:pt>
                <c:pt idx="2" formatCode="0.0">
                  <c:v>0</c:v>
                </c:pt>
                <c:pt idx="4" formatCode="0.0">
                  <c:v>12.828636688198049</c:v>
                </c:pt>
                <c:pt idx="6" formatCode="0.0">
                  <c:v>0</c:v>
                </c:pt>
                <c:pt idx="8" formatCode="0.0">
                  <c:v>0</c:v>
                </c:pt>
                <c:pt idx="10" formatCode="0.0">
                  <c:v>0</c:v>
                </c:pt>
                <c:pt idx="12" formatCode="0.0">
                  <c:v>1.4483119918002354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021-4E9B-99B4-5C46EA30A8B9}"/>
            </c:ext>
          </c:extLst>
        </c:ser>
        <c:ser>
          <c:idx val="2"/>
          <c:order val="2"/>
          <c:tx>
            <c:strRef>
              <c:f>'Source Fig 2E (Table S4)'!$Q$1</c:f>
              <c:strCache>
                <c:ptCount val="1"/>
                <c:pt idx="0">
                  <c:v>MS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'Source Fig 2E (Table S4)'!$M$2:$M$15</c:f>
              <c:strCache>
                <c:ptCount val="13"/>
                <c:pt idx="0">
                  <c:v>Man</c:v>
                </c:pt>
                <c:pt idx="2">
                  <c:v>Ara</c:v>
                </c:pt>
                <c:pt idx="4">
                  <c:v>Gal</c:v>
                </c:pt>
                <c:pt idx="6">
                  <c:v>GlcNAc</c:v>
                </c:pt>
                <c:pt idx="8">
                  <c:v>Rha</c:v>
                </c:pt>
                <c:pt idx="10">
                  <c:v>Glc</c:v>
                </c:pt>
                <c:pt idx="12">
                  <c:v>Xyl</c:v>
                </c:pt>
              </c:strCache>
            </c:strRef>
          </c:cat>
          <c:val>
            <c:numRef>
              <c:f>'Source Fig 2E (Table S4)'!$Q$2:$Q$15</c:f>
              <c:numCache>
                <c:formatCode>General</c:formatCode>
                <c:ptCount val="14"/>
                <c:pt idx="1">
                  <c:v>50.4</c:v>
                </c:pt>
                <c:pt idx="3">
                  <c:v>20.100000000000001</c:v>
                </c:pt>
                <c:pt idx="5">
                  <c:v>18.7</c:v>
                </c:pt>
                <c:pt idx="7">
                  <c:v>5.6</c:v>
                </c:pt>
                <c:pt idx="9">
                  <c:v>2.2000000000000002</c:v>
                </c:pt>
                <c:pt idx="11">
                  <c:v>1.5</c:v>
                </c:pt>
                <c:pt idx="13">
                  <c:v>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021-4E9B-99B4-5C46EA30A8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847240624"/>
        <c:axId val="847238000"/>
      </c:barChart>
      <c:catAx>
        <c:axId val="847240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7238000"/>
        <c:crosses val="autoZero"/>
        <c:auto val="1"/>
        <c:lblAlgn val="ctr"/>
        <c:lblOffset val="100"/>
        <c:noMultiLvlLbl val="0"/>
      </c:catAx>
      <c:valAx>
        <c:axId val="847238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72406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quantification</a:t>
            </a:r>
            <a:r>
              <a:rPr lang="en-CA" baseline="0"/>
              <a:t> and structure using CSI3.0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'Source Fig 2F (Table S9)'!$M$2</c:f>
              <c:strCache>
                <c:ptCount val="1"/>
                <c:pt idx="0">
                  <c:v>Amino acid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'Source Fig 2F (Table S9)'!$M$3:$M$42</c:f>
              <c:numCache>
                <c:formatCode>General</c:formatCode>
                <c:ptCount val="40"/>
                <c:pt idx="0">
                  <c:v>0</c:v>
                </c:pt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8">
                  <c:v>0</c:v>
                </c:pt>
                <c:pt idx="10">
                  <c:v>0</c:v>
                </c:pt>
                <c:pt idx="12">
                  <c:v>0</c:v>
                </c:pt>
                <c:pt idx="14">
                  <c:v>0</c:v>
                </c:pt>
                <c:pt idx="16">
                  <c:v>0</c:v>
                </c:pt>
                <c:pt idx="18">
                  <c:v>0</c:v>
                </c:pt>
                <c:pt idx="20">
                  <c:v>0</c:v>
                </c:pt>
                <c:pt idx="22">
                  <c:v>0</c:v>
                </c:pt>
                <c:pt idx="24">
                  <c:v>0</c:v>
                </c:pt>
                <c:pt idx="26">
                  <c:v>0</c:v>
                </c:pt>
                <c:pt idx="28">
                  <c:v>0</c:v>
                </c:pt>
                <c:pt idx="30">
                  <c:v>0</c:v>
                </c:pt>
                <c:pt idx="32">
                  <c:v>0</c:v>
                </c:pt>
                <c:pt idx="34">
                  <c:v>0</c:v>
                </c:pt>
                <c:pt idx="36">
                  <c:v>0</c:v>
                </c:pt>
                <c:pt idx="3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952-42CC-B9F3-37ED53D84227}"/>
            </c:ext>
          </c:extLst>
        </c:ser>
        <c:ser>
          <c:idx val="1"/>
          <c:order val="1"/>
          <c:tx>
            <c:strRef>
              <c:f>'Source Fig 2F (Table S9)'!$N$2</c:f>
              <c:strCache>
                <c:ptCount val="1"/>
                <c:pt idx="0">
                  <c:v>random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'Source Fig 2F (Table S9)'!$N$3:$N$42</c:f>
              <c:numCache>
                <c:formatCode>General</c:formatCode>
                <c:ptCount val="40"/>
                <c:pt idx="0" formatCode="0.0">
                  <c:v>0</c:v>
                </c:pt>
                <c:pt idx="2" formatCode="0.0">
                  <c:v>4.8332650517282545</c:v>
                </c:pt>
                <c:pt idx="4" formatCode="0.0">
                  <c:v>6.4106158486543725</c:v>
                </c:pt>
                <c:pt idx="6" formatCode="0.0">
                  <c:v>6.1243532870423953</c:v>
                </c:pt>
                <c:pt idx="8" formatCode="0.0">
                  <c:v>2.0587587696541187</c:v>
                </c:pt>
                <c:pt idx="10" formatCode="0.0">
                  <c:v>0</c:v>
                </c:pt>
                <c:pt idx="12" formatCode="0.0">
                  <c:v>5.8397799851134069</c:v>
                </c:pt>
                <c:pt idx="14" formatCode="0.0">
                  <c:v>1.9110054901363074</c:v>
                </c:pt>
                <c:pt idx="16" formatCode="0.0">
                  <c:v>4.0335859498498081</c:v>
                </c:pt>
                <c:pt idx="18" formatCode="0.0">
                  <c:v>0</c:v>
                </c:pt>
                <c:pt idx="20" formatCode="0.0">
                  <c:v>7.8820619025417828</c:v>
                </c:pt>
                <c:pt idx="22" formatCode="0.0">
                  <c:v>4.6402189297668501</c:v>
                </c:pt>
                <c:pt idx="24" formatCode="0.0">
                  <c:v>1.5050821326477934</c:v>
                </c:pt>
                <c:pt idx="26" formatCode="0.0">
                  <c:v>0</c:v>
                </c:pt>
                <c:pt idx="28" formatCode="0.0">
                  <c:v>4.9080957014562987</c:v>
                </c:pt>
                <c:pt idx="30" formatCode="0.0">
                  <c:v>2.4980799224212835</c:v>
                </c:pt>
                <c:pt idx="32" formatCode="0.0">
                  <c:v>1.0566435705566533</c:v>
                </c:pt>
                <c:pt idx="34" formatCode="0.0">
                  <c:v>0</c:v>
                </c:pt>
                <c:pt idx="36" formatCode="0.0">
                  <c:v>0.73189364427038028</c:v>
                </c:pt>
                <c:pt idx="38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952-42CC-B9F3-37ED53D84227}"/>
            </c:ext>
          </c:extLst>
        </c:ser>
        <c:ser>
          <c:idx val="2"/>
          <c:order val="2"/>
          <c:tx>
            <c:strRef>
              <c:f>'Source Fig 2F (Table S9)'!$O$2</c:f>
              <c:strCache>
                <c:ptCount val="1"/>
                <c:pt idx="0">
                  <c:v>beta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val>
            <c:numRef>
              <c:f>'Source Fig 2F (Table S9)'!$O$3:$O$42</c:f>
              <c:numCache>
                <c:formatCode>General</c:formatCode>
                <c:ptCount val="40"/>
                <c:pt idx="0" formatCode="0.0">
                  <c:v>6.1943066994056117</c:v>
                </c:pt>
                <c:pt idx="2" formatCode="0.0">
                  <c:v>1.1401128725396787</c:v>
                </c:pt>
                <c:pt idx="4" formatCode="0.0">
                  <c:v>0</c:v>
                </c:pt>
                <c:pt idx="6" formatCode="0.0">
                  <c:v>2.6568152671118406</c:v>
                </c:pt>
                <c:pt idx="8" formatCode="0.0">
                  <c:v>6.9467405419171957</c:v>
                </c:pt>
                <c:pt idx="10" formatCode="0.0">
                  <c:v>0</c:v>
                </c:pt>
                <c:pt idx="12" formatCode="0.0">
                  <c:v>0</c:v>
                </c:pt>
                <c:pt idx="14" formatCode="0.0">
                  <c:v>3.2065510282263667</c:v>
                </c:pt>
                <c:pt idx="16" formatCode="0.0">
                  <c:v>2.1971506620918437</c:v>
                </c:pt>
                <c:pt idx="18" formatCode="0.0">
                  <c:v>4.260421268149595</c:v>
                </c:pt>
                <c:pt idx="20" formatCode="0.0">
                  <c:v>0.64098957419559044</c:v>
                </c:pt>
                <c:pt idx="22" formatCode="0.0">
                  <c:v>8.5201353074212403</c:v>
                </c:pt>
                <c:pt idx="24" formatCode="0.0">
                  <c:v>0</c:v>
                </c:pt>
                <c:pt idx="26" formatCode="0.0">
                  <c:v>0</c:v>
                </c:pt>
                <c:pt idx="28" formatCode="0.0">
                  <c:v>3.091250907669739</c:v>
                </c:pt>
                <c:pt idx="30" formatCode="0.0">
                  <c:v>0</c:v>
                </c:pt>
                <c:pt idx="32" formatCode="0.0">
                  <c:v>4.5609514182478375</c:v>
                </c:pt>
                <c:pt idx="34" formatCode="0.0">
                  <c:v>2.1511342671837461</c:v>
                </c:pt>
                <c:pt idx="36" formatCode="0.0">
                  <c:v>0</c:v>
                </c:pt>
                <c:pt idx="38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952-42CC-B9F3-37ED53D84227}"/>
            </c:ext>
          </c:extLst>
        </c:ser>
        <c:ser>
          <c:idx val="4"/>
          <c:order val="3"/>
          <c:tx>
            <c:strRef>
              <c:f>'Source Fig 2F (Table S9)'!$P$2</c:f>
              <c:strCache>
                <c:ptCount val="1"/>
                <c:pt idx="0">
                  <c:v>MS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val>
            <c:numRef>
              <c:f>'Source Fig 2F (Table S9)'!$P$3:$P$42</c:f>
              <c:numCache>
                <c:formatCode>0.00</c:formatCode>
                <c:ptCount val="40"/>
                <c:pt idx="1">
                  <c:v>5.3</c:v>
                </c:pt>
                <c:pt idx="5">
                  <c:v>14.8</c:v>
                </c:pt>
                <c:pt idx="9">
                  <c:v>19</c:v>
                </c:pt>
                <c:pt idx="11">
                  <c:v>1</c:v>
                </c:pt>
                <c:pt idx="13">
                  <c:v>4.8</c:v>
                </c:pt>
                <c:pt idx="15">
                  <c:v>3.5</c:v>
                </c:pt>
                <c:pt idx="17">
                  <c:v>5</c:v>
                </c:pt>
                <c:pt idx="19">
                  <c:v>4.5999999999999996</c:v>
                </c:pt>
                <c:pt idx="21">
                  <c:v>8</c:v>
                </c:pt>
                <c:pt idx="23">
                  <c:v>10.9</c:v>
                </c:pt>
                <c:pt idx="25">
                  <c:v>2.4</c:v>
                </c:pt>
                <c:pt idx="27">
                  <c:v>2</c:v>
                </c:pt>
                <c:pt idx="29">
                  <c:v>5.5</c:v>
                </c:pt>
                <c:pt idx="31">
                  <c:v>1.6</c:v>
                </c:pt>
                <c:pt idx="33">
                  <c:v>5.6</c:v>
                </c:pt>
                <c:pt idx="35">
                  <c:v>3</c:v>
                </c:pt>
                <c:pt idx="37">
                  <c:v>2.8</c:v>
                </c:pt>
                <c:pt idx="39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952-42CC-B9F3-37ED53D842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"/>
        <c:overlap val="100"/>
        <c:axId val="765777648"/>
        <c:axId val="765778960"/>
      </c:barChart>
      <c:catAx>
        <c:axId val="765777648"/>
        <c:scaling>
          <c:orientation val="minMax"/>
        </c:scaling>
        <c:delete val="1"/>
        <c:axPos val="b"/>
        <c:majorTickMark val="none"/>
        <c:minorTickMark val="none"/>
        <c:tickLblPos val="nextTo"/>
        <c:crossAx val="765778960"/>
        <c:crosses val="autoZero"/>
        <c:auto val="1"/>
        <c:lblAlgn val="ctr"/>
        <c:lblOffset val="100"/>
        <c:noMultiLvlLbl val="0"/>
      </c:catAx>
      <c:valAx>
        <c:axId val="7657789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57776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'Source Fig 4A (Table S13)'!$Q$2:$Q$235</c:f>
                <c:numCache>
                  <c:formatCode>General</c:formatCode>
                  <c:ptCount val="234"/>
                  <c:pt idx="0">
                    <c:v>5.9437714776769901E-2</c:v>
                  </c:pt>
                  <c:pt idx="1">
                    <c:v>2.6620394402149545E-2</c:v>
                  </c:pt>
                  <c:pt idx="2">
                    <c:v>6.1205697061834707E-2</c:v>
                  </c:pt>
                  <c:pt idx="3">
                    <c:v>1.5440886297958038E-2</c:v>
                  </c:pt>
                  <c:pt idx="4">
                    <c:v>9.9246856830791496E-3</c:v>
                  </c:pt>
                  <c:pt idx="5">
                    <c:v>1.6646946551922909E-2</c:v>
                  </c:pt>
                  <c:pt idx="6">
                    <c:v>2.3007942935022358E-2</c:v>
                  </c:pt>
                  <c:pt idx="8">
                    <c:v>3.1113601228576881E-3</c:v>
                  </c:pt>
                  <c:pt idx="9">
                    <c:v>3.8307975753930053E-3</c:v>
                  </c:pt>
                  <c:pt idx="10">
                    <c:v>1.002357275669807E-2</c:v>
                  </c:pt>
                  <c:pt idx="11">
                    <c:v>3.0476566567810819E-3</c:v>
                  </c:pt>
                  <c:pt idx="12">
                    <c:v>5.558877618134314E-3</c:v>
                  </c:pt>
                  <c:pt idx="14">
                    <c:v>7.0730824927699954E-3</c:v>
                  </c:pt>
                  <c:pt idx="15">
                    <c:v>5.2338797352958124E-3</c:v>
                  </c:pt>
                  <c:pt idx="16">
                    <c:v>1.6872723692435639E-2</c:v>
                  </c:pt>
                  <c:pt idx="17">
                    <c:v>1.5008509581098825E-2</c:v>
                  </c:pt>
                  <c:pt idx="18">
                    <c:v>6.734368947304707E-3</c:v>
                  </c:pt>
                  <c:pt idx="19">
                    <c:v>6.7447980787992403E-3</c:v>
                  </c:pt>
                  <c:pt idx="20">
                    <c:v>6.7056739058696706E-3</c:v>
                  </c:pt>
                  <c:pt idx="21">
                    <c:v>1.1007267083574636E-2</c:v>
                  </c:pt>
                  <c:pt idx="22">
                    <c:v>1.1944226285199902E-2</c:v>
                  </c:pt>
                  <c:pt idx="24">
                    <c:v>8.6726052894063582E-3</c:v>
                  </c:pt>
                  <c:pt idx="25">
                    <c:v>8.5428365833105493E-2</c:v>
                  </c:pt>
                  <c:pt idx="26">
                    <c:v>8.7844315051082023E-3</c:v>
                  </c:pt>
                  <c:pt idx="27">
                    <c:v>3.675422009955432E-2</c:v>
                  </c:pt>
                  <c:pt idx="28">
                    <c:v>9.8848794704222004E-3</c:v>
                  </c:pt>
                  <c:pt idx="29">
                    <c:v>2.9515396805255174E-3</c:v>
                  </c:pt>
                  <c:pt idx="30">
                    <c:v>6.4654649278924389E-3</c:v>
                  </c:pt>
                  <c:pt idx="31">
                    <c:v>1.1098142331895305E-2</c:v>
                  </c:pt>
                  <c:pt idx="32">
                    <c:v>6.1652345657244494E-3</c:v>
                  </c:pt>
                  <c:pt idx="33">
                    <c:v>7.3030224831046112E-3</c:v>
                  </c:pt>
                  <c:pt idx="35">
                    <c:v>1.3636800430592646E-2</c:v>
                  </c:pt>
                  <c:pt idx="36">
                    <c:v>1.0033701133974114E-2</c:v>
                  </c:pt>
                  <c:pt idx="37">
                    <c:v>1.8044996541965515E-2</c:v>
                  </c:pt>
                  <c:pt idx="38">
                    <c:v>1.2647482022537893E-2</c:v>
                  </c:pt>
                  <c:pt idx="39">
                    <c:v>4.1354165038557777E-3</c:v>
                  </c:pt>
                  <c:pt idx="40">
                    <c:v>2.8490225061226497E-2</c:v>
                  </c:pt>
                  <c:pt idx="41">
                    <c:v>1.570882061113834E-2</c:v>
                  </c:pt>
                  <c:pt idx="42">
                    <c:v>2.2399189519754319E-2</c:v>
                  </c:pt>
                  <c:pt idx="43">
                    <c:v>0</c:v>
                  </c:pt>
                  <c:pt idx="44">
                    <c:v>9.380876398180072E-3</c:v>
                  </c:pt>
                  <c:pt idx="45">
                    <c:v>1.0023133263475046E-4</c:v>
                  </c:pt>
                  <c:pt idx="46">
                    <c:v>4.0411858217651551E-3</c:v>
                  </c:pt>
                  <c:pt idx="47">
                    <c:v>4.5970432068283473E-3</c:v>
                  </c:pt>
                  <c:pt idx="48">
                    <c:v>7.3576667351680477E-3</c:v>
                  </c:pt>
                  <c:pt idx="49">
                    <c:v>2.3653867278560323E-2</c:v>
                  </c:pt>
                  <c:pt idx="50">
                    <c:v>4.6903635828927842E-2</c:v>
                  </c:pt>
                  <c:pt idx="52">
                    <c:v>2.6460092427160627E-2</c:v>
                  </c:pt>
                  <c:pt idx="53">
                    <c:v>1.8643947121344429E-2</c:v>
                  </c:pt>
                  <c:pt idx="54">
                    <c:v>1.4195507689207224E-2</c:v>
                  </c:pt>
                  <c:pt idx="55">
                    <c:v>1.4137658380528191E-2</c:v>
                  </c:pt>
                  <c:pt idx="56">
                    <c:v>2.9481954986700518E-2</c:v>
                  </c:pt>
                  <c:pt idx="58">
                    <c:v>5.5628238331897166E-3</c:v>
                  </c:pt>
                  <c:pt idx="59">
                    <c:v>3.2861969691333768E-3</c:v>
                  </c:pt>
                  <c:pt idx="60">
                    <c:v>4.8661764645553714E-3</c:v>
                  </c:pt>
                  <c:pt idx="61">
                    <c:v>4.4782289796734872E-3</c:v>
                  </c:pt>
                  <c:pt idx="62">
                    <c:v>3.7012082334961336E-3</c:v>
                  </c:pt>
                  <c:pt idx="64">
                    <c:v>1.0638262191944456E-2</c:v>
                  </c:pt>
                  <c:pt idx="65">
                    <c:v>6.9788993946179965E-3</c:v>
                  </c:pt>
                  <c:pt idx="66">
                    <c:v>1.3849469702068897E-2</c:v>
                  </c:pt>
                  <c:pt idx="67">
                    <c:v>4.5438556851416616E-3</c:v>
                  </c:pt>
                  <c:pt idx="68">
                    <c:v>2.9311167411958529E-2</c:v>
                  </c:pt>
                  <c:pt idx="69">
                    <c:v>9.0314140943431997E-3</c:v>
                  </c:pt>
                  <c:pt idx="70">
                    <c:v>1.1819148243056902E-3</c:v>
                  </c:pt>
                  <c:pt idx="71">
                    <c:v>2.8825295708948392E-3</c:v>
                  </c:pt>
                  <c:pt idx="72">
                    <c:v>7.722602400657741E-4</c:v>
                  </c:pt>
                  <c:pt idx="73">
                    <c:v>1.4052452580058171E-3</c:v>
                  </c:pt>
                  <c:pt idx="74">
                    <c:v>2.2664391292621E-3</c:v>
                  </c:pt>
                  <c:pt idx="75">
                    <c:v>1.9633730592677746E-2</c:v>
                  </c:pt>
                  <c:pt idx="76">
                    <c:v>1.2360319830532042E-2</c:v>
                  </c:pt>
                  <c:pt idx="77">
                    <c:v>2.7293009459223947E-2</c:v>
                  </c:pt>
                  <c:pt idx="78">
                    <c:v>2.6464707468124037E-2</c:v>
                  </c:pt>
                  <c:pt idx="80">
                    <c:v>7.5955684459344894E-3</c:v>
                  </c:pt>
                  <c:pt idx="81">
                    <c:v>1.6422786973340001E-2</c:v>
                  </c:pt>
                  <c:pt idx="82">
                    <c:v>5.8467269042972204E-3</c:v>
                  </c:pt>
                  <c:pt idx="83">
                    <c:v>1.9573174978889132E-2</c:v>
                  </c:pt>
                  <c:pt idx="84">
                    <c:v>4.10267867211054E-2</c:v>
                  </c:pt>
                  <c:pt idx="85">
                    <c:v>1.1106448795688366E-2</c:v>
                  </c:pt>
                  <c:pt idx="86">
                    <c:v>1.1341493656046269E-2</c:v>
                  </c:pt>
                  <c:pt idx="87">
                    <c:v>3.3882447660738689E-2</c:v>
                  </c:pt>
                  <c:pt idx="88">
                    <c:v>2.4122771622934022E-2</c:v>
                  </c:pt>
                  <c:pt idx="89">
                    <c:v>9.8534776392428143E-3</c:v>
                  </c:pt>
                  <c:pt idx="90">
                    <c:v>1.3689176282161153E-2</c:v>
                  </c:pt>
                  <c:pt idx="91">
                    <c:v>7.8689561423302152E-3</c:v>
                  </c:pt>
                  <c:pt idx="92">
                    <c:v>3.6014475393846973E-2</c:v>
                  </c:pt>
                  <c:pt idx="93">
                    <c:v>7.3566761032232515E-3</c:v>
                  </c:pt>
                  <c:pt idx="94">
                    <c:v>8.3344891509464607E-3</c:v>
                  </c:pt>
                  <c:pt idx="95">
                    <c:v>4.0417193746635341E-2</c:v>
                  </c:pt>
                  <c:pt idx="96">
                    <c:v>4.4799036120749128E-3</c:v>
                  </c:pt>
                  <c:pt idx="98">
                    <c:v>2.0271681551906819E-2</c:v>
                  </c:pt>
                  <c:pt idx="99">
                    <c:v>1.0126422675310404E-2</c:v>
                  </c:pt>
                  <c:pt idx="100">
                    <c:v>2.3290386259132316E-2</c:v>
                  </c:pt>
                  <c:pt idx="101">
                    <c:v>1.9452838791452261E-2</c:v>
                  </c:pt>
                  <c:pt idx="102">
                    <c:v>1.6901537535472876E-2</c:v>
                  </c:pt>
                  <c:pt idx="103">
                    <c:v>1.3650698265268208E-2</c:v>
                  </c:pt>
                  <c:pt idx="104">
                    <c:v>8.9959673145576739E-3</c:v>
                  </c:pt>
                  <c:pt idx="105">
                    <c:v>3.534309743911637E-3</c:v>
                  </c:pt>
                  <c:pt idx="106">
                    <c:v>3.2714678083183672E-3</c:v>
                  </c:pt>
                  <c:pt idx="107">
                    <c:v>2.1964728850200788E-2</c:v>
                  </c:pt>
                  <c:pt idx="108">
                    <c:v>1.3674753077723957E-2</c:v>
                  </c:pt>
                  <c:pt idx="109">
                    <c:v>4.3007709043675372E-3</c:v>
                  </c:pt>
                  <c:pt idx="111">
                    <c:v>2.0787416518396436E-2</c:v>
                  </c:pt>
                  <c:pt idx="113">
                    <c:v>2.965596575839052E-2</c:v>
                  </c:pt>
                  <c:pt idx="114">
                    <c:v>2.5485868997342574E-3</c:v>
                  </c:pt>
                  <c:pt idx="115">
                    <c:v>1.633541770173548E-2</c:v>
                  </c:pt>
                  <c:pt idx="116">
                    <c:v>1.7834783149566394E-2</c:v>
                  </c:pt>
                  <c:pt idx="117">
                    <c:v>1.4824098913940912E-3</c:v>
                  </c:pt>
                  <c:pt idx="118">
                    <c:v>1.1122343154732822E-2</c:v>
                  </c:pt>
                  <c:pt idx="119">
                    <c:v>3.6256705375259466E-3</c:v>
                  </c:pt>
                  <c:pt idx="120">
                    <c:v>1.7372963205268311E-2</c:v>
                  </c:pt>
                  <c:pt idx="121">
                    <c:v>2.7337243429297556E-3</c:v>
                  </c:pt>
                  <c:pt idx="122">
                    <c:v>4.0111163629776986E-3</c:v>
                  </c:pt>
                  <c:pt idx="124">
                    <c:v>8.5191611069683326E-3</c:v>
                  </c:pt>
                  <c:pt idx="125">
                    <c:v>4.1713430528114558E-3</c:v>
                  </c:pt>
                  <c:pt idx="126">
                    <c:v>1.2380741160398952E-2</c:v>
                  </c:pt>
                  <c:pt idx="127">
                    <c:v>6.2009153100362376E-3</c:v>
                  </c:pt>
                  <c:pt idx="128">
                    <c:v>1.3026647059831409E-2</c:v>
                  </c:pt>
                  <c:pt idx="130">
                    <c:v>2.3108223306176144E-2</c:v>
                  </c:pt>
                  <c:pt idx="131">
                    <c:v>8.7291149982292506E-3</c:v>
                  </c:pt>
                  <c:pt idx="132">
                    <c:v>1.41928468200061E-2</c:v>
                  </c:pt>
                  <c:pt idx="133">
                    <c:v>2.0984256101917925E-2</c:v>
                  </c:pt>
                  <c:pt idx="134">
                    <c:v>4.6856808594964066E-3</c:v>
                  </c:pt>
                  <c:pt idx="136">
                    <c:v>7.9366003555821837E-2</c:v>
                  </c:pt>
                  <c:pt idx="137">
                    <c:v>8.398320356075438E-2</c:v>
                  </c:pt>
                  <c:pt idx="138">
                    <c:v>8.0268491579043921E-2</c:v>
                  </c:pt>
                  <c:pt idx="140">
                    <c:v>8.952702775730631E-2</c:v>
                  </c:pt>
                  <c:pt idx="141">
                    <c:v>6.7841725113178999E-2</c:v>
                  </c:pt>
                  <c:pt idx="142">
                    <c:v>4.9444431703848962E-2</c:v>
                  </c:pt>
                  <c:pt idx="143">
                    <c:v>0.13700391884732843</c:v>
                  </c:pt>
                  <c:pt idx="144">
                    <c:v>7.2913350181388489E-2</c:v>
                  </c:pt>
                  <c:pt idx="145">
                    <c:v>1.6878270975658131E-2</c:v>
                  </c:pt>
                  <c:pt idx="147">
                    <c:v>2.1024467456054078E-2</c:v>
                  </c:pt>
                  <c:pt idx="148">
                    <c:v>2.3275386566739765E-2</c:v>
                  </c:pt>
                  <c:pt idx="149">
                    <c:v>1.2121639452544805E-2</c:v>
                  </c:pt>
                  <c:pt idx="150">
                    <c:v>1.6433203029006527E-2</c:v>
                  </c:pt>
                  <c:pt idx="151">
                    <c:v>1.8216454906675825E-2</c:v>
                  </c:pt>
                  <c:pt idx="152">
                    <c:v>1.919472897174395E-2</c:v>
                  </c:pt>
                  <c:pt idx="153">
                    <c:v>1.4355115808464859E-2</c:v>
                  </c:pt>
                  <c:pt idx="154">
                    <c:v>2.3890707180381068E-2</c:v>
                  </c:pt>
                  <c:pt idx="155">
                    <c:v>2.7191550425352193E-2</c:v>
                  </c:pt>
                  <c:pt idx="157">
                    <c:v>3.2588013559070192E-2</c:v>
                  </c:pt>
                  <c:pt idx="158">
                    <c:v>4.8491025480627205E-2</c:v>
                  </c:pt>
                  <c:pt idx="159">
                    <c:v>5.2397159686186204E-2</c:v>
                  </c:pt>
                  <c:pt idx="160">
                    <c:v>4.5629306581275404E-2</c:v>
                  </c:pt>
                  <c:pt idx="161">
                    <c:v>5.4228425231825174E-2</c:v>
                  </c:pt>
                  <c:pt idx="162">
                    <c:v>3.814258825619167E-2</c:v>
                  </c:pt>
                  <c:pt idx="163">
                    <c:v>6.2817118714978123E-2</c:v>
                  </c:pt>
                  <c:pt idx="167">
                    <c:v>2.3014378643841552E-2</c:v>
                  </c:pt>
                  <c:pt idx="168">
                    <c:v>1.3958319571408893E-2</c:v>
                  </c:pt>
                  <c:pt idx="169">
                    <c:v>1.8077170046852283E-2</c:v>
                  </c:pt>
                  <c:pt idx="170">
                    <c:v>2.444638849458922E-2</c:v>
                  </c:pt>
                  <c:pt idx="172">
                    <c:v>4.3636276976376384E-2</c:v>
                  </c:pt>
                  <c:pt idx="173">
                    <c:v>4.7199717935272355E-2</c:v>
                  </c:pt>
                  <c:pt idx="174">
                    <c:v>7.154585690455037E-2</c:v>
                  </c:pt>
                  <c:pt idx="175">
                    <c:v>2.0604011288042567E-2</c:v>
                  </c:pt>
                  <c:pt idx="177">
                    <c:v>0.10587608294411482</c:v>
                  </c:pt>
                  <c:pt idx="178">
                    <c:v>9.0364170863597645E-2</c:v>
                  </c:pt>
                  <c:pt idx="179">
                    <c:v>7.7438547532211466E-2</c:v>
                  </c:pt>
                  <c:pt idx="180">
                    <c:v>8.7693322235699964E-2</c:v>
                  </c:pt>
                  <c:pt idx="181">
                    <c:v>9.3770101317510707E-2</c:v>
                  </c:pt>
                  <c:pt idx="183">
                    <c:v>5.250774968445579E-2</c:v>
                  </c:pt>
                  <c:pt idx="184">
                    <c:v>3.9074715274035866E-2</c:v>
                  </c:pt>
                  <c:pt idx="185">
                    <c:v>5.6508982631581252E-2</c:v>
                  </c:pt>
                  <c:pt idx="186">
                    <c:v>4.2070482232674587E-2</c:v>
                  </c:pt>
                  <c:pt idx="187">
                    <c:v>3.9792392731047711E-2</c:v>
                  </c:pt>
                  <c:pt idx="189">
                    <c:v>2.8363789988787226E-2</c:v>
                  </c:pt>
                  <c:pt idx="190">
                    <c:v>7.8330841600470047E-2</c:v>
                  </c:pt>
                  <c:pt idx="191">
                    <c:v>5.6211015571534399E-2</c:v>
                  </c:pt>
                  <c:pt idx="192">
                    <c:v>6.5268551009465603E-2</c:v>
                  </c:pt>
                  <c:pt idx="193">
                    <c:v>8.3452829270818554E-2</c:v>
                  </c:pt>
                  <c:pt idx="194">
                    <c:v>9.9042960302464789E-2</c:v>
                  </c:pt>
                  <c:pt idx="195">
                    <c:v>8.7630855057001383E-2</c:v>
                  </c:pt>
                  <c:pt idx="196">
                    <c:v>9.3559430966420665E-2</c:v>
                  </c:pt>
                  <c:pt idx="197">
                    <c:v>7.9122945683963511E-2</c:v>
                  </c:pt>
                  <c:pt idx="198">
                    <c:v>3.8680898248053909E-2</c:v>
                  </c:pt>
                  <c:pt idx="199">
                    <c:v>3.5584847637907029E-2</c:v>
                  </c:pt>
                  <c:pt idx="200">
                    <c:v>8.6458787014894081E-2</c:v>
                  </c:pt>
                  <c:pt idx="201">
                    <c:v>7.7348178817499266E-2</c:v>
                  </c:pt>
                  <c:pt idx="202">
                    <c:v>1.9937396649010071E-2</c:v>
                  </c:pt>
                  <c:pt idx="203">
                    <c:v>7.1026164935304989E-2</c:v>
                  </c:pt>
                  <c:pt idx="204">
                    <c:v>7.4835574757955839E-2</c:v>
                  </c:pt>
                  <c:pt idx="205">
                    <c:v>9.4635393340977467E-2</c:v>
                  </c:pt>
                  <c:pt idx="206">
                    <c:v>5.6776528676217443E-2</c:v>
                  </c:pt>
                  <c:pt idx="207">
                    <c:v>4.6435307026747488E-2</c:v>
                  </c:pt>
                  <c:pt idx="208">
                    <c:v>2.4300439869559598E-2</c:v>
                  </c:pt>
                  <c:pt idx="209">
                    <c:v>3.112259130790845E-2</c:v>
                  </c:pt>
                  <c:pt idx="210">
                    <c:v>2.9267964857373322E-2</c:v>
                  </c:pt>
                  <c:pt idx="211">
                    <c:v>4.1166697889403005E-2</c:v>
                  </c:pt>
                  <c:pt idx="212">
                    <c:v>8.9999100900314571E-2</c:v>
                  </c:pt>
                  <c:pt idx="213">
                    <c:v>4.0497486859156183E-2</c:v>
                  </c:pt>
                  <c:pt idx="214">
                    <c:v>8.1109683901027491E-2</c:v>
                  </c:pt>
                  <c:pt idx="215">
                    <c:v>6.9807821468821446E-2</c:v>
                  </c:pt>
                  <c:pt idx="216">
                    <c:v>4.8788891205726222E-2</c:v>
                  </c:pt>
                  <c:pt idx="217">
                    <c:v>7.885522764063721E-2</c:v>
                  </c:pt>
                  <c:pt idx="218">
                    <c:v>3.4090061767046785E-2</c:v>
                  </c:pt>
                  <c:pt idx="219">
                    <c:v>4.2457183756245791E-2</c:v>
                  </c:pt>
                  <c:pt idx="221">
                    <c:v>2.6309592133331384E-2</c:v>
                  </c:pt>
                  <c:pt idx="222">
                    <c:v>6.8364785289831101E-2</c:v>
                  </c:pt>
                  <c:pt idx="223">
                    <c:v>4.2559918253058798E-2</c:v>
                  </c:pt>
                  <c:pt idx="224">
                    <c:v>6.3671401674685019E-2</c:v>
                  </c:pt>
                  <c:pt idx="225">
                    <c:v>4.2784306226827391E-2</c:v>
                  </c:pt>
                  <c:pt idx="227">
                    <c:v>5.6317555732855802E-2</c:v>
                  </c:pt>
                  <c:pt idx="228">
                    <c:v>7.0932615846621416E-2</c:v>
                  </c:pt>
                  <c:pt idx="229">
                    <c:v>5.9165437611758333E-2</c:v>
                  </c:pt>
                  <c:pt idx="230">
                    <c:v>4.2455921497710922E-2</c:v>
                  </c:pt>
                  <c:pt idx="231">
                    <c:v>6.6147651265890367E-2</c:v>
                  </c:pt>
                  <c:pt idx="232">
                    <c:v>4.9875009107029154E-2</c:v>
                  </c:pt>
                  <c:pt idx="233">
                    <c:v>8.1923592922357513E-2</c:v>
                  </c:pt>
                </c:numCache>
              </c:numRef>
            </c:plus>
            <c:minus>
              <c:numRef>
                <c:f>'Source Fig 4A (Table S13)'!$Q$2:$Q$235</c:f>
                <c:numCache>
                  <c:formatCode>General</c:formatCode>
                  <c:ptCount val="234"/>
                  <c:pt idx="0">
                    <c:v>5.9437714776769901E-2</c:v>
                  </c:pt>
                  <c:pt idx="1">
                    <c:v>2.6620394402149545E-2</c:v>
                  </c:pt>
                  <c:pt idx="2">
                    <c:v>6.1205697061834707E-2</c:v>
                  </c:pt>
                  <c:pt idx="3">
                    <c:v>1.5440886297958038E-2</c:v>
                  </c:pt>
                  <c:pt idx="4">
                    <c:v>9.9246856830791496E-3</c:v>
                  </c:pt>
                  <c:pt idx="5">
                    <c:v>1.6646946551922909E-2</c:v>
                  </c:pt>
                  <c:pt idx="6">
                    <c:v>2.3007942935022358E-2</c:v>
                  </c:pt>
                  <c:pt idx="8">
                    <c:v>3.1113601228576881E-3</c:v>
                  </c:pt>
                  <c:pt idx="9">
                    <c:v>3.8307975753930053E-3</c:v>
                  </c:pt>
                  <c:pt idx="10">
                    <c:v>1.002357275669807E-2</c:v>
                  </c:pt>
                  <c:pt idx="11">
                    <c:v>3.0476566567810819E-3</c:v>
                  </c:pt>
                  <c:pt idx="12">
                    <c:v>5.558877618134314E-3</c:v>
                  </c:pt>
                  <c:pt idx="14">
                    <c:v>7.0730824927699954E-3</c:v>
                  </c:pt>
                  <c:pt idx="15">
                    <c:v>5.2338797352958124E-3</c:v>
                  </c:pt>
                  <c:pt idx="16">
                    <c:v>1.6872723692435639E-2</c:v>
                  </c:pt>
                  <c:pt idx="17">
                    <c:v>1.5008509581098825E-2</c:v>
                  </c:pt>
                  <c:pt idx="18">
                    <c:v>6.734368947304707E-3</c:v>
                  </c:pt>
                  <c:pt idx="19">
                    <c:v>6.7447980787992403E-3</c:v>
                  </c:pt>
                  <c:pt idx="20">
                    <c:v>6.7056739058696706E-3</c:v>
                  </c:pt>
                  <c:pt idx="21">
                    <c:v>1.1007267083574636E-2</c:v>
                  </c:pt>
                  <c:pt idx="22">
                    <c:v>1.1944226285199902E-2</c:v>
                  </c:pt>
                  <c:pt idx="24">
                    <c:v>8.6726052894063582E-3</c:v>
                  </c:pt>
                  <c:pt idx="25">
                    <c:v>8.5428365833105493E-2</c:v>
                  </c:pt>
                  <c:pt idx="26">
                    <c:v>8.7844315051082023E-3</c:v>
                  </c:pt>
                  <c:pt idx="27">
                    <c:v>3.675422009955432E-2</c:v>
                  </c:pt>
                  <c:pt idx="28">
                    <c:v>9.8848794704222004E-3</c:v>
                  </c:pt>
                  <c:pt idx="29">
                    <c:v>2.9515396805255174E-3</c:v>
                  </c:pt>
                  <c:pt idx="30">
                    <c:v>6.4654649278924389E-3</c:v>
                  </c:pt>
                  <c:pt idx="31">
                    <c:v>1.1098142331895305E-2</c:v>
                  </c:pt>
                  <c:pt idx="32">
                    <c:v>6.1652345657244494E-3</c:v>
                  </c:pt>
                  <c:pt idx="33">
                    <c:v>7.3030224831046112E-3</c:v>
                  </c:pt>
                  <c:pt idx="35">
                    <c:v>1.3636800430592646E-2</c:v>
                  </c:pt>
                  <c:pt idx="36">
                    <c:v>1.0033701133974114E-2</c:v>
                  </c:pt>
                  <c:pt idx="37">
                    <c:v>1.8044996541965515E-2</c:v>
                  </c:pt>
                  <c:pt idx="38">
                    <c:v>1.2647482022537893E-2</c:v>
                  </c:pt>
                  <c:pt idx="39">
                    <c:v>4.1354165038557777E-3</c:v>
                  </c:pt>
                  <c:pt idx="40">
                    <c:v>2.8490225061226497E-2</c:v>
                  </c:pt>
                  <c:pt idx="41">
                    <c:v>1.570882061113834E-2</c:v>
                  </c:pt>
                  <c:pt idx="42">
                    <c:v>2.2399189519754319E-2</c:v>
                  </c:pt>
                  <c:pt idx="43">
                    <c:v>0</c:v>
                  </c:pt>
                  <c:pt idx="44">
                    <c:v>9.380876398180072E-3</c:v>
                  </c:pt>
                  <c:pt idx="45">
                    <c:v>1.0023133263475046E-4</c:v>
                  </c:pt>
                  <c:pt idx="46">
                    <c:v>4.0411858217651551E-3</c:v>
                  </c:pt>
                  <c:pt idx="47">
                    <c:v>4.5970432068283473E-3</c:v>
                  </c:pt>
                  <c:pt idx="48">
                    <c:v>7.3576667351680477E-3</c:v>
                  </c:pt>
                  <c:pt idx="49">
                    <c:v>2.3653867278560323E-2</c:v>
                  </c:pt>
                  <c:pt idx="50">
                    <c:v>4.6903635828927842E-2</c:v>
                  </c:pt>
                  <c:pt idx="52">
                    <c:v>2.6460092427160627E-2</c:v>
                  </c:pt>
                  <c:pt idx="53">
                    <c:v>1.8643947121344429E-2</c:v>
                  </c:pt>
                  <c:pt idx="54">
                    <c:v>1.4195507689207224E-2</c:v>
                  </c:pt>
                  <c:pt idx="55">
                    <c:v>1.4137658380528191E-2</c:v>
                  </c:pt>
                  <c:pt idx="56">
                    <c:v>2.9481954986700518E-2</c:v>
                  </c:pt>
                  <c:pt idx="58">
                    <c:v>5.5628238331897166E-3</c:v>
                  </c:pt>
                  <c:pt idx="59">
                    <c:v>3.2861969691333768E-3</c:v>
                  </c:pt>
                  <c:pt idx="60">
                    <c:v>4.8661764645553714E-3</c:v>
                  </c:pt>
                  <c:pt idx="61">
                    <c:v>4.4782289796734872E-3</c:v>
                  </c:pt>
                  <c:pt idx="62">
                    <c:v>3.7012082334961336E-3</c:v>
                  </c:pt>
                  <c:pt idx="64">
                    <c:v>1.0638262191944456E-2</c:v>
                  </c:pt>
                  <c:pt idx="65">
                    <c:v>6.9788993946179965E-3</c:v>
                  </c:pt>
                  <c:pt idx="66">
                    <c:v>1.3849469702068897E-2</c:v>
                  </c:pt>
                  <c:pt idx="67">
                    <c:v>4.5438556851416616E-3</c:v>
                  </c:pt>
                  <c:pt idx="68">
                    <c:v>2.9311167411958529E-2</c:v>
                  </c:pt>
                  <c:pt idx="69">
                    <c:v>9.0314140943431997E-3</c:v>
                  </c:pt>
                  <c:pt idx="70">
                    <c:v>1.1819148243056902E-3</c:v>
                  </c:pt>
                  <c:pt idx="71">
                    <c:v>2.8825295708948392E-3</c:v>
                  </c:pt>
                  <c:pt idx="72">
                    <c:v>7.722602400657741E-4</c:v>
                  </c:pt>
                  <c:pt idx="73">
                    <c:v>1.4052452580058171E-3</c:v>
                  </c:pt>
                  <c:pt idx="74">
                    <c:v>2.2664391292621E-3</c:v>
                  </c:pt>
                  <c:pt idx="75">
                    <c:v>1.9633730592677746E-2</c:v>
                  </c:pt>
                  <c:pt idx="76">
                    <c:v>1.2360319830532042E-2</c:v>
                  </c:pt>
                  <c:pt idx="77">
                    <c:v>2.7293009459223947E-2</c:v>
                  </c:pt>
                  <c:pt idx="78">
                    <c:v>2.6464707468124037E-2</c:v>
                  </c:pt>
                  <c:pt idx="80">
                    <c:v>7.5955684459344894E-3</c:v>
                  </c:pt>
                  <c:pt idx="81">
                    <c:v>1.6422786973340001E-2</c:v>
                  </c:pt>
                  <c:pt idx="82">
                    <c:v>5.8467269042972204E-3</c:v>
                  </c:pt>
                  <c:pt idx="83">
                    <c:v>1.9573174978889132E-2</c:v>
                  </c:pt>
                  <c:pt idx="84">
                    <c:v>4.10267867211054E-2</c:v>
                  </c:pt>
                  <c:pt idx="85">
                    <c:v>1.1106448795688366E-2</c:v>
                  </c:pt>
                  <c:pt idx="86">
                    <c:v>1.1341493656046269E-2</c:v>
                  </c:pt>
                  <c:pt idx="87">
                    <c:v>3.3882447660738689E-2</c:v>
                  </c:pt>
                  <c:pt idx="88">
                    <c:v>2.4122771622934022E-2</c:v>
                  </c:pt>
                  <c:pt idx="89">
                    <c:v>9.8534776392428143E-3</c:v>
                  </c:pt>
                  <c:pt idx="90">
                    <c:v>1.3689176282161153E-2</c:v>
                  </c:pt>
                  <c:pt idx="91">
                    <c:v>7.8689561423302152E-3</c:v>
                  </c:pt>
                  <c:pt idx="92">
                    <c:v>3.6014475393846973E-2</c:v>
                  </c:pt>
                  <c:pt idx="93">
                    <c:v>7.3566761032232515E-3</c:v>
                  </c:pt>
                  <c:pt idx="94">
                    <c:v>8.3344891509464607E-3</c:v>
                  </c:pt>
                  <c:pt idx="95">
                    <c:v>4.0417193746635341E-2</c:v>
                  </c:pt>
                  <c:pt idx="96">
                    <c:v>4.4799036120749128E-3</c:v>
                  </c:pt>
                  <c:pt idx="98">
                    <c:v>2.0271681551906819E-2</c:v>
                  </c:pt>
                  <c:pt idx="99">
                    <c:v>1.0126422675310404E-2</c:v>
                  </c:pt>
                  <c:pt idx="100">
                    <c:v>2.3290386259132316E-2</c:v>
                  </c:pt>
                  <c:pt idx="101">
                    <c:v>1.9452838791452261E-2</c:v>
                  </c:pt>
                  <c:pt idx="102">
                    <c:v>1.6901537535472876E-2</c:v>
                  </c:pt>
                  <c:pt idx="103">
                    <c:v>1.3650698265268208E-2</c:v>
                  </c:pt>
                  <c:pt idx="104">
                    <c:v>8.9959673145576739E-3</c:v>
                  </c:pt>
                  <c:pt idx="105">
                    <c:v>3.534309743911637E-3</c:v>
                  </c:pt>
                  <c:pt idx="106">
                    <c:v>3.2714678083183672E-3</c:v>
                  </c:pt>
                  <c:pt idx="107">
                    <c:v>2.1964728850200788E-2</c:v>
                  </c:pt>
                  <c:pt idx="108">
                    <c:v>1.3674753077723957E-2</c:v>
                  </c:pt>
                  <c:pt idx="109">
                    <c:v>4.3007709043675372E-3</c:v>
                  </c:pt>
                  <c:pt idx="111">
                    <c:v>2.0787416518396436E-2</c:v>
                  </c:pt>
                  <c:pt idx="113">
                    <c:v>2.965596575839052E-2</c:v>
                  </c:pt>
                  <c:pt idx="114">
                    <c:v>2.5485868997342574E-3</c:v>
                  </c:pt>
                  <c:pt idx="115">
                    <c:v>1.633541770173548E-2</c:v>
                  </c:pt>
                  <c:pt idx="116">
                    <c:v>1.7834783149566394E-2</c:v>
                  </c:pt>
                  <c:pt idx="117">
                    <c:v>1.4824098913940912E-3</c:v>
                  </c:pt>
                  <c:pt idx="118">
                    <c:v>1.1122343154732822E-2</c:v>
                  </c:pt>
                  <c:pt idx="119">
                    <c:v>3.6256705375259466E-3</c:v>
                  </c:pt>
                  <c:pt idx="120">
                    <c:v>1.7372963205268311E-2</c:v>
                  </c:pt>
                  <c:pt idx="121">
                    <c:v>2.7337243429297556E-3</c:v>
                  </c:pt>
                  <c:pt idx="122">
                    <c:v>4.0111163629776986E-3</c:v>
                  </c:pt>
                  <c:pt idx="124">
                    <c:v>8.5191611069683326E-3</c:v>
                  </c:pt>
                  <c:pt idx="125">
                    <c:v>4.1713430528114558E-3</c:v>
                  </c:pt>
                  <c:pt idx="126">
                    <c:v>1.2380741160398952E-2</c:v>
                  </c:pt>
                  <c:pt idx="127">
                    <c:v>6.2009153100362376E-3</c:v>
                  </c:pt>
                  <c:pt idx="128">
                    <c:v>1.3026647059831409E-2</c:v>
                  </c:pt>
                  <c:pt idx="130">
                    <c:v>2.3108223306176144E-2</c:v>
                  </c:pt>
                  <c:pt idx="131">
                    <c:v>8.7291149982292506E-3</c:v>
                  </c:pt>
                  <c:pt idx="132">
                    <c:v>1.41928468200061E-2</c:v>
                  </c:pt>
                  <c:pt idx="133">
                    <c:v>2.0984256101917925E-2</c:v>
                  </c:pt>
                  <c:pt idx="134">
                    <c:v>4.6856808594964066E-3</c:v>
                  </c:pt>
                  <c:pt idx="136">
                    <c:v>7.9366003555821837E-2</c:v>
                  </c:pt>
                  <c:pt idx="137">
                    <c:v>8.398320356075438E-2</c:v>
                  </c:pt>
                  <c:pt idx="138">
                    <c:v>8.0268491579043921E-2</c:v>
                  </c:pt>
                  <c:pt idx="140">
                    <c:v>8.952702775730631E-2</c:v>
                  </c:pt>
                  <c:pt idx="141">
                    <c:v>6.7841725113178999E-2</c:v>
                  </c:pt>
                  <c:pt idx="142">
                    <c:v>4.9444431703848962E-2</c:v>
                  </c:pt>
                  <c:pt idx="143">
                    <c:v>0.13700391884732843</c:v>
                  </c:pt>
                  <c:pt idx="144">
                    <c:v>7.2913350181388489E-2</c:v>
                  </c:pt>
                  <c:pt idx="145">
                    <c:v>1.6878270975658131E-2</c:v>
                  </c:pt>
                  <c:pt idx="147">
                    <c:v>2.1024467456054078E-2</c:v>
                  </c:pt>
                  <c:pt idx="148">
                    <c:v>2.3275386566739765E-2</c:v>
                  </c:pt>
                  <c:pt idx="149">
                    <c:v>1.2121639452544805E-2</c:v>
                  </c:pt>
                  <c:pt idx="150">
                    <c:v>1.6433203029006527E-2</c:v>
                  </c:pt>
                  <c:pt idx="151">
                    <c:v>1.8216454906675825E-2</c:v>
                  </c:pt>
                  <c:pt idx="152">
                    <c:v>1.919472897174395E-2</c:v>
                  </c:pt>
                  <c:pt idx="153">
                    <c:v>1.4355115808464859E-2</c:v>
                  </c:pt>
                  <c:pt idx="154">
                    <c:v>2.3890707180381068E-2</c:v>
                  </c:pt>
                  <c:pt idx="155">
                    <c:v>2.7191550425352193E-2</c:v>
                  </c:pt>
                  <c:pt idx="157">
                    <c:v>3.2588013559070192E-2</c:v>
                  </c:pt>
                  <c:pt idx="158">
                    <c:v>4.8491025480627205E-2</c:v>
                  </c:pt>
                  <c:pt idx="159">
                    <c:v>5.2397159686186204E-2</c:v>
                  </c:pt>
                  <c:pt idx="160">
                    <c:v>4.5629306581275404E-2</c:v>
                  </c:pt>
                  <c:pt idx="161">
                    <c:v>5.4228425231825174E-2</c:v>
                  </c:pt>
                  <c:pt idx="162">
                    <c:v>3.814258825619167E-2</c:v>
                  </c:pt>
                  <c:pt idx="163">
                    <c:v>6.2817118714978123E-2</c:v>
                  </c:pt>
                  <c:pt idx="167">
                    <c:v>2.3014378643841552E-2</c:v>
                  </c:pt>
                  <c:pt idx="168">
                    <c:v>1.3958319571408893E-2</c:v>
                  </c:pt>
                  <c:pt idx="169">
                    <c:v>1.8077170046852283E-2</c:v>
                  </c:pt>
                  <c:pt idx="170">
                    <c:v>2.444638849458922E-2</c:v>
                  </c:pt>
                  <c:pt idx="172">
                    <c:v>4.3636276976376384E-2</c:v>
                  </c:pt>
                  <c:pt idx="173">
                    <c:v>4.7199717935272355E-2</c:v>
                  </c:pt>
                  <c:pt idx="174">
                    <c:v>7.154585690455037E-2</c:v>
                  </c:pt>
                  <c:pt idx="175">
                    <c:v>2.0604011288042567E-2</c:v>
                  </c:pt>
                  <c:pt idx="177">
                    <c:v>0.10587608294411482</c:v>
                  </c:pt>
                  <c:pt idx="178">
                    <c:v>9.0364170863597645E-2</c:v>
                  </c:pt>
                  <c:pt idx="179">
                    <c:v>7.7438547532211466E-2</c:v>
                  </c:pt>
                  <c:pt idx="180">
                    <c:v>8.7693322235699964E-2</c:v>
                  </c:pt>
                  <c:pt idx="181">
                    <c:v>9.3770101317510707E-2</c:v>
                  </c:pt>
                  <c:pt idx="183">
                    <c:v>5.250774968445579E-2</c:v>
                  </c:pt>
                  <c:pt idx="184">
                    <c:v>3.9074715274035866E-2</c:v>
                  </c:pt>
                  <c:pt idx="185">
                    <c:v>5.6508982631581252E-2</c:v>
                  </c:pt>
                  <c:pt idx="186">
                    <c:v>4.2070482232674587E-2</c:v>
                  </c:pt>
                  <c:pt idx="187">
                    <c:v>3.9792392731047711E-2</c:v>
                  </c:pt>
                  <c:pt idx="189">
                    <c:v>2.8363789988787226E-2</c:v>
                  </c:pt>
                  <c:pt idx="190">
                    <c:v>7.8330841600470047E-2</c:v>
                  </c:pt>
                  <c:pt idx="191">
                    <c:v>5.6211015571534399E-2</c:v>
                  </c:pt>
                  <c:pt idx="192">
                    <c:v>6.5268551009465603E-2</c:v>
                  </c:pt>
                  <c:pt idx="193">
                    <c:v>8.3452829270818554E-2</c:v>
                  </c:pt>
                  <c:pt idx="194">
                    <c:v>9.9042960302464789E-2</c:v>
                  </c:pt>
                  <c:pt idx="195">
                    <c:v>8.7630855057001383E-2</c:v>
                  </c:pt>
                  <c:pt idx="196">
                    <c:v>9.3559430966420665E-2</c:v>
                  </c:pt>
                  <c:pt idx="197">
                    <c:v>7.9122945683963511E-2</c:v>
                  </c:pt>
                  <c:pt idx="198">
                    <c:v>3.8680898248053909E-2</c:v>
                  </c:pt>
                  <c:pt idx="199">
                    <c:v>3.5584847637907029E-2</c:v>
                  </c:pt>
                  <c:pt idx="200">
                    <c:v>8.6458787014894081E-2</c:v>
                  </c:pt>
                  <c:pt idx="201">
                    <c:v>7.7348178817499266E-2</c:v>
                  </c:pt>
                  <c:pt idx="202">
                    <c:v>1.9937396649010071E-2</c:v>
                  </c:pt>
                  <c:pt idx="203">
                    <c:v>7.1026164935304989E-2</c:v>
                  </c:pt>
                  <c:pt idx="204">
                    <c:v>7.4835574757955839E-2</c:v>
                  </c:pt>
                  <c:pt idx="205">
                    <c:v>9.4635393340977467E-2</c:v>
                  </c:pt>
                  <c:pt idx="206">
                    <c:v>5.6776528676217443E-2</c:v>
                  </c:pt>
                  <c:pt idx="207">
                    <c:v>4.6435307026747488E-2</c:v>
                  </c:pt>
                  <c:pt idx="208">
                    <c:v>2.4300439869559598E-2</c:v>
                  </c:pt>
                  <c:pt idx="209">
                    <c:v>3.112259130790845E-2</c:v>
                  </c:pt>
                  <c:pt idx="210">
                    <c:v>2.9267964857373322E-2</c:v>
                  </c:pt>
                  <c:pt idx="211">
                    <c:v>4.1166697889403005E-2</c:v>
                  </c:pt>
                  <c:pt idx="212">
                    <c:v>8.9999100900314571E-2</c:v>
                  </c:pt>
                  <c:pt idx="213">
                    <c:v>4.0497486859156183E-2</c:v>
                  </c:pt>
                  <c:pt idx="214">
                    <c:v>8.1109683901027491E-2</c:v>
                  </c:pt>
                  <c:pt idx="215">
                    <c:v>6.9807821468821446E-2</c:v>
                  </c:pt>
                  <c:pt idx="216">
                    <c:v>4.8788891205726222E-2</c:v>
                  </c:pt>
                  <c:pt idx="217">
                    <c:v>7.885522764063721E-2</c:v>
                  </c:pt>
                  <c:pt idx="218">
                    <c:v>3.4090061767046785E-2</c:v>
                  </c:pt>
                  <c:pt idx="219">
                    <c:v>4.2457183756245791E-2</c:v>
                  </c:pt>
                  <c:pt idx="221">
                    <c:v>2.6309592133331384E-2</c:v>
                  </c:pt>
                  <c:pt idx="222">
                    <c:v>6.8364785289831101E-2</c:v>
                  </c:pt>
                  <c:pt idx="223">
                    <c:v>4.2559918253058798E-2</c:v>
                  </c:pt>
                  <c:pt idx="224">
                    <c:v>6.3671401674685019E-2</c:v>
                  </c:pt>
                  <c:pt idx="225">
                    <c:v>4.2784306226827391E-2</c:v>
                  </c:pt>
                  <c:pt idx="227">
                    <c:v>5.6317555732855802E-2</c:v>
                  </c:pt>
                  <c:pt idx="228">
                    <c:v>7.0932615846621416E-2</c:v>
                  </c:pt>
                  <c:pt idx="229">
                    <c:v>5.9165437611758333E-2</c:v>
                  </c:pt>
                  <c:pt idx="230">
                    <c:v>4.2455921497710922E-2</c:v>
                  </c:pt>
                  <c:pt idx="231">
                    <c:v>6.6147651265890367E-2</c:v>
                  </c:pt>
                  <c:pt idx="232">
                    <c:v>4.9875009107029154E-2</c:v>
                  </c:pt>
                  <c:pt idx="233">
                    <c:v>8.1923592922357513E-2</c:v>
                  </c:pt>
                </c:numCache>
              </c:numRef>
            </c:minus>
            <c:spPr>
              <a:noFill/>
              <a:ln w="6350" cap="flat" cmpd="sng" algn="ctr">
                <a:solidFill>
                  <a:srgbClr val="FF0000"/>
                </a:solidFill>
                <a:round/>
                <a:tailEnd type="none" w="lg" len="lg"/>
              </a:ln>
              <a:effectLst/>
            </c:spPr>
          </c:errBars>
          <c:cat>
            <c:strRef>
              <c:f>'Source Fig 4A (Table S13)'!$M$2:$M$235</c:f>
              <c:strCache>
                <c:ptCount val="228"/>
                <c:pt idx="0">
                  <c:v>Lys</c:v>
                </c:pt>
                <c:pt idx="8">
                  <c:v>Asp</c:v>
                </c:pt>
                <c:pt idx="14">
                  <c:v>Glu</c:v>
                </c:pt>
                <c:pt idx="24">
                  <c:v>Gln</c:v>
                </c:pt>
                <c:pt idx="35">
                  <c:v>Pro</c:v>
                </c:pt>
                <c:pt idx="52">
                  <c:v>Arg</c:v>
                </c:pt>
                <c:pt idx="58">
                  <c:v>Gly</c:v>
                </c:pt>
                <c:pt idx="64">
                  <c:v>Ala</c:v>
                </c:pt>
                <c:pt idx="80">
                  <c:v>Tyr</c:v>
                </c:pt>
                <c:pt idx="98">
                  <c:v>Leu</c:v>
                </c:pt>
                <c:pt idx="111">
                  <c:v>Met</c:v>
                </c:pt>
                <c:pt idx="113">
                  <c:v>Val</c:v>
                </c:pt>
                <c:pt idx="124">
                  <c:v>Ile</c:v>
                </c:pt>
                <c:pt idx="130">
                  <c:v>Phe</c:v>
                </c:pt>
                <c:pt idx="136">
                  <c:v>Hyp</c:v>
                </c:pt>
                <c:pt idx="140">
                  <c:v>Asn</c:v>
                </c:pt>
                <c:pt idx="147">
                  <c:v>Ser</c:v>
                </c:pt>
                <c:pt idx="157">
                  <c:v>Thr</c:v>
                </c:pt>
                <c:pt idx="167">
                  <c:v>Ac-Met</c:v>
                </c:pt>
                <c:pt idx="172">
                  <c:v>Ara</c:v>
                </c:pt>
                <c:pt idx="177">
                  <c:v>Gal</c:v>
                </c:pt>
                <c:pt idx="183">
                  <c:v>Glc</c:v>
                </c:pt>
                <c:pt idx="189">
                  <c:v>Man</c:v>
                </c:pt>
                <c:pt idx="221">
                  <c:v>Rha</c:v>
                </c:pt>
                <c:pt idx="227">
                  <c:v>Xyl</c:v>
                </c:pt>
              </c:strCache>
            </c:strRef>
          </c:cat>
          <c:val>
            <c:numRef>
              <c:f>'Source Fig 4A (Table S13)'!$O$2:$O$235</c:f>
              <c:numCache>
                <c:formatCode>0.00</c:formatCode>
                <c:ptCount val="234"/>
                <c:pt idx="0">
                  <c:v>0.23252034020672385</c:v>
                </c:pt>
                <c:pt idx="1">
                  <c:v>0.14152602048928969</c:v>
                </c:pt>
                <c:pt idx="2">
                  <c:v>0.28155844929877316</c:v>
                </c:pt>
                <c:pt idx="3">
                  <c:v>7.4757002217692409E-2</c:v>
                </c:pt>
                <c:pt idx="4">
                  <c:v>4.9440153201536184E-2</c:v>
                </c:pt>
                <c:pt idx="5">
                  <c:v>7.6603923818903213E-2</c:v>
                </c:pt>
                <c:pt idx="6">
                  <c:v>0.10066768060298417</c:v>
                </c:pt>
                <c:pt idx="8">
                  <c:v>1.8630971025335036E-2</c:v>
                </c:pt>
                <c:pt idx="9">
                  <c:v>1.2839387301438611E-2</c:v>
                </c:pt>
                <c:pt idx="10">
                  <c:v>6.7359720966283426E-2</c:v>
                </c:pt>
                <c:pt idx="11">
                  <c:v>1.8388404388968552E-2</c:v>
                </c:pt>
                <c:pt idx="12">
                  <c:v>4.0295085957212047E-2</c:v>
                </c:pt>
                <c:pt idx="14">
                  <c:v>3.2778446010774238E-2</c:v>
                </c:pt>
                <c:pt idx="15">
                  <c:v>3.5103294690875989E-2</c:v>
                </c:pt>
                <c:pt idx="16">
                  <c:v>6.4900989448393481E-2</c:v>
                </c:pt>
                <c:pt idx="17">
                  <c:v>6.3794448135586351E-2</c:v>
                </c:pt>
                <c:pt idx="18">
                  <c:v>4.8608961384291785E-2</c:v>
                </c:pt>
                <c:pt idx="19">
                  <c:v>3.0947755477248356E-2</c:v>
                </c:pt>
                <c:pt idx="20">
                  <c:v>2.3589945672203849E-2</c:v>
                </c:pt>
                <c:pt idx="21">
                  <c:v>6.1276569029287561E-2</c:v>
                </c:pt>
                <c:pt idx="22">
                  <c:v>6.7819491450947858E-2</c:v>
                </c:pt>
                <c:pt idx="24">
                  <c:v>1.255052372864137E-2</c:v>
                </c:pt>
                <c:pt idx="25">
                  <c:v>9.2571884722002007E-2</c:v>
                </c:pt>
                <c:pt idx="26">
                  <c:v>5.3060583220370612E-2</c:v>
                </c:pt>
                <c:pt idx="27">
                  <c:v>3.7460282610215806E-2</c:v>
                </c:pt>
                <c:pt idx="28">
                  <c:v>6.8854271560904887E-2</c:v>
                </c:pt>
                <c:pt idx="29">
                  <c:v>1.5578249886535408E-2</c:v>
                </c:pt>
                <c:pt idx="30">
                  <c:v>3.4142752325587361E-2</c:v>
                </c:pt>
                <c:pt idx="31">
                  <c:v>7.482748286042501E-2</c:v>
                </c:pt>
                <c:pt idx="32">
                  <c:v>3.7460282610215806E-2</c:v>
                </c:pt>
                <c:pt idx="33">
                  <c:v>3.196151009592231E-2</c:v>
                </c:pt>
                <c:pt idx="35">
                  <c:v>6.581334562743392E-2</c:v>
                </c:pt>
                <c:pt idx="36">
                  <c:v>6.4100961526347033E-2</c:v>
                </c:pt>
                <c:pt idx="37">
                  <c:v>0.10832455842742654</c:v>
                </c:pt>
                <c:pt idx="38">
                  <c:v>8.5253490893801593E-3</c:v>
                </c:pt>
                <c:pt idx="39">
                  <c:v>1.5005212669919013E-2</c:v>
                </c:pt>
                <c:pt idx="40">
                  <c:v>3.0013730943102227E-2</c:v>
                </c:pt>
                <c:pt idx="41">
                  <c:v>7.8030908041004612E-2</c:v>
                </c:pt>
                <c:pt idx="42">
                  <c:v>8.6714345995364553E-2</c:v>
                </c:pt>
                <c:pt idx="43">
                  <c:v>0.22203803511826029</c:v>
                </c:pt>
                <c:pt idx="44">
                  <c:v>4.693419447323105E-2</c:v>
                </c:pt>
                <c:pt idx="45">
                  <c:v>6.0861300265364579E-4</c:v>
                </c:pt>
                <c:pt idx="46">
                  <c:v>2.0839191429349035E-2</c:v>
                </c:pt>
                <c:pt idx="47">
                  <c:v>1.7130227297713463E-2</c:v>
                </c:pt>
                <c:pt idx="48">
                  <c:v>3.3127952729767408E-2</c:v>
                </c:pt>
                <c:pt idx="49">
                  <c:v>0.13213219387135994</c:v>
                </c:pt>
                <c:pt idx="50">
                  <c:v>0.17576797972817323</c:v>
                </c:pt>
                <c:pt idx="52">
                  <c:v>0.16669280532482897</c:v>
                </c:pt>
                <c:pt idx="53">
                  <c:v>0.11209283537839954</c:v>
                </c:pt>
                <c:pt idx="54">
                  <c:v>9.0740501115032235E-2</c:v>
                </c:pt>
                <c:pt idx="55">
                  <c:v>6.6255905459534817E-2</c:v>
                </c:pt>
                <c:pt idx="56">
                  <c:v>0.15606181608200922</c:v>
                </c:pt>
                <c:pt idx="58">
                  <c:v>3.7383402770725896E-2</c:v>
                </c:pt>
                <c:pt idx="59">
                  <c:v>2.1040791939585874E-2</c:v>
                </c:pt>
                <c:pt idx="60">
                  <c:v>3.1581757759260587E-2</c:v>
                </c:pt>
                <c:pt idx="61">
                  <c:v>2.4124788106350568E-2</c:v>
                </c:pt>
                <c:pt idx="62">
                  <c:v>2.6737528278776065E-2</c:v>
                </c:pt>
                <c:pt idx="64">
                  <c:v>6.4100961526347033E-2</c:v>
                </c:pt>
                <c:pt idx="65">
                  <c:v>3.0013730943102227E-2</c:v>
                </c:pt>
                <c:pt idx="66">
                  <c:v>8.6714345995364553E-2</c:v>
                </c:pt>
                <c:pt idx="67">
                  <c:v>2.0839191429349035E-2</c:v>
                </c:pt>
                <c:pt idx="68">
                  <c:v>0.13213219387135994</c:v>
                </c:pt>
                <c:pt idx="69">
                  <c:v>5.4204948873506256E-2</c:v>
                </c:pt>
                <c:pt idx="70">
                  <c:v>7.2025951188961108E-3</c:v>
                </c:pt>
                <c:pt idx="71">
                  <c:v>1.7618093869486002E-2</c:v>
                </c:pt>
                <c:pt idx="72">
                  <c:v>4.3984729278502962E-3</c:v>
                </c:pt>
                <c:pt idx="73">
                  <c:v>1.0168910070322792E-2</c:v>
                </c:pt>
                <c:pt idx="74">
                  <c:v>9.3023181517760435E-3</c:v>
                </c:pt>
                <c:pt idx="75">
                  <c:v>0.10489461408426594</c:v>
                </c:pt>
                <c:pt idx="76">
                  <c:v>6.8804066165507341E-2</c:v>
                </c:pt>
                <c:pt idx="77">
                  <c:v>0.13576804613639609</c:v>
                </c:pt>
                <c:pt idx="78">
                  <c:v>0.16953821233339816</c:v>
                </c:pt>
                <c:pt idx="80">
                  <c:v>4.929386231973458E-2</c:v>
                </c:pt>
                <c:pt idx="81">
                  <c:v>6.0426945533505479E-2</c:v>
                </c:pt>
                <c:pt idx="82">
                  <c:v>3.5772779527165496E-2</c:v>
                </c:pt>
                <c:pt idx="83">
                  <c:v>0.13647965622419864</c:v>
                </c:pt>
                <c:pt idx="84">
                  <c:v>0.19211953412341645</c:v>
                </c:pt>
                <c:pt idx="85">
                  <c:v>4.929386231973458E-2</c:v>
                </c:pt>
                <c:pt idx="86">
                  <c:v>6.0426945533505479E-2</c:v>
                </c:pt>
                <c:pt idx="87">
                  <c:v>0.17949837267794222</c:v>
                </c:pt>
                <c:pt idx="88">
                  <c:v>0.16085734043807828</c:v>
                </c:pt>
                <c:pt idx="89">
                  <c:v>4.929386231973458E-2</c:v>
                </c:pt>
                <c:pt idx="90">
                  <c:v>6.0426945533505479E-2</c:v>
                </c:pt>
                <c:pt idx="91">
                  <c:v>3.5772779527165496E-2</c:v>
                </c:pt>
                <c:pt idx="92">
                  <c:v>0.19030764889153617</c:v>
                </c:pt>
                <c:pt idx="93">
                  <c:v>4.929386231973458E-2</c:v>
                </c:pt>
                <c:pt idx="94">
                  <c:v>6.0426945533505479E-2</c:v>
                </c:pt>
                <c:pt idx="95">
                  <c:v>0.17949837267794222</c:v>
                </c:pt>
                <c:pt idx="96">
                  <c:v>1.7281764708241405E-2</c:v>
                </c:pt>
                <c:pt idx="98">
                  <c:v>0.10223710730745479</c:v>
                </c:pt>
                <c:pt idx="99">
                  <c:v>7.0763010244644847E-2</c:v>
                </c:pt>
                <c:pt idx="100">
                  <c:v>0.14854821247274852</c:v>
                </c:pt>
                <c:pt idx="101">
                  <c:v>7.3331994847023976E-2</c:v>
                </c:pt>
                <c:pt idx="102">
                  <c:v>9.396746720245458E-2</c:v>
                </c:pt>
                <c:pt idx="103">
                  <c:v>8.3029879727504058E-2</c:v>
                </c:pt>
                <c:pt idx="104">
                  <c:v>4.7869966671268263E-2</c:v>
                </c:pt>
                <c:pt idx="105">
                  <c:v>2.4720076600768092E-2</c:v>
                </c:pt>
                <c:pt idx="106">
                  <c:v>2.2087732635750333E-2</c:v>
                </c:pt>
                <c:pt idx="107">
                  <c:v>0.15309962219700343</c:v>
                </c:pt>
                <c:pt idx="108">
                  <c:v>7.0917456555460612E-2</c:v>
                </c:pt>
                <c:pt idx="109">
                  <c:v>2.2778443934913718E-2</c:v>
                </c:pt>
                <c:pt idx="111">
                  <c:v>0.11810413276234837</c:v>
                </c:pt>
                <c:pt idx="113">
                  <c:v>0.15728410789194316</c:v>
                </c:pt>
                <c:pt idx="114">
                  <c:v>1.1420151531808975E-2</c:v>
                </c:pt>
                <c:pt idx="115">
                  <c:v>9.9842487436163932E-2</c:v>
                </c:pt>
                <c:pt idx="116">
                  <c:v>0.11238905887316777</c:v>
                </c:pt>
                <c:pt idx="117">
                  <c:v>5.6835660595867732E-3</c:v>
                </c:pt>
                <c:pt idx="118">
                  <c:v>6.7070463377660858E-2</c:v>
                </c:pt>
                <c:pt idx="119">
                  <c:v>2.184412849952988E-2</c:v>
                </c:pt>
                <c:pt idx="120">
                  <c:v>6.5931247760743703E-2</c:v>
                </c:pt>
                <c:pt idx="121">
                  <c:v>1.9792348435151989E-2</c:v>
                </c:pt>
                <c:pt idx="122">
                  <c:v>2.0194996898744245E-2</c:v>
                </c:pt>
                <c:pt idx="124">
                  <c:v>5.1180598775151916E-2</c:v>
                </c:pt>
                <c:pt idx="125">
                  <c:v>2.9228977418027775E-2</c:v>
                </c:pt>
                <c:pt idx="126">
                  <c:v>5.6352320929940282E-2</c:v>
                </c:pt>
                <c:pt idx="127">
                  <c:v>3.9637480738527027E-2</c:v>
                </c:pt>
                <c:pt idx="128">
                  <c:v>6.0891320184372925E-2</c:v>
                </c:pt>
                <c:pt idx="130">
                  <c:v>9.5220349383497299E-2</c:v>
                </c:pt>
                <c:pt idx="131">
                  <c:v>5.0170581375222845E-2</c:v>
                </c:pt>
                <c:pt idx="132">
                  <c:v>9.5220349383497299E-2</c:v>
                </c:pt>
                <c:pt idx="133">
                  <c:v>8.0365623506605366E-2</c:v>
                </c:pt>
                <c:pt idx="134">
                  <c:v>1.7686095016162161E-2</c:v>
                </c:pt>
                <c:pt idx="136">
                  <c:v>0.8564080227093338</c:v>
                </c:pt>
                <c:pt idx="137">
                  <c:v>0.83690672726075033</c:v>
                </c:pt>
                <c:pt idx="138">
                  <c:v>0.84799465801793839</c:v>
                </c:pt>
                <c:pt idx="140">
                  <c:v>0.40943237320965997</c:v>
                </c:pt>
                <c:pt idx="141">
                  <c:v>0.43437078421247521</c:v>
                </c:pt>
                <c:pt idx="142">
                  <c:v>0.26349529362031798</c:v>
                </c:pt>
                <c:pt idx="143">
                  <c:v>0.68489594139685162</c:v>
                </c:pt>
                <c:pt idx="144">
                  <c:v>0.4439617766006943</c:v>
                </c:pt>
                <c:pt idx="145">
                  <c:v>0.11342049245655195</c:v>
                </c:pt>
                <c:pt idx="147">
                  <c:v>0.19875990255204104</c:v>
                </c:pt>
                <c:pt idx="148">
                  <c:v>0.20617940707511262</c:v>
                </c:pt>
                <c:pt idx="149">
                  <c:v>0.11473863261127989</c:v>
                </c:pt>
                <c:pt idx="150">
                  <c:v>0.15324016270157476</c:v>
                </c:pt>
                <c:pt idx="151">
                  <c:v>0.15271914357682617</c:v>
                </c:pt>
                <c:pt idx="152">
                  <c:v>0.16270404428416416</c:v>
                </c:pt>
                <c:pt idx="153">
                  <c:v>0.13288028965234558</c:v>
                </c:pt>
                <c:pt idx="154">
                  <c:v>0.21080789447845294</c:v>
                </c:pt>
                <c:pt idx="155">
                  <c:v>0.24853854899193695</c:v>
                </c:pt>
                <c:pt idx="157">
                  <c:v>0.31528843762333186</c:v>
                </c:pt>
                <c:pt idx="158">
                  <c:v>0.47150943145369029</c:v>
                </c:pt>
                <c:pt idx="159">
                  <c:v>0.50499921979139961</c:v>
                </c:pt>
                <c:pt idx="160">
                  <c:v>0.49206533771943634</c:v>
                </c:pt>
                <c:pt idx="161">
                  <c:v>0.58224315820855399</c:v>
                </c:pt>
                <c:pt idx="162">
                  <c:v>0.46408448685542764</c:v>
                </c:pt>
                <c:pt idx="163">
                  <c:v>0.57043304296623709</c:v>
                </c:pt>
                <c:pt idx="167">
                  <c:v>0.21102265730408629</c:v>
                </c:pt>
                <c:pt idx="168">
                  <c:v>0.1317589406904448</c:v>
                </c:pt>
                <c:pt idx="169">
                  <c:v>0.15549864471783673</c:v>
                </c:pt>
                <c:pt idx="170">
                  <c:v>0.22415299328520841</c:v>
                </c:pt>
                <c:pt idx="172">
                  <c:v>0.37340716296546245</c:v>
                </c:pt>
                <c:pt idx="173">
                  <c:v>0.45577768330396268</c:v>
                </c:pt>
                <c:pt idx="174">
                  <c:v>0.66467701300921322</c:v>
                </c:pt>
                <c:pt idx="175">
                  <c:v>0.18978965458814417</c:v>
                </c:pt>
                <c:pt idx="177">
                  <c:v>0.90035596638827542</c:v>
                </c:pt>
                <c:pt idx="178">
                  <c:v>0.81370250469654359</c:v>
                </c:pt>
                <c:pt idx="179">
                  <c:v>0.74012981119851551</c:v>
                </c:pt>
                <c:pt idx="180">
                  <c:v>0.81167308698896545</c:v>
                </c:pt>
                <c:pt idx="181">
                  <c:v>0.84255658226596319</c:v>
                </c:pt>
                <c:pt idx="183">
                  <c:v>0.46298461839913779</c:v>
                </c:pt>
                <c:pt idx="184">
                  <c:v>0.35708321786792679</c:v>
                </c:pt>
                <c:pt idx="185">
                  <c:v>0.51482482140007579</c:v>
                </c:pt>
                <c:pt idx="186">
                  <c:v>0.40700392022005655</c:v>
                </c:pt>
                <c:pt idx="187">
                  <c:v>0.37289982192038407</c:v>
                </c:pt>
                <c:pt idx="189">
                  <c:v>0.2532015355960579</c:v>
                </c:pt>
                <c:pt idx="190">
                  <c:v>0.72203734875425885</c:v>
                </c:pt>
                <c:pt idx="191">
                  <c:v>0.54420405842486586</c:v>
                </c:pt>
                <c:pt idx="192">
                  <c:v>0.53318619407345069</c:v>
                </c:pt>
                <c:pt idx="193">
                  <c:v>0.73017263141722077</c:v>
                </c:pt>
                <c:pt idx="194">
                  <c:v>0.91376192428143765</c:v>
                </c:pt>
                <c:pt idx="195">
                  <c:v>0.78227440954822303</c:v>
                </c:pt>
                <c:pt idx="196">
                  <c:v>0.87431045775174498</c:v>
                </c:pt>
                <c:pt idx="197">
                  <c:v>0.78514646078058004</c:v>
                </c:pt>
                <c:pt idx="198">
                  <c:v>0.33916993351671382</c:v>
                </c:pt>
                <c:pt idx="199">
                  <c:v>0.32063492360934781</c:v>
                </c:pt>
                <c:pt idx="200">
                  <c:v>0.78514646078058004</c:v>
                </c:pt>
                <c:pt idx="201">
                  <c:v>0.69176789002131645</c:v>
                </c:pt>
                <c:pt idx="202">
                  <c:v>0.17960615202606495</c:v>
                </c:pt>
                <c:pt idx="203">
                  <c:v>0.66844744177585003</c:v>
                </c:pt>
                <c:pt idx="204">
                  <c:v>0.7442997983172448</c:v>
                </c:pt>
                <c:pt idx="205">
                  <c:v>0.78514646078058004</c:v>
                </c:pt>
                <c:pt idx="206">
                  <c:v>0.49255836443087053</c:v>
                </c:pt>
                <c:pt idx="207">
                  <c:v>0.40698554012693433</c:v>
                </c:pt>
                <c:pt idx="208">
                  <c:v>0.23767261567121359</c:v>
                </c:pt>
                <c:pt idx="209">
                  <c:v>0.26897264827607875</c:v>
                </c:pt>
                <c:pt idx="210">
                  <c:v>0.25898206474781488</c:v>
                </c:pt>
                <c:pt idx="211">
                  <c:v>0.3491547638479135</c:v>
                </c:pt>
                <c:pt idx="212">
                  <c:v>0.74551483596971613</c:v>
                </c:pt>
                <c:pt idx="213">
                  <c:v>0.3909880935654933</c:v>
                </c:pt>
                <c:pt idx="214">
                  <c:v>0.69761769321002254</c:v>
                </c:pt>
                <c:pt idx="215">
                  <c:v>0.66077315797603453</c:v>
                </c:pt>
                <c:pt idx="216">
                  <c:v>0.41392881059391101</c:v>
                </c:pt>
                <c:pt idx="217">
                  <c:v>0.65785985097295474</c:v>
                </c:pt>
                <c:pt idx="218">
                  <c:v>0.62739807922509927</c:v>
                </c:pt>
                <c:pt idx="219">
                  <c:v>0.36402461984365375</c:v>
                </c:pt>
                <c:pt idx="221">
                  <c:v>0.2647866934384373</c:v>
                </c:pt>
                <c:pt idx="222">
                  <c:v>0.59415456384563436</c:v>
                </c:pt>
                <c:pt idx="223">
                  <c:v>0.37426581211485582</c:v>
                </c:pt>
                <c:pt idx="224">
                  <c:v>0.5351480865224626</c:v>
                </c:pt>
                <c:pt idx="225">
                  <c:v>0.3814685457522613</c:v>
                </c:pt>
                <c:pt idx="227">
                  <c:v>0.52423552427312092</c:v>
                </c:pt>
                <c:pt idx="228">
                  <c:v>0.59816013055346373</c:v>
                </c:pt>
                <c:pt idx="229">
                  <c:v>0.5572627958401204</c:v>
                </c:pt>
                <c:pt idx="230">
                  <c:v>0.37261859444676626</c:v>
                </c:pt>
                <c:pt idx="231">
                  <c:v>0.58946048222696068</c:v>
                </c:pt>
                <c:pt idx="232">
                  <c:v>0.44558035211694513</c:v>
                </c:pt>
                <c:pt idx="233">
                  <c:v>0.68041912936188254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B43-4FD8-A239-650B020AEA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625788616"/>
        <c:axId val="625790584"/>
      </c:barChart>
      <c:catAx>
        <c:axId val="625788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25790584"/>
        <c:crosses val="autoZero"/>
        <c:auto val="1"/>
        <c:lblAlgn val="ctr"/>
        <c:lblOffset val="100"/>
        <c:noMultiLvlLbl val="0"/>
      </c:catAx>
      <c:valAx>
        <c:axId val="625790584"/>
        <c:scaling>
          <c:orientation val="minMax"/>
          <c:max val="1.1000000000000001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257886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1"/>
          <c:order val="0"/>
          <c:tx>
            <c:strRef>
              <c:f>'Source Fig S10 (Table S14)'!$C$3</c:f>
              <c:strCache>
                <c:ptCount val="1"/>
                <c:pt idx="0">
                  <c:v>21.7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'Source Fig S10 (Table S14)'!$D$1:$L$1</c:f>
              <c:numCache>
                <c:formatCode>General</c:formatCode>
                <c:ptCount val="9"/>
                <c:pt idx="0">
                  <c:v>0.1</c:v>
                </c:pt>
                <c:pt idx="1">
                  <c:v>0.2</c:v>
                </c:pt>
                <c:pt idx="2">
                  <c:v>0.4</c:v>
                </c:pt>
                <c:pt idx="3">
                  <c:v>0.8</c:v>
                </c:pt>
                <c:pt idx="4">
                  <c:v>1.6</c:v>
                </c:pt>
                <c:pt idx="5">
                  <c:v>3.2</c:v>
                </c:pt>
                <c:pt idx="6">
                  <c:v>6.4</c:v>
                </c:pt>
                <c:pt idx="7">
                  <c:v>12.8</c:v>
                </c:pt>
                <c:pt idx="8">
                  <c:v>25.6</c:v>
                </c:pt>
              </c:numCache>
            </c:numRef>
          </c:xVal>
          <c:yVal>
            <c:numRef>
              <c:f>'Source Fig S10 (Table S14)'!$D$3:$L$3</c:f>
              <c:numCache>
                <c:formatCode>0</c:formatCode>
                <c:ptCount val="9"/>
                <c:pt idx="0">
                  <c:v>317.357666015625</c:v>
                </c:pt>
                <c:pt idx="1">
                  <c:v>720.41442871093705</c:v>
                </c:pt>
                <c:pt idx="2">
                  <c:v>1478.32788085937</c:v>
                </c:pt>
                <c:pt idx="3">
                  <c:v>2789.9140625</c:v>
                </c:pt>
                <c:pt idx="4">
                  <c:v>4808.5745239257803</c:v>
                </c:pt>
                <c:pt idx="5">
                  <c:v>7234.2850952148401</c:v>
                </c:pt>
                <c:pt idx="6">
                  <c:v>9104.1021728515607</c:v>
                </c:pt>
                <c:pt idx="7">
                  <c:v>9812.6735839843695</c:v>
                </c:pt>
                <c:pt idx="8">
                  <c:v>9919.7667236328107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253-40A2-B5ED-5DBE66142103}"/>
            </c:ext>
          </c:extLst>
        </c:ser>
        <c:ser>
          <c:idx val="0"/>
          <c:order val="1"/>
          <c:tx>
            <c:strRef>
              <c:f>'Source Fig S10 (Table S14)'!$C$2</c:f>
              <c:strCache>
                <c:ptCount val="1"/>
                <c:pt idx="0">
                  <c:v>15.6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'Source Fig S10 (Table S14)'!$D$1:$L$1</c:f>
              <c:numCache>
                <c:formatCode>General</c:formatCode>
                <c:ptCount val="9"/>
                <c:pt idx="0">
                  <c:v>0.1</c:v>
                </c:pt>
                <c:pt idx="1">
                  <c:v>0.2</c:v>
                </c:pt>
                <c:pt idx="2">
                  <c:v>0.4</c:v>
                </c:pt>
                <c:pt idx="3">
                  <c:v>0.8</c:v>
                </c:pt>
                <c:pt idx="4">
                  <c:v>1.6</c:v>
                </c:pt>
                <c:pt idx="5">
                  <c:v>3.2</c:v>
                </c:pt>
                <c:pt idx="6">
                  <c:v>6.4</c:v>
                </c:pt>
                <c:pt idx="7">
                  <c:v>12.8</c:v>
                </c:pt>
                <c:pt idx="8">
                  <c:v>25.6</c:v>
                </c:pt>
              </c:numCache>
            </c:numRef>
          </c:xVal>
          <c:yVal>
            <c:numRef>
              <c:f>'Source Fig S10 (Table S14)'!$D$2:$L$2</c:f>
              <c:numCache>
                <c:formatCode>0</c:formatCode>
                <c:ptCount val="9"/>
                <c:pt idx="0">
                  <c:v>95.797607421875</c:v>
                </c:pt>
                <c:pt idx="1">
                  <c:v>194.00384521484301</c:v>
                </c:pt>
                <c:pt idx="2">
                  <c:v>413.81195068359301</c:v>
                </c:pt>
                <c:pt idx="3">
                  <c:v>742.189208984375</c:v>
                </c:pt>
                <c:pt idx="4">
                  <c:v>1284.0149536132801</c:v>
                </c:pt>
                <c:pt idx="5">
                  <c:v>1924.65148925781</c:v>
                </c:pt>
                <c:pt idx="6">
                  <c:v>2497.54711914062</c:v>
                </c:pt>
                <c:pt idx="7">
                  <c:v>2792.8309936523401</c:v>
                </c:pt>
                <c:pt idx="8">
                  <c:v>2836.96166992187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253-40A2-B5ED-5DBE66142103}"/>
            </c:ext>
          </c:extLst>
        </c:ser>
        <c:ser>
          <c:idx val="2"/>
          <c:order val="2"/>
          <c:tx>
            <c:strRef>
              <c:f>'Source Fig S10 (Table S14)'!$C$4</c:f>
              <c:strCache>
                <c:ptCount val="1"/>
                <c:pt idx="0">
                  <c:v>25.2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'Source Fig S10 (Table S14)'!$D$1:$L$1</c:f>
              <c:numCache>
                <c:formatCode>General</c:formatCode>
                <c:ptCount val="9"/>
                <c:pt idx="0">
                  <c:v>0.1</c:v>
                </c:pt>
                <c:pt idx="1">
                  <c:v>0.2</c:v>
                </c:pt>
                <c:pt idx="2">
                  <c:v>0.4</c:v>
                </c:pt>
                <c:pt idx="3">
                  <c:v>0.8</c:v>
                </c:pt>
                <c:pt idx="4">
                  <c:v>1.6</c:v>
                </c:pt>
                <c:pt idx="5">
                  <c:v>3.2</c:v>
                </c:pt>
                <c:pt idx="6">
                  <c:v>6.4</c:v>
                </c:pt>
                <c:pt idx="7">
                  <c:v>12.8</c:v>
                </c:pt>
                <c:pt idx="8">
                  <c:v>25.6</c:v>
                </c:pt>
              </c:numCache>
            </c:numRef>
          </c:xVal>
          <c:yVal>
            <c:numRef>
              <c:f>'Source Fig S10 (Table S14)'!$D$4:$L$4</c:f>
              <c:numCache>
                <c:formatCode>0</c:formatCode>
                <c:ptCount val="9"/>
                <c:pt idx="0">
                  <c:v>320.947509765625</c:v>
                </c:pt>
                <c:pt idx="1">
                  <c:v>726.289794921875</c:v>
                </c:pt>
                <c:pt idx="2">
                  <c:v>1528.4940795898401</c:v>
                </c:pt>
                <c:pt idx="3">
                  <c:v>2963.9542846679601</c:v>
                </c:pt>
                <c:pt idx="4">
                  <c:v>5204.0567016601499</c:v>
                </c:pt>
                <c:pt idx="5">
                  <c:v>8031.0498046875</c:v>
                </c:pt>
                <c:pt idx="6">
                  <c:v>10257.3117675781</c:v>
                </c:pt>
                <c:pt idx="7">
                  <c:v>11110.754699707</c:v>
                </c:pt>
                <c:pt idx="8">
                  <c:v>11278.2861938476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C253-40A2-B5ED-5DBE66142103}"/>
            </c:ext>
          </c:extLst>
        </c:ser>
        <c:ser>
          <c:idx val="3"/>
          <c:order val="3"/>
          <c:tx>
            <c:strRef>
              <c:f>'Source Fig S10 (Table S14)'!$C$5</c:f>
              <c:strCache>
                <c:ptCount val="1"/>
                <c:pt idx="0">
                  <c:v>29.9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'Source Fig S10 (Table S14)'!$D$1:$L$1</c:f>
              <c:numCache>
                <c:formatCode>General</c:formatCode>
                <c:ptCount val="9"/>
                <c:pt idx="0">
                  <c:v>0.1</c:v>
                </c:pt>
                <c:pt idx="1">
                  <c:v>0.2</c:v>
                </c:pt>
                <c:pt idx="2">
                  <c:v>0.4</c:v>
                </c:pt>
                <c:pt idx="3">
                  <c:v>0.8</c:v>
                </c:pt>
                <c:pt idx="4">
                  <c:v>1.6</c:v>
                </c:pt>
                <c:pt idx="5">
                  <c:v>3.2</c:v>
                </c:pt>
                <c:pt idx="6">
                  <c:v>6.4</c:v>
                </c:pt>
                <c:pt idx="7">
                  <c:v>12.8</c:v>
                </c:pt>
                <c:pt idx="8">
                  <c:v>25.6</c:v>
                </c:pt>
              </c:numCache>
            </c:numRef>
          </c:xVal>
          <c:yVal>
            <c:numRef>
              <c:f>'Source Fig S10 (Table S14)'!$D$5:$L$5</c:f>
              <c:numCache>
                <c:formatCode>0</c:formatCode>
                <c:ptCount val="9"/>
                <c:pt idx="0">
                  <c:v>263.12310791015602</c:v>
                </c:pt>
                <c:pt idx="1">
                  <c:v>660.21667480468705</c:v>
                </c:pt>
                <c:pt idx="2">
                  <c:v>1302.80261230468</c:v>
                </c:pt>
                <c:pt idx="3">
                  <c:v>2512.5501098632799</c:v>
                </c:pt>
                <c:pt idx="4">
                  <c:v>4376.3244018554597</c:v>
                </c:pt>
                <c:pt idx="5">
                  <c:v>6746.4348754882803</c:v>
                </c:pt>
                <c:pt idx="6">
                  <c:v>8647.7830200195294</c:v>
                </c:pt>
                <c:pt idx="7">
                  <c:v>9382.6979980468695</c:v>
                </c:pt>
                <c:pt idx="8">
                  <c:v>9432.5223388671802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C253-40A2-B5ED-5DBE66142103}"/>
            </c:ext>
          </c:extLst>
        </c:ser>
        <c:ser>
          <c:idx val="4"/>
          <c:order val="4"/>
          <c:tx>
            <c:strRef>
              <c:f>'Source Fig S10 (Table S14)'!$C$6</c:f>
              <c:strCache>
                <c:ptCount val="1"/>
                <c:pt idx="0">
                  <c:v>34.7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'Source Fig S10 (Table S14)'!$D$1:$L$1</c:f>
              <c:numCache>
                <c:formatCode>General</c:formatCode>
                <c:ptCount val="9"/>
                <c:pt idx="0">
                  <c:v>0.1</c:v>
                </c:pt>
                <c:pt idx="1">
                  <c:v>0.2</c:v>
                </c:pt>
                <c:pt idx="2">
                  <c:v>0.4</c:v>
                </c:pt>
                <c:pt idx="3">
                  <c:v>0.8</c:v>
                </c:pt>
                <c:pt idx="4">
                  <c:v>1.6</c:v>
                </c:pt>
                <c:pt idx="5">
                  <c:v>3.2</c:v>
                </c:pt>
                <c:pt idx="6">
                  <c:v>6.4</c:v>
                </c:pt>
                <c:pt idx="7">
                  <c:v>12.8</c:v>
                </c:pt>
                <c:pt idx="8">
                  <c:v>25.6</c:v>
                </c:pt>
              </c:numCache>
            </c:numRef>
          </c:xVal>
          <c:yVal>
            <c:numRef>
              <c:f>'Source Fig S10 (Table S14)'!$D$6:$L$6</c:f>
              <c:numCache>
                <c:formatCode>0</c:formatCode>
                <c:ptCount val="9"/>
                <c:pt idx="0">
                  <c:v>201.358642578125</c:v>
                </c:pt>
                <c:pt idx="1">
                  <c:v>461.03076171875</c:v>
                </c:pt>
                <c:pt idx="2">
                  <c:v>954.59454345703102</c:v>
                </c:pt>
                <c:pt idx="3">
                  <c:v>1789.31909179687</c:v>
                </c:pt>
                <c:pt idx="4">
                  <c:v>3165.4380493163999</c:v>
                </c:pt>
                <c:pt idx="5">
                  <c:v>4844.9978027343705</c:v>
                </c:pt>
                <c:pt idx="6">
                  <c:v>6216.5690307617097</c:v>
                </c:pt>
                <c:pt idx="7">
                  <c:v>6697.87255859375</c:v>
                </c:pt>
                <c:pt idx="8">
                  <c:v>6742.8992309570303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C253-40A2-B5ED-5DBE66142103}"/>
            </c:ext>
          </c:extLst>
        </c:ser>
        <c:ser>
          <c:idx val="5"/>
          <c:order val="5"/>
          <c:tx>
            <c:strRef>
              <c:f>'Source Fig S10 (Table S14)'!$C$7</c:f>
              <c:strCache>
                <c:ptCount val="1"/>
                <c:pt idx="0">
                  <c:v>39.8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'Source Fig S10 (Table S14)'!$D$1:$L$1</c:f>
              <c:numCache>
                <c:formatCode>General</c:formatCode>
                <c:ptCount val="9"/>
                <c:pt idx="0">
                  <c:v>0.1</c:v>
                </c:pt>
                <c:pt idx="1">
                  <c:v>0.2</c:v>
                </c:pt>
                <c:pt idx="2">
                  <c:v>0.4</c:v>
                </c:pt>
                <c:pt idx="3">
                  <c:v>0.8</c:v>
                </c:pt>
                <c:pt idx="4">
                  <c:v>1.6</c:v>
                </c:pt>
                <c:pt idx="5">
                  <c:v>3.2</c:v>
                </c:pt>
                <c:pt idx="6">
                  <c:v>6.4</c:v>
                </c:pt>
                <c:pt idx="7">
                  <c:v>12.8</c:v>
                </c:pt>
                <c:pt idx="8">
                  <c:v>25.6</c:v>
                </c:pt>
              </c:numCache>
            </c:numRef>
          </c:xVal>
          <c:yVal>
            <c:numRef>
              <c:f>'Source Fig S10 (Table S14)'!$D$7:$L$7</c:f>
              <c:numCache>
                <c:formatCode>0</c:formatCode>
                <c:ptCount val="9"/>
                <c:pt idx="0">
                  <c:v>197.29888916015599</c:v>
                </c:pt>
                <c:pt idx="1">
                  <c:v>491.092041015625</c:v>
                </c:pt>
                <c:pt idx="2">
                  <c:v>970.903564453125</c:v>
                </c:pt>
                <c:pt idx="3">
                  <c:v>1882.4631958007801</c:v>
                </c:pt>
                <c:pt idx="4">
                  <c:v>3337.2150268554601</c:v>
                </c:pt>
                <c:pt idx="5">
                  <c:v>5158.14013671875</c:v>
                </c:pt>
                <c:pt idx="6">
                  <c:v>6628.6735839843705</c:v>
                </c:pt>
                <c:pt idx="7">
                  <c:v>7166.2855834960901</c:v>
                </c:pt>
                <c:pt idx="8">
                  <c:v>7219.7989501953098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C253-40A2-B5ED-5DBE66142103}"/>
            </c:ext>
          </c:extLst>
        </c:ser>
        <c:ser>
          <c:idx val="6"/>
          <c:order val="6"/>
          <c:tx>
            <c:strRef>
              <c:f>'Source Fig S10 (Table S14)'!$C$8</c:f>
              <c:strCache>
                <c:ptCount val="1"/>
                <c:pt idx="0">
                  <c:v>49.6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xVal>
            <c:numRef>
              <c:f>'Source Fig S10 (Table S14)'!$D$1:$L$1</c:f>
              <c:numCache>
                <c:formatCode>General</c:formatCode>
                <c:ptCount val="9"/>
                <c:pt idx="0">
                  <c:v>0.1</c:v>
                </c:pt>
                <c:pt idx="1">
                  <c:v>0.2</c:v>
                </c:pt>
                <c:pt idx="2">
                  <c:v>0.4</c:v>
                </c:pt>
                <c:pt idx="3">
                  <c:v>0.8</c:v>
                </c:pt>
                <c:pt idx="4">
                  <c:v>1.6</c:v>
                </c:pt>
                <c:pt idx="5">
                  <c:v>3.2</c:v>
                </c:pt>
                <c:pt idx="6">
                  <c:v>6.4</c:v>
                </c:pt>
                <c:pt idx="7">
                  <c:v>12.8</c:v>
                </c:pt>
                <c:pt idx="8">
                  <c:v>25.6</c:v>
                </c:pt>
              </c:numCache>
            </c:numRef>
          </c:xVal>
          <c:yVal>
            <c:numRef>
              <c:f>'Source Fig S10 (Table S14)'!$D$8:$L$8</c:f>
              <c:numCache>
                <c:formatCode>0</c:formatCode>
                <c:ptCount val="9"/>
                <c:pt idx="0">
                  <c:v>221.84283447265599</c:v>
                </c:pt>
                <c:pt idx="1">
                  <c:v>545.41607666015602</c:v>
                </c:pt>
                <c:pt idx="2">
                  <c:v>1122.7847290039001</c:v>
                </c:pt>
                <c:pt idx="3">
                  <c:v>2073.0286254882799</c:v>
                </c:pt>
                <c:pt idx="4">
                  <c:v>3596.99926757812</c:v>
                </c:pt>
                <c:pt idx="5">
                  <c:v>5541.2539672851499</c:v>
                </c:pt>
                <c:pt idx="6">
                  <c:v>7101.69091796875</c:v>
                </c:pt>
                <c:pt idx="7">
                  <c:v>7793.5365600585901</c:v>
                </c:pt>
                <c:pt idx="8">
                  <c:v>7850.8319091796802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C253-40A2-B5ED-5DBE66142103}"/>
            </c:ext>
          </c:extLst>
        </c:ser>
        <c:ser>
          <c:idx val="7"/>
          <c:order val="7"/>
          <c:tx>
            <c:strRef>
              <c:f>'Source Fig S10 (Table S14)'!$C$9</c:f>
              <c:strCache>
                <c:ptCount val="1"/>
                <c:pt idx="0">
                  <c:v>52.9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xVal>
            <c:numRef>
              <c:f>'Source Fig S10 (Table S14)'!$D$1:$L$1</c:f>
              <c:numCache>
                <c:formatCode>General</c:formatCode>
                <c:ptCount val="9"/>
                <c:pt idx="0">
                  <c:v>0.1</c:v>
                </c:pt>
                <c:pt idx="1">
                  <c:v>0.2</c:v>
                </c:pt>
                <c:pt idx="2">
                  <c:v>0.4</c:v>
                </c:pt>
                <c:pt idx="3">
                  <c:v>0.8</c:v>
                </c:pt>
                <c:pt idx="4">
                  <c:v>1.6</c:v>
                </c:pt>
                <c:pt idx="5">
                  <c:v>3.2</c:v>
                </c:pt>
                <c:pt idx="6">
                  <c:v>6.4</c:v>
                </c:pt>
                <c:pt idx="7">
                  <c:v>12.8</c:v>
                </c:pt>
                <c:pt idx="8">
                  <c:v>25.6</c:v>
                </c:pt>
              </c:numCache>
            </c:numRef>
          </c:xVal>
          <c:yVal>
            <c:numRef>
              <c:f>'Source Fig S10 (Table S14)'!$D$9:$L$9</c:f>
              <c:numCache>
                <c:formatCode>0</c:formatCode>
                <c:ptCount val="9"/>
                <c:pt idx="0">
                  <c:v>327.899169921875</c:v>
                </c:pt>
                <c:pt idx="1">
                  <c:v>732.49627685546795</c:v>
                </c:pt>
                <c:pt idx="2">
                  <c:v>1519.77453613281</c:v>
                </c:pt>
                <c:pt idx="3">
                  <c:v>2883.4260864257799</c:v>
                </c:pt>
                <c:pt idx="4">
                  <c:v>5104.6055908203098</c:v>
                </c:pt>
                <c:pt idx="5">
                  <c:v>7831.5269775390598</c:v>
                </c:pt>
                <c:pt idx="6">
                  <c:v>10058.027648925699</c:v>
                </c:pt>
                <c:pt idx="7">
                  <c:v>10923.818725585899</c:v>
                </c:pt>
                <c:pt idx="8">
                  <c:v>11028.8037719726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C253-40A2-B5ED-5DBE66142103}"/>
            </c:ext>
          </c:extLst>
        </c:ser>
        <c:ser>
          <c:idx val="8"/>
          <c:order val="8"/>
          <c:tx>
            <c:strRef>
              <c:f>'Source Fig S10 (Table S14)'!$C$11</c:f>
              <c:strCache>
                <c:ptCount val="1"/>
                <c:pt idx="0">
                  <c:v>58.7</c:v>
                </c:pt>
              </c:strCache>
            </c:strRef>
          </c:tx>
          <c:spPr>
            <a:ln w="1905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xVal>
            <c:numRef>
              <c:f>'Source Fig S10 (Table S14)'!$D$1:$L$1</c:f>
              <c:numCache>
                <c:formatCode>General</c:formatCode>
                <c:ptCount val="9"/>
                <c:pt idx="0">
                  <c:v>0.1</c:v>
                </c:pt>
                <c:pt idx="1">
                  <c:v>0.2</c:v>
                </c:pt>
                <c:pt idx="2">
                  <c:v>0.4</c:v>
                </c:pt>
                <c:pt idx="3">
                  <c:v>0.8</c:v>
                </c:pt>
                <c:pt idx="4">
                  <c:v>1.6</c:v>
                </c:pt>
                <c:pt idx="5">
                  <c:v>3.2</c:v>
                </c:pt>
                <c:pt idx="6">
                  <c:v>6.4</c:v>
                </c:pt>
                <c:pt idx="7">
                  <c:v>12.8</c:v>
                </c:pt>
                <c:pt idx="8">
                  <c:v>25.6</c:v>
                </c:pt>
              </c:numCache>
            </c:numRef>
          </c:xVal>
          <c:yVal>
            <c:numRef>
              <c:f>'Source Fig S10 (Table S14)'!$D$11:$L$11</c:f>
              <c:numCache>
                <c:formatCode>0</c:formatCode>
                <c:ptCount val="9"/>
                <c:pt idx="0">
                  <c:v>503.43853759765602</c:v>
                </c:pt>
                <c:pt idx="1">
                  <c:v>1104.82983398437</c:v>
                </c:pt>
                <c:pt idx="2">
                  <c:v>2255.1868286132799</c:v>
                </c:pt>
                <c:pt idx="3">
                  <c:v>4264.0625610351499</c:v>
                </c:pt>
                <c:pt idx="4">
                  <c:v>7381.2926025390598</c:v>
                </c:pt>
                <c:pt idx="5">
                  <c:v>11143.9520263671</c:v>
                </c:pt>
                <c:pt idx="6">
                  <c:v>13994.2537841796</c:v>
                </c:pt>
                <c:pt idx="7">
                  <c:v>15072.8982543945</c:v>
                </c:pt>
                <c:pt idx="8">
                  <c:v>15166.880493164001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C253-40A2-B5ED-5DBE66142103}"/>
            </c:ext>
          </c:extLst>
        </c:ser>
        <c:ser>
          <c:idx val="9"/>
          <c:order val="9"/>
          <c:tx>
            <c:strRef>
              <c:f>'Source Fig S10 (Table S14)'!$C$12</c:f>
              <c:strCache>
                <c:ptCount val="1"/>
                <c:pt idx="0">
                  <c:v>62.5</c:v>
                </c:pt>
              </c:strCache>
            </c:strRef>
          </c:tx>
          <c:spPr>
            <a:ln w="19050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xVal>
            <c:numRef>
              <c:f>'Source Fig S10 (Table S14)'!$D$1:$L$1</c:f>
              <c:numCache>
                <c:formatCode>General</c:formatCode>
                <c:ptCount val="9"/>
                <c:pt idx="0">
                  <c:v>0.1</c:v>
                </c:pt>
                <c:pt idx="1">
                  <c:v>0.2</c:v>
                </c:pt>
                <c:pt idx="2">
                  <c:v>0.4</c:v>
                </c:pt>
                <c:pt idx="3">
                  <c:v>0.8</c:v>
                </c:pt>
                <c:pt idx="4">
                  <c:v>1.6</c:v>
                </c:pt>
                <c:pt idx="5">
                  <c:v>3.2</c:v>
                </c:pt>
                <c:pt idx="6">
                  <c:v>6.4</c:v>
                </c:pt>
                <c:pt idx="7">
                  <c:v>12.8</c:v>
                </c:pt>
                <c:pt idx="8">
                  <c:v>25.6</c:v>
                </c:pt>
              </c:numCache>
            </c:numRef>
          </c:xVal>
          <c:yVal>
            <c:numRef>
              <c:f>'Source Fig S10 (Table S14)'!$D$12:$L$12</c:f>
              <c:numCache>
                <c:formatCode>0</c:formatCode>
                <c:ptCount val="9"/>
                <c:pt idx="0">
                  <c:v>431.48681640625</c:v>
                </c:pt>
                <c:pt idx="1">
                  <c:v>958.41687011718705</c:v>
                </c:pt>
                <c:pt idx="2">
                  <c:v>1959.6381225585901</c:v>
                </c:pt>
                <c:pt idx="3">
                  <c:v>3686.8235473632799</c:v>
                </c:pt>
                <c:pt idx="4">
                  <c:v>6336.4916381835901</c:v>
                </c:pt>
                <c:pt idx="5">
                  <c:v>9481.8317871093695</c:v>
                </c:pt>
                <c:pt idx="6">
                  <c:v>11815.8592529296</c:v>
                </c:pt>
                <c:pt idx="7">
                  <c:v>12587.927124023399</c:v>
                </c:pt>
                <c:pt idx="8">
                  <c:v>12685.6522827148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C253-40A2-B5ED-5DBE66142103}"/>
            </c:ext>
          </c:extLst>
        </c:ser>
        <c:ser>
          <c:idx val="10"/>
          <c:order val="10"/>
          <c:tx>
            <c:strRef>
              <c:f>'Source Fig S10 (Table S14)'!$C$13</c:f>
              <c:strCache>
                <c:ptCount val="1"/>
                <c:pt idx="0">
                  <c:v>65.8</c:v>
                </c:pt>
              </c:strCache>
            </c:strRef>
          </c:tx>
          <c:spPr>
            <a:ln w="19050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xVal>
            <c:numRef>
              <c:f>'Source Fig S10 (Table S14)'!$D$1:$L$1</c:f>
              <c:numCache>
                <c:formatCode>General</c:formatCode>
                <c:ptCount val="9"/>
                <c:pt idx="0">
                  <c:v>0.1</c:v>
                </c:pt>
                <c:pt idx="1">
                  <c:v>0.2</c:v>
                </c:pt>
                <c:pt idx="2">
                  <c:v>0.4</c:v>
                </c:pt>
                <c:pt idx="3">
                  <c:v>0.8</c:v>
                </c:pt>
                <c:pt idx="4">
                  <c:v>1.6</c:v>
                </c:pt>
                <c:pt idx="5">
                  <c:v>3.2</c:v>
                </c:pt>
                <c:pt idx="6">
                  <c:v>6.4</c:v>
                </c:pt>
                <c:pt idx="7">
                  <c:v>12.8</c:v>
                </c:pt>
                <c:pt idx="8">
                  <c:v>25.6</c:v>
                </c:pt>
              </c:numCache>
            </c:numRef>
          </c:xVal>
          <c:yVal>
            <c:numRef>
              <c:f>'Source Fig S10 (Table S14)'!$D$13:$L$13</c:f>
              <c:numCache>
                <c:formatCode>0</c:formatCode>
                <c:ptCount val="9"/>
                <c:pt idx="0">
                  <c:v>464.27038574218699</c:v>
                </c:pt>
                <c:pt idx="1">
                  <c:v>1011.94946289062</c:v>
                </c:pt>
                <c:pt idx="2">
                  <c:v>2027.6211547851501</c:v>
                </c:pt>
                <c:pt idx="3">
                  <c:v>3796.60400390625</c:v>
                </c:pt>
                <c:pt idx="4">
                  <c:v>6465.4490356445303</c:v>
                </c:pt>
                <c:pt idx="5">
                  <c:v>9623.6370849609302</c:v>
                </c:pt>
                <c:pt idx="6">
                  <c:v>11929.1710815429</c:v>
                </c:pt>
                <c:pt idx="7">
                  <c:v>12705.1247558593</c:v>
                </c:pt>
                <c:pt idx="8">
                  <c:v>12818.416687011701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C253-40A2-B5ED-5DBE66142103}"/>
            </c:ext>
          </c:extLst>
        </c:ser>
        <c:ser>
          <c:idx val="11"/>
          <c:order val="11"/>
          <c:tx>
            <c:strRef>
              <c:f>'Source Fig S10 (Table S14)'!$C$14</c:f>
              <c:strCache>
                <c:ptCount val="1"/>
                <c:pt idx="0">
                  <c:v>69.8</c:v>
                </c:pt>
              </c:strCache>
            </c:strRef>
          </c:tx>
          <c:spPr>
            <a:ln w="19050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60000"/>
                </a:schemeClr>
              </a:solidFill>
              <a:ln w="9525">
                <a:solidFill>
                  <a:schemeClr val="accent6">
                    <a:lumMod val="60000"/>
                  </a:schemeClr>
                </a:solidFill>
              </a:ln>
              <a:effectLst/>
            </c:spPr>
          </c:marker>
          <c:xVal>
            <c:numRef>
              <c:f>'Source Fig S10 (Table S14)'!$D$1:$L$1</c:f>
              <c:numCache>
                <c:formatCode>General</c:formatCode>
                <c:ptCount val="9"/>
                <c:pt idx="0">
                  <c:v>0.1</c:v>
                </c:pt>
                <c:pt idx="1">
                  <c:v>0.2</c:v>
                </c:pt>
                <c:pt idx="2">
                  <c:v>0.4</c:v>
                </c:pt>
                <c:pt idx="3">
                  <c:v>0.8</c:v>
                </c:pt>
                <c:pt idx="4">
                  <c:v>1.6</c:v>
                </c:pt>
                <c:pt idx="5">
                  <c:v>3.2</c:v>
                </c:pt>
                <c:pt idx="6">
                  <c:v>6.4</c:v>
                </c:pt>
                <c:pt idx="7">
                  <c:v>12.8</c:v>
                </c:pt>
                <c:pt idx="8">
                  <c:v>25.6</c:v>
                </c:pt>
              </c:numCache>
            </c:numRef>
          </c:xVal>
          <c:yVal>
            <c:numRef>
              <c:f>'Source Fig S10 (Table S14)'!$D$14:$L$14</c:f>
              <c:numCache>
                <c:formatCode>0</c:formatCode>
                <c:ptCount val="9"/>
                <c:pt idx="0">
                  <c:v>630.65075683593705</c:v>
                </c:pt>
                <c:pt idx="1">
                  <c:v>1378.46447753906</c:v>
                </c:pt>
                <c:pt idx="2">
                  <c:v>2735.2033081054601</c:v>
                </c:pt>
                <c:pt idx="3">
                  <c:v>5148.2381591796802</c:v>
                </c:pt>
                <c:pt idx="4">
                  <c:v>8736.0562133789008</c:v>
                </c:pt>
                <c:pt idx="5">
                  <c:v>13016.8095703125</c:v>
                </c:pt>
                <c:pt idx="6">
                  <c:v>16123.5701293945</c:v>
                </c:pt>
                <c:pt idx="7">
                  <c:v>17161.323791503899</c:v>
                </c:pt>
                <c:pt idx="8">
                  <c:v>17297.340942382802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C253-40A2-B5ED-5DBE66142103}"/>
            </c:ext>
          </c:extLst>
        </c:ser>
        <c:ser>
          <c:idx val="12"/>
          <c:order val="12"/>
          <c:tx>
            <c:strRef>
              <c:f>'Source Fig S10 (Table S14)'!$C$15</c:f>
              <c:strCache>
                <c:ptCount val="1"/>
                <c:pt idx="0">
                  <c:v>73.0</c:v>
                </c:pt>
              </c:strCache>
            </c:strRef>
          </c:tx>
          <c:spPr>
            <a:ln w="19050" cap="rnd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80000"/>
                  <a:lumOff val="20000"/>
                </a:schemeClr>
              </a:solidFill>
              <a:ln w="9525">
                <a:solidFill>
                  <a:schemeClr val="accent1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'Source Fig S10 (Table S14)'!$D$1:$L$1</c:f>
              <c:numCache>
                <c:formatCode>General</c:formatCode>
                <c:ptCount val="9"/>
                <c:pt idx="0">
                  <c:v>0.1</c:v>
                </c:pt>
                <c:pt idx="1">
                  <c:v>0.2</c:v>
                </c:pt>
                <c:pt idx="2">
                  <c:v>0.4</c:v>
                </c:pt>
                <c:pt idx="3">
                  <c:v>0.8</c:v>
                </c:pt>
                <c:pt idx="4">
                  <c:v>1.6</c:v>
                </c:pt>
                <c:pt idx="5">
                  <c:v>3.2</c:v>
                </c:pt>
                <c:pt idx="6">
                  <c:v>6.4</c:v>
                </c:pt>
                <c:pt idx="7">
                  <c:v>12.8</c:v>
                </c:pt>
                <c:pt idx="8">
                  <c:v>25.6</c:v>
                </c:pt>
              </c:numCache>
            </c:numRef>
          </c:xVal>
          <c:yVal>
            <c:numRef>
              <c:f>'Source Fig S10 (Table S14)'!$D$15:$L$15</c:f>
              <c:numCache>
                <c:formatCode>0</c:formatCode>
                <c:ptCount val="9"/>
                <c:pt idx="0">
                  <c:v>668.55828857421795</c:v>
                </c:pt>
                <c:pt idx="1">
                  <c:v>1492.8815307617101</c:v>
                </c:pt>
                <c:pt idx="2">
                  <c:v>2979.90966796875</c:v>
                </c:pt>
                <c:pt idx="3">
                  <c:v>5648.5154418945303</c:v>
                </c:pt>
                <c:pt idx="4">
                  <c:v>9623.5028686523401</c:v>
                </c:pt>
                <c:pt idx="5">
                  <c:v>14248.526672363199</c:v>
                </c:pt>
                <c:pt idx="6">
                  <c:v>17621.443115234299</c:v>
                </c:pt>
                <c:pt idx="7">
                  <c:v>18704.5490722656</c:v>
                </c:pt>
                <c:pt idx="8">
                  <c:v>18827.744750976501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C253-40A2-B5ED-5DBE66142103}"/>
            </c:ext>
          </c:extLst>
        </c:ser>
        <c:ser>
          <c:idx val="13"/>
          <c:order val="13"/>
          <c:tx>
            <c:strRef>
              <c:f>'Source Fig S10 (Table S14)'!$C$16</c:f>
              <c:strCache>
                <c:ptCount val="1"/>
                <c:pt idx="0">
                  <c:v>82.3</c:v>
                </c:pt>
              </c:strCache>
            </c:strRef>
          </c:tx>
          <c:spPr>
            <a:ln w="19050" cap="rnd">
              <a:solidFill>
                <a:schemeClr val="accent2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80000"/>
                  <a:lumOff val="20000"/>
                </a:schemeClr>
              </a:solidFill>
              <a:ln w="9525">
                <a:solidFill>
                  <a:schemeClr val="accent2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'Source Fig S10 (Table S14)'!$D$1:$L$1</c:f>
              <c:numCache>
                <c:formatCode>General</c:formatCode>
                <c:ptCount val="9"/>
                <c:pt idx="0">
                  <c:v>0.1</c:v>
                </c:pt>
                <c:pt idx="1">
                  <c:v>0.2</c:v>
                </c:pt>
                <c:pt idx="2">
                  <c:v>0.4</c:v>
                </c:pt>
                <c:pt idx="3">
                  <c:v>0.8</c:v>
                </c:pt>
                <c:pt idx="4">
                  <c:v>1.6</c:v>
                </c:pt>
                <c:pt idx="5">
                  <c:v>3.2</c:v>
                </c:pt>
                <c:pt idx="6">
                  <c:v>6.4</c:v>
                </c:pt>
                <c:pt idx="7">
                  <c:v>12.8</c:v>
                </c:pt>
                <c:pt idx="8">
                  <c:v>25.6</c:v>
                </c:pt>
              </c:numCache>
            </c:numRef>
          </c:xVal>
          <c:yVal>
            <c:numRef>
              <c:f>'Source Fig S10 (Table S14)'!$D$16:$L$16</c:f>
              <c:numCache>
                <c:formatCode>0</c:formatCode>
                <c:ptCount val="9"/>
                <c:pt idx="0">
                  <c:v>206.91607666015599</c:v>
                </c:pt>
                <c:pt idx="1">
                  <c:v>391.32165527343699</c:v>
                </c:pt>
                <c:pt idx="2">
                  <c:v>789.09637451171795</c:v>
                </c:pt>
                <c:pt idx="3">
                  <c:v>1459.2184448242101</c:v>
                </c:pt>
                <c:pt idx="4">
                  <c:v>2523.7899169921802</c:v>
                </c:pt>
                <c:pt idx="5">
                  <c:v>3725.3718872070299</c:v>
                </c:pt>
                <c:pt idx="6">
                  <c:v>4611.3561401367097</c:v>
                </c:pt>
                <c:pt idx="7">
                  <c:v>4751.7355346679597</c:v>
                </c:pt>
                <c:pt idx="8">
                  <c:v>4755.6552734375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D-C253-40A2-B5ED-5DBE66142103}"/>
            </c:ext>
          </c:extLst>
        </c:ser>
        <c:ser>
          <c:idx val="14"/>
          <c:order val="14"/>
          <c:tx>
            <c:strRef>
              <c:f>'Source Fig S10 (Table S14)'!$C$17</c:f>
              <c:strCache>
                <c:ptCount val="1"/>
                <c:pt idx="0">
                  <c:v>98.5</c:v>
                </c:pt>
              </c:strCache>
            </c:strRef>
          </c:tx>
          <c:spPr>
            <a:ln w="19050" cap="rnd">
              <a:solidFill>
                <a:schemeClr val="accent3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80000"/>
                  <a:lumOff val="20000"/>
                </a:schemeClr>
              </a:solidFill>
              <a:ln w="9525">
                <a:solidFill>
                  <a:schemeClr val="accent3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'Source Fig S10 (Table S14)'!$D$1:$L$1</c:f>
              <c:numCache>
                <c:formatCode>General</c:formatCode>
                <c:ptCount val="9"/>
                <c:pt idx="0">
                  <c:v>0.1</c:v>
                </c:pt>
                <c:pt idx="1">
                  <c:v>0.2</c:v>
                </c:pt>
                <c:pt idx="2">
                  <c:v>0.4</c:v>
                </c:pt>
                <c:pt idx="3">
                  <c:v>0.8</c:v>
                </c:pt>
                <c:pt idx="4">
                  <c:v>1.6</c:v>
                </c:pt>
                <c:pt idx="5">
                  <c:v>3.2</c:v>
                </c:pt>
                <c:pt idx="6">
                  <c:v>6.4</c:v>
                </c:pt>
                <c:pt idx="7">
                  <c:v>12.8</c:v>
                </c:pt>
                <c:pt idx="8">
                  <c:v>25.6</c:v>
                </c:pt>
              </c:numCache>
            </c:numRef>
          </c:xVal>
          <c:yVal>
            <c:numRef>
              <c:f>'Source Fig S10 (Table S14)'!$D$17:$L$17</c:f>
              <c:numCache>
                <c:formatCode>0</c:formatCode>
                <c:ptCount val="9"/>
                <c:pt idx="0">
                  <c:v>191.20568847656199</c:v>
                </c:pt>
                <c:pt idx="1">
                  <c:v>437.77996826171801</c:v>
                </c:pt>
                <c:pt idx="2">
                  <c:v>836.38226318359295</c:v>
                </c:pt>
                <c:pt idx="3">
                  <c:v>1581.6797485351501</c:v>
                </c:pt>
                <c:pt idx="4">
                  <c:v>2671.5810546875</c:v>
                </c:pt>
                <c:pt idx="5">
                  <c:v>3954.1025390625</c:v>
                </c:pt>
                <c:pt idx="6">
                  <c:v>4919.1995849609302</c:v>
                </c:pt>
                <c:pt idx="7">
                  <c:v>5151.5442504882803</c:v>
                </c:pt>
                <c:pt idx="8">
                  <c:v>5206.2331542968705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E-C253-40A2-B5ED-5DBE66142103}"/>
            </c:ext>
          </c:extLst>
        </c:ser>
        <c:ser>
          <c:idx val="15"/>
          <c:order val="15"/>
          <c:tx>
            <c:strRef>
              <c:f>'Source Fig S10 (Table S14)'!$C$10</c:f>
              <c:strCache>
                <c:ptCount val="1"/>
                <c:pt idx="0">
                  <c:v>173.5</c:v>
                </c:pt>
              </c:strCache>
            </c:strRef>
          </c:tx>
          <c:spPr>
            <a:ln w="19050" cap="rnd">
              <a:solidFill>
                <a:schemeClr val="accent4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80000"/>
                  <a:lumOff val="20000"/>
                </a:schemeClr>
              </a:solidFill>
              <a:ln w="9525">
                <a:solidFill>
                  <a:schemeClr val="accent4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'Source Fig S10 (Table S14)'!$D$1:$L$1</c:f>
              <c:numCache>
                <c:formatCode>General</c:formatCode>
                <c:ptCount val="9"/>
                <c:pt idx="0">
                  <c:v>0.1</c:v>
                </c:pt>
                <c:pt idx="1">
                  <c:v>0.2</c:v>
                </c:pt>
                <c:pt idx="2">
                  <c:v>0.4</c:v>
                </c:pt>
                <c:pt idx="3">
                  <c:v>0.8</c:v>
                </c:pt>
                <c:pt idx="4">
                  <c:v>1.6</c:v>
                </c:pt>
                <c:pt idx="5">
                  <c:v>3.2</c:v>
                </c:pt>
                <c:pt idx="6">
                  <c:v>6.4</c:v>
                </c:pt>
                <c:pt idx="7">
                  <c:v>12.8</c:v>
                </c:pt>
                <c:pt idx="8">
                  <c:v>25.6</c:v>
                </c:pt>
              </c:numCache>
            </c:numRef>
          </c:xVal>
          <c:yVal>
            <c:numRef>
              <c:f>'Source Fig S10 (Table S14)'!$D$10:$L$10</c:f>
              <c:numCache>
                <c:formatCode>0</c:formatCode>
                <c:ptCount val="9"/>
                <c:pt idx="0">
                  <c:v>390.7861328125</c:v>
                </c:pt>
                <c:pt idx="1">
                  <c:v>878.03692626953102</c:v>
                </c:pt>
                <c:pt idx="2">
                  <c:v>1799.4314575195301</c:v>
                </c:pt>
                <c:pt idx="3">
                  <c:v>3414.3745727538999</c:v>
                </c:pt>
                <c:pt idx="4">
                  <c:v>6022.3990478515598</c:v>
                </c:pt>
                <c:pt idx="5">
                  <c:v>9286.1320190429597</c:v>
                </c:pt>
                <c:pt idx="6">
                  <c:v>11730.305969238199</c:v>
                </c:pt>
                <c:pt idx="7">
                  <c:v>12578.036437988199</c:v>
                </c:pt>
                <c:pt idx="8">
                  <c:v>12628.148803710899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F-C253-40A2-B5ED-5DBE661421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50774320"/>
        <c:axId val="450770384"/>
      </c:scatterChart>
      <c:valAx>
        <c:axId val="45077432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0770384"/>
        <c:crosses val="autoZero"/>
        <c:crossBetween val="midCat"/>
      </c:valAx>
      <c:valAx>
        <c:axId val="4507703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077432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1"/>
          <c:order val="0"/>
          <c:tx>
            <c:strRef>
              <c:f>'Source Fig S10 (Table S14)'!$C$26</c:f>
              <c:strCache>
                <c:ptCount val="1"/>
                <c:pt idx="0">
                  <c:v>21.7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'Source Fig S10 (Table S14)'!$D$24:$L$24</c:f>
              <c:numCache>
                <c:formatCode>General</c:formatCode>
                <c:ptCount val="9"/>
                <c:pt idx="0">
                  <c:v>0.1</c:v>
                </c:pt>
                <c:pt idx="1">
                  <c:v>0.2</c:v>
                </c:pt>
                <c:pt idx="2">
                  <c:v>0.4</c:v>
                </c:pt>
                <c:pt idx="3">
                  <c:v>0.8</c:v>
                </c:pt>
                <c:pt idx="4">
                  <c:v>1.6</c:v>
                </c:pt>
                <c:pt idx="5">
                  <c:v>3.2</c:v>
                </c:pt>
                <c:pt idx="6">
                  <c:v>6.4</c:v>
                </c:pt>
                <c:pt idx="7">
                  <c:v>12.8</c:v>
                </c:pt>
                <c:pt idx="8">
                  <c:v>25.6</c:v>
                </c:pt>
              </c:numCache>
            </c:numRef>
          </c:xVal>
          <c:yVal>
            <c:numRef>
              <c:f>'Source Fig S10 (Table S14)'!$D$26:$L$26</c:f>
              <c:numCache>
                <c:formatCode>0.0</c:formatCode>
                <c:ptCount val="9"/>
                <c:pt idx="0">
                  <c:v>3.199245253011378</c:v>
                </c:pt>
                <c:pt idx="1">
                  <c:v>7.2624130060904024</c:v>
                </c:pt>
                <c:pt idx="2">
                  <c:v>14.902849250853933</c:v>
                </c:pt>
                <c:pt idx="3">
                  <c:v>28.124795070566734</c:v>
                </c:pt>
                <c:pt idx="4">
                  <c:v>48.47467342623947</c:v>
                </c:pt>
                <c:pt idx="5">
                  <c:v>72.927975997458788</c:v>
                </c:pt>
                <c:pt idx="6">
                  <c:v>91.777381731789973</c:v>
                </c:pt>
                <c:pt idx="7">
                  <c:v>98.920406672534924</c:v>
                </c:pt>
                <c:pt idx="8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CB3-4DB1-88A0-7A6CD55ED29D}"/>
            </c:ext>
          </c:extLst>
        </c:ser>
        <c:ser>
          <c:idx val="0"/>
          <c:order val="1"/>
          <c:tx>
            <c:strRef>
              <c:f>'Source Fig S10 (Table S14)'!$C$25</c:f>
              <c:strCache>
                <c:ptCount val="1"/>
                <c:pt idx="0">
                  <c:v>15.6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'Source Fig S10 (Table S14)'!$D$24:$L$24</c:f>
              <c:numCache>
                <c:formatCode>General</c:formatCode>
                <c:ptCount val="9"/>
                <c:pt idx="0">
                  <c:v>0.1</c:v>
                </c:pt>
                <c:pt idx="1">
                  <c:v>0.2</c:v>
                </c:pt>
                <c:pt idx="2">
                  <c:v>0.4</c:v>
                </c:pt>
                <c:pt idx="3">
                  <c:v>0.8</c:v>
                </c:pt>
                <c:pt idx="4">
                  <c:v>1.6</c:v>
                </c:pt>
                <c:pt idx="5">
                  <c:v>3.2</c:v>
                </c:pt>
                <c:pt idx="6">
                  <c:v>6.4</c:v>
                </c:pt>
                <c:pt idx="7">
                  <c:v>12.8</c:v>
                </c:pt>
                <c:pt idx="8">
                  <c:v>25.6</c:v>
                </c:pt>
              </c:numCache>
            </c:numRef>
          </c:xVal>
          <c:yVal>
            <c:numRef>
              <c:f>'Source Fig S10 (Table S14)'!$D$25:$L$25</c:f>
              <c:numCache>
                <c:formatCode>0.0</c:formatCode>
                <c:ptCount val="9"/>
                <c:pt idx="0">
                  <c:v>3.3767677736905508</c:v>
                </c:pt>
                <c:pt idx="1">
                  <c:v>6.8384373067749591</c:v>
                </c:pt>
                <c:pt idx="2">
                  <c:v>14.58644842018572</c:v>
                </c:pt>
                <c:pt idx="3">
                  <c:v>26.161411232771957</c:v>
                </c:pt>
                <c:pt idx="4">
                  <c:v>45.260215082449172</c:v>
                </c:pt>
                <c:pt idx="5">
                  <c:v>67.841998348564744</c:v>
                </c:pt>
                <c:pt idx="6">
                  <c:v>88.03598390560569</c:v>
                </c:pt>
                <c:pt idx="7">
                  <c:v>98.444438755115613</c:v>
                </c:pt>
                <c:pt idx="8">
                  <c:v>99.999999999999986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CB3-4DB1-88A0-7A6CD55ED29D}"/>
            </c:ext>
          </c:extLst>
        </c:ser>
        <c:ser>
          <c:idx val="2"/>
          <c:order val="2"/>
          <c:tx>
            <c:strRef>
              <c:f>'Source Fig S10 (Table S14)'!$C$27</c:f>
              <c:strCache>
                <c:ptCount val="1"/>
                <c:pt idx="0">
                  <c:v>25.2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'Source Fig S10 (Table S14)'!$D$24:$L$24</c:f>
              <c:numCache>
                <c:formatCode>General</c:formatCode>
                <c:ptCount val="9"/>
                <c:pt idx="0">
                  <c:v>0.1</c:v>
                </c:pt>
                <c:pt idx="1">
                  <c:v>0.2</c:v>
                </c:pt>
                <c:pt idx="2">
                  <c:v>0.4</c:v>
                </c:pt>
                <c:pt idx="3">
                  <c:v>0.8</c:v>
                </c:pt>
                <c:pt idx="4">
                  <c:v>1.6</c:v>
                </c:pt>
                <c:pt idx="5">
                  <c:v>3.2</c:v>
                </c:pt>
                <c:pt idx="6">
                  <c:v>6.4</c:v>
                </c:pt>
                <c:pt idx="7">
                  <c:v>12.8</c:v>
                </c:pt>
                <c:pt idx="8">
                  <c:v>25.6</c:v>
                </c:pt>
              </c:numCache>
            </c:numRef>
          </c:xVal>
          <c:yVal>
            <c:numRef>
              <c:f>'Source Fig S10 (Table S14)'!$D$27:$L$27</c:f>
              <c:numCache>
                <c:formatCode>0.0</c:formatCode>
                <c:ptCount val="9"/>
                <c:pt idx="0">
                  <c:v>2.8457116998919973</c:v>
                </c:pt>
                <c:pt idx="1">
                  <c:v>6.4397177234079432</c:v>
                </c:pt>
                <c:pt idx="2">
                  <c:v>13.552538509118936</c:v>
                </c:pt>
                <c:pt idx="3">
                  <c:v>26.280183298459139</c:v>
                </c:pt>
                <c:pt idx="4">
                  <c:v>46.142264987911076</c:v>
                </c:pt>
                <c:pt idx="5">
                  <c:v>71.208068909161966</c:v>
                </c:pt>
                <c:pt idx="6">
                  <c:v>90.947432892539553</c:v>
                </c:pt>
                <c:pt idx="7">
                  <c:v>98.514566031920808</c:v>
                </c:pt>
                <c:pt idx="8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ECB3-4DB1-88A0-7A6CD55ED29D}"/>
            </c:ext>
          </c:extLst>
        </c:ser>
        <c:ser>
          <c:idx val="3"/>
          <c:order val="3"/>
          <c:tx>
            <c:strRef>
              <c:f>'Source Fig S10 (Table S14)'!$C$28</c:f>
              <c:strCache>
                <c:ptCount val="1"/>
                <c:pt idx="0">
                  <c:v>29.9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'Source Fig S10 (Table S14)'!$D$24:$L$24</c:f>
              <c:numCache>
                <c:formatCode>General</c:formatCode>
                <c:ptCount val="9"/>
                <c:pt idx="0">
                  <c:v>0.1</c:v>
                </c:pt>
                <c:pt idx="1">
                  <c:v>0.2</c:v>
                </c:pt>
                <c:pt idx="2">
                  <c:v>0.4</c:v>
                </c:pt>
                <c:pt idx="3">
                  <c:v>0.8</c:v>
                </c:pt>
                <c:pt idx="4">
                  <c:v>1.6</c:v>
                </c:pt>
                <c:pt idx="5">
                  <c:v>3.2</c:v>
                </c:pt>
                <c:pt idx="6">
                  <c:v>6.4</c:v>
                </c:pt>
                <c:pt idx="7">
                  <c:v>12.8</c:v>
                </c:pt>
                <c:pt idx="8">
                  <c:v>25.6</c:v>
                </c:pt>
              </c:numCache>
            </c:numRef>
          </c:xVal>
          <c:yVal>
            <c:numRef>
              <c:f>'Source Fig S10 (Table S14)'!$D$28:$L$28</c:f>
              <c:numCache>
                <c:formatCode>0.0</c:formatCode>
                <c:ptCount val="9"/>
                <c:pt idx="0">
                  <c:v>2.789530715723239</c:v>
                </c:pt>
                <c:pt idx="1">
                  <c:v>6.9993650805811631</c:v>
                </c:pt>
                <c:pt idx="2">
                  <c:v>13.811815816607362</c:v>
                </c:pt>
                <c:pt idx="3">
                  <c:v>26.637096840048727</c:v>
                </c:pt>
                <c:pt idx="4">
                  <c:v>46.396120196000979</c:v>
                </c:pt>
                <c:pt idx="5">
                  <c:v>71.523126403732519</c:v>
                </c:pt>
                <c:pt idx="6">
                  <c:v>91.680493396616797</c:v>
                </c:pt>
                <c:pt idx="7">
                  <c:v>99.471781364195579</c:v>
                </c:pt>
                <c:pt idx="8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ECB3-4DB1-88A0-7A6CD55ED29D}"/>
            </c:ext>
          </c:extLst>
        </c:ser>
        <c:ser>
          <c:idx val="4"/>
          <c:order val="4"/>
          <c:tx>
            <c:strRef>
              <c:f>'Source Fig S10 (Table S14)'!$C$29</c:f>
              <c:strCache>
                <c:ptCount val="1"/>
                <c:pt idx="0">
                  <c:v>34.7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'Source Fig S10 (Table S14)'!$D$24:$L$24</c:f>
              <c:numCache>
                <c:formatCode>General</c:formatCode>
                <c:ptCount val="9"/>
                <c:pt idx="0">
                  <c:v>0.1</c:v>
                </c:pt>
                <c:pt idx="1">
                  <c:v>0.2</c:v>
                </c:pt>
                <c:pt idx="2">
                  <c:v>0.4</c:v>
                </c:pt>
                <c:pt idx="3">
                  <c:v>0.8</c:v>
                </c:pt>
                <c:pt idx="4">
                  <c:v>1.6</c:v>
                </c:pt>
                <c:pt idx="5">
                  <c:v>3.2</c:v>
                </c:pt>
                <c:pt idx="6">
                  <c:v>6.4</c:v>
                </c:pt>
                <c:pt idx="7">
                  <c:v>12.8</c:v>
                </c:pt>
                <c:pt idx="8">
                  <c:v>25.6</c:v>
                </c:pt>
              </c:numCache>
            </c:numRef>
          </c:xVal>
          <c:yVal>
            <c:numRef>
              <c:f>'Source Fig S10 (Table S14)'!$D$29:$L$29</c:f>
              <c:numCache>
                <c:formatCode>0.0</c:formatCode>
                <c:ptCount val="9"/>
                <c:pt idx="0">
                  <c:v>2.9862324154819953</c:v>
                </c:pt>
                <c:pt idx="1">
                  <c:v>6.8372779412471685</c:v>
                </c:pt>
                <c:pt idx="2">
                  <c:v>14.15703410002679</c:v>
                </c:pt>
                <c:pt idx="3">
                  <c:v>26.536346317945924</c:v>
                </c:pt>
                <c:pt idx="4">
                  <c:v>46.944762792593657</c:v>
                </c:pt>
                <c:pt idx="5">
                  <c:v>71.853332472932593</c:v>
                </c:pt>
                <c:pt idx="6">
                  <c:v>92.194304227788109</c:v>
                </c:pt>
                <c:pt idx="7">
                  <c:v>99.332235722038376</c:v>
                </c:pt>
                <c:pt idx="8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ECB3-4DB1-88A0-7A6CD55ED29D}"/>
            </c:ext>
          </c:extLst>
        </c:ser>
        <c:ser>
          <c:idx val="5"/>
          <c:order val="5"/>
          <c:tx>
            <c:strRef>
              <c:f>'Source Fig S10 (Table S14)'!$C$30</c:f>
              <c:strCache>
                <c:ptCount val="1"/>
                <c:pt idx="0">
                  <c:v>39.8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'Source Fig S10 (Table S14)'!$D$24:$L$24</c:f>
              <c:numCache>
                <c:formatCode>General</c:formatCode>
                <c:ptCount val="9"/>
                <c:pt idx="0">
                  <c:v>0.1</c:v>
                </c:pt>
                <c:pt idx="1">
                  <c:v>0.2</c:v>
                </c:pt>
                <c:pt idx="2">
                  <c:v>0.4</c:v>
                </c:pt>
                <c:pt idx="3">
                  <c:v>0.8</c:v>
                </c:pt>
                <c:pt idx="4">
                  <c:v>1.6</c:v>
                </c:pt>
                <c:pt idx="5">
                  <c:v>3.2</c:v>
                </c:pt>
                <c:pt idx="6">
                  <c:v>6.4</c:v>
                </c:pt>
                <c:pt idx="7">
                  <c:v>12.8</c:v>
                </c:pt>
                <c:pt idx="8">
                  <c:v>25.6</c:v>
                </c:pt>
              </c:numCache>
            </c:numRef>
          </c:xVal>
          <c:yVal>
            <c:numRef>
              <c:f>'Source Fig S10 (Table S14)'!$D$30:$L$30</c:f>
              <c:numCache>
                <c:formatCode>0.0</c:formatCode>
                <c:ptCount val="9"/>
                <c:pt idx="0">
                  <c:v>2.7327476917458853</c:v>
                </c:pt>
                <c:pt idx="1">
                  <c:v>6.8020182335179848</c:v>
                </c:pt>
                <c:pt idx="2">
                  <c:v>13.447792260570637</c:v>
                </c:pt>
                <c:pt idx="3">
                  <c:v>26.073623500968207</c:v>
                </c:pt>
                <c:pt idx="4">
                  <c:v>46.223101915672899</c:v>
                </c:pt>
                <c:pt idx="5">
                  <c:v>71.444373621778098</c:v>
                </c:pt>
                <c:pt idx="6">
                  <c:v>91.812440065315826</c:v>
                </c:pt>
                <c:pt idx="7">
                  <c:v>99.258796996033084</c:v>
                </c:pt>
                <c:pt idx="8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ECB3-4DB1-88A0-7A6CD55ED29D}"/>
            </c:ext>
          </c:extLst>
        </c:ser>
        <c:ser>
          <c:idx val="6"/>
          <c:order val="6"/>
          <c:tx>
            <c:strRef>
              <c:f>'Source Fig S10 (Table S14)'!$C$31</c:f>
              <c:strCache>
                <c:ptCount val="1"/>
                <c:pt idx="0">
                  <c:v>49.6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xVal>
            <c:numRef>
              <c:f>'Source Fig S10 (Table S14)'!$D$24:$L$24</c:f>
              <c:numCache>
                <c:formatCode>General</c:formatCode>
                <c:ptCount val="9"/>
                <c:pt idx="0">
                  <c:v>0.1</c:v>
                </c:pt>
                <c:pt idx="1">
                  <c:v>0.2</c:v>
                </c:pt>
                <c:pt idx="2">
                  <c:v>0.4</c:v>
                </c:pt>
                <c:pt idx="3">
                  <c:v>0.8</c:v>
                </c:pt>
                <c:pt idx="4">
                  <c:v>1.6</c:v>
                </c:pt>
                <c:pt idx="5">
                  <c:v>3.2</c:v>
                </c:pt>
                <c:pt idx="6">
                  <c:v>6.4</c:v>
                </c:pt>
                <c:pt idx="7">
                  <c:v>12.8</c:v>
                </c:pt>
                <c:pt idx="8">
                  <c:v>25.6</c:v>
                </c:pt>
              </c:numCache>
            </c:numRef>
          </c:xVal>
          <c:yVal>
            <c:numRef>
              <c:f>'Source Fig S10 (Table S14)'!$D$31:$L$31</c:f>
              <c:numCache>
                <c:formatCode>0.0</c:formatCode>
                <c:ptCount val="9"/>
                <c:pt idx="0">
                  <c:v>2.8257239110324548</c:v>
                </c:pt>
                <c:pt idx="1">
                  <c:v>6.9472392603696136</c:v>
                </c:pt>
                <c:pt idx="2">
                  <c:v>14.301474569734076</c:v>
                </c:pt>
                <c:pt idx="3">
                  <c:v>26.405209657646164</c:v>
                </c:pt>
                <c:pt idx="4">
                  <c:v>45.816791254596659</c:v>
                </c:pt>
                <c:pt idx="5">
                  <c:v>70.581742564198478</c:v>
                </c:pt>
                <c:pt idx="6">
                  <c:v>90.457813899505496</c:v>
                </c:pt>
                <c:pt idx="7">
                  <c:v>99.270200282162492</c:v>
                </c:pt>
                <c:pt idx="8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ECB3-4DB1-88A0-7A6CD55ED29D}"/>
            </c:ext>
          </c:extLst>
        </c:ser>
        <c:ser>
          <c:idx val="7"/>
          <c:order val="7"/>
          <c:tx>
            <c:strRef>
              <c:f>'Source Fig S10 (Table S14)'!$C$32</c:f>
              <c:strCache>
                <c:ptCount val="1"/>
                <c:pt idx="0">
                  <c:v>52.9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xVal>
            <c:numRef>
              <c:f>'Source Fig S10 (Table S14)'!$D$24:$L$24</c:f>
              <c:numCache>
                <c:formatCode>General</c:formatCode>
                <c:ptCount val="9"/>
                <c:pt idx="0">
                  <c:v>0.1</c:v>
                </c:pt>
                <c:pt idx="1">
                  <c:v>0.2</c:v>
                </c:pt>
                <c:pt idx="2">
                  <c:v>0.4</c:v>
                </c:pt>
                <c:pt idx="3">
                  <c:v>0.8</c:v>
                </c:pt>
                <c:pt idx="4">
                  <c:v>1.6</c:v>
                </c:pt>
                <c:pt idx="5">
                  <c:v>3.2</c:v>
                </c:pt>
                <c:pt idx="6">
                  <c:v>6.4</c:v>
                </c:pt>
                <c:pt idx="7">
                  <c:v>12.8</c:v>
                </c:pt>
                <c:pt idx="8">
                  <c:v>25.6</c:v>
                </c:pt>
              </c:numCache>
            </c:numRef>
          </c:xVal>
          <c:yVal>
            <c:numRef>
              <c:f>'Source Fig S10 (Table S14)'!$D$32:$L$32</c:f>
              <c:numCache>
                <c:formatCode>0.0</c:formatCode>
                <c:ptCount val="9"/>
                <c:pt idx="0">
                  <c:v>2.9731163660302147</c:v>
                </c:pt>
                <c:pt idx="1">
                  <c:v>6.6416656964824616</c:v>
                </c:pt>
                <c:pt idx="2">
                  <c:v>13.78004874830577</c:v>
                </c:pt>
                <c:pt idx="3">
                  <c:v>26.144504390887839</c:v>
                </c:pt>
                <c:pt idx="4">
                  <c:v>46.284308764225166</c:v>
                </c:pt>
                <c:pt idx="5">
                  <c:v>71.009758986203465</c:v>
                </c:pt>
                <c:pt idx="6">
                  <c:v>91.1978112665861</c:v>
                </c:pt>
                <c:pt idx="7">
                  <c:v>99.048083105318298</c:v>
                </c:pt>
                <c:pt idx="8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ECB3-4DB1-88A0-7A6CD55ED29D}"/>
            </c:ext>
          </c:extLst>
        </c:ser>
        <c:ser>
          <c:idx val="8"/>
          <c:order val="8"/>
          <c:tx>
            <c:strRef>
              <c:f>'Source Fig S10 (Table S14)'!$C$34</c:f>
              <c:strCache>
                <c:ptCount val="1"/>
                <c:pt idx="0">
                  <c:v>58.7</c:v>
                </c:pt>
              </c:strCache>
            </c:strRef>
          </c:tx>
          <c:spPr>
            <a:ln w="19050" cap="rnd">
              <a:solidFill>
                <a:schemeClr val="accent3">
                  <a:lumMod val="60000"/>
                </a:schemeClr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xVal>
            <c:numRef>
              <c:f>'Source Fig S10 (Table S14)'!$D$24:$L$24</c:f>
              <c:numCache>
                <c:formatCode>General</c:formatCode>
                <c:ptCount val="9"/>
                <c:pt idx="0">
                  <c:v>0.1</c:v>
                </c:pt>
                <c:pt idx="1">
                  <c:v>0.2</c:v>
                </c:pt>
                <c:pt idx="2">
                  <c:v>0.4</c:v>
                </c:pt>
                <c:pt idx="3">
                  <c:v>0.8</c:v>
                </c:pt>
                <c:pt idx="4">
                  <c:v>1.6</c:v>
                </c:pt>
                <c:pt idx="5">
                  <c:v>3.2</c:v>
                </c:pt>
                <c:pt idx="6">
                  <c:v>6.4</c:v>
                </c:pt>
                <c:pt idx="7">
                  <c:v>12.8</c:v>
                </c:pt>
                <c:pt idx="8">
                  <c:v>25.6</c:v>
                </c:pt>
              </c:numCache>
            </c:numRef>
          </c:xVal>
          <c:yVal>
            <c:numRef>
              <c:f>'Source Fig S10 (Table S14)'!$D$34:$L$34</c:f>
              <c:numCache>
                <c:formatCode>0.0</c:formatCode>
                <c:ptCount val="9"/>
                <c:pt idx="0">
                  <c:v>3.3193281757877982</c:v>
                </c:pt>
                <c:pt idx="1">
                  <c:v>7.2844896119695655</c:v>
                </c:pt>
                <c:pt idx="2">
                  <c:v>14.869154073111705</c:v>
                </c:pt>
                <c:pt idx="3">
                  <c:v>28.114301836538129</c:v>
                </c:pt>
                <c:pt idx="4">
                  <c:v>48.667177181662034</c:v>
                </c:pt>
                <c:pt idx="5">
                  <c:v>73.475570875565936</c:v>
                </c:pt>
                <c:pt idx="6">
                  <c:v>92.26850432748563</c:v>
                </c:pt>
                <c:pt idx="7">
                  <c:v>99.380345623400544</c:v>
                </c:pt>
                <c:pt idx="8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ECB3-4DB1-88A0-7A6CD55ED29D}"/>
            </c:ext>
          </c:extLst>
        </c:ser>
        <c:ser>
          <c:idx val="9"/>
          <c:order val="9"/>
          <c:tx>
            <c:strRef>
              <c:f>'Source Fig S10 (Table S14)'!$C$35</c:f>
              <c:strCache>
                <c:ptCount val="1"/>
                <c:pt idx="0">
                  <c:v>62.5</c:v>
                </c:pt>
              </c:strCache>
            </c:strRef>
          </c:tx>
          <c:spPr>
            <a:ln w="19050" cap="rnd">
              <a:solidFill>
                <a:schemeClr val="accent4">
                  <a:lumMod val="60000"/>
                </a:schemeClr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xVal>
            <c:numRef>
              <c:f>'Source Fig S10 (Table S14)'!$D$24:$L$24</c:f>
              <c:numCache>
                <c:formatCode>General</c:formatCode>
                <c:ptCount val="9"/>
                <c:pt idx="0">
                  <c:v>0.1</c:v>
                </c:pt>
                <c:pt idx="1">
                  <c:v>0.2</c:v>
                </c:pt>
                <c:pt idx="2">
                  <c:v>0.4</c:v>
                </c:pt>
                <c:pt idx="3">
                  <c:v>0.8</c:v>
                </c:pt>
                <c:pt idx="4">
                  <c:v>1.6</c:v>
                </c:pt>
                <c:pt idx="5">
                  <c:v>3.2</c:v>
                </c:pt>
                <c:pt idx="6">
                  <c:v>6.4</c:v>
                </c:pt>
                <c:pt idx="7">
                  <c:v>12.8</c:v>
                </c:pt>
                <c:pt idx="8">
                  <c:v>25.6</c:v>
                </c:pt>
              </c:numCache>
            </c:numRef>
          </c:xVal>
          <c:yVal>
            <c:numRef>
              <c:f>'Source Fig S10 (Table S14)'!$D$35:$L$35</c:f>
              <c:numCache>
                <c:formatCode>0.0</c:formatCode>
                <c:ptCount val="9"/>
                <c:pt idx="0">
                  <c:v>3.4013766638881058</c:v>
                </c:pt>
                <c:pt idx="1">
                  <c:v>7.5551248667213233</c:v>
                </c:pt>
                <c:pt idx="2">
                  <c:v>15.447673315378125</c:v>
                </c:pt>
                <c:pt idx="3">
                  <c:v>29.06294028243914</c:v>
                </c:pt>
                <c:pt idx="4">
                  <c:v>49.950065609299088</c:v>
                </c:pt>
                <c:pt idx="5">
                  <c:v>74.744534816149041</c:v>
                </c:pt>
                <c:pt idx="6">
                  <c:v>93.143489901813226</c:v>
                </c:pt>
                <c:pt idx="7">
                  <c:v>99.229640254095898</c:v>
                </c:pt>
                <c:pt idx="8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ECB3-4DB1-88A0-7A6CD55ED29D}"/>
            </c:ext>
          </c:extLst>
        </c:ser>
        <c:ser>
          <c:idx val="10"/>
          <c:order val="10"/>
          <c:tx>
            <c:strRef>
              <c:f>'Source Fig S10 (Table S14)'!$C$36</c:f>
              <c:strCache>
                <c:ptCount val="1"/>
                <c:pt idx="0">
                  <c:v>65.8</c:v>
                </c:pt>
              </c:strCache>
            </c:strRef>
          </c:tx>
          <c:spPr>
            <a:ln w="19050" cap="rnd">
              <a:solidFill>
                <a:schemeClr val="accent5">
                  <a:lumMod val="60000"/>
                </a:schemeClr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xVal>
            <c:numRef>
              <c:f>'Source Fig S10 (Table S14)'!$D$24:$L$24</c:f>
              <c:numCache>
                <c:formatCode>General</c:formatCode>
                <c:ptCount val="9"/>
                <c:pt idx="0">
                  <c:v>0.1</c:v>
                </c:pt>
                <c:pt idx="1">
                  <c:v>0.2</c:v>
                </c:pt>
                <c:pt idx="2">
                  <c:v>0.4</c:v>
                </c:pt>
                <c:pt idx="3">
                  <c:v>0.8</c:v>
                </c:pt>
                <c:pt idx="4">
                  <c:v>1.6</c:v>
                </c:pt>
                <c:pt idx="5">
                  <c:v>3.2</c:v>
                </c:pt>
                <c:pt idx="6">
                  <c:v>6.4</c:v>
                </c:pt>
                <c:pt idx="7">
                  <c:v>12.8</c:v>
                </c:pt>
                <c:pt idx="8">
                  <c:v>25.6</c:v>
                </c:pt>
              </c:numCache>
            </c:numRef>
          </c:xVal>
          <c:yVal>
            <c:numRef>
              <c:f>'Source Fig S10 (Table S14)'!$D$36:$L$36</c:f>
              <c:numCache>
                <c:formatCode>0.0</c:formatCode>
                <c:ptCount val="9"/>
                <c:pt idx="0">
                  <c:v>3.6219011838849831</c:v>
                </c:pt>
                <c:pt idx="1">
                  <c:v>7.8944965482045912</c:v>
                </c:pt>
                <c:pt idx="2">
                  <c:v>15.818031230328495</c:v>
                </c:pt>
                <c:pt idx="3">
                  <c:v>29.618353784310745</c:v>
                </c:pt>
                <c:pt idx="4">
                  <c:v>50.438749133468768</c:v>
                </c:pt>
                <c:pt idx="5">
                  <c:v>75.076644174877771</c:v>
                </c:pt>
                <c:pt idx="6">
                  <c:v>93.062750047985006</c:v>
                </c:pt>
                <c:pt idx="7">
                  <c:v>99.11617843358772</c:v>
                </c:pt>
                <c:pt idx="8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ECB3-4DB1-88A0-7A6CD55ED29D}"/>
            </c:ext>
          </c:extLst>
        </c:ser>
        <c:ser>
          <c:idx val="11"/>
          <c:order val="11"/>
          <c:tx>
            <c:strRef>
              <c:f>'Source Fig S10 (Table S14)'!$C$37</c:f>
              <c:strCache>
                <c:ptCount val="1"/>
                <c:pt idx="0">
                  <c:v>69.8</c:v>
                </c:pt>
              </c:strCache>
            </c:strRef>
          </c:tx>
          <c:spPr>
            <a:ln w="19050" cap="rnd">
              <a:solidFill>
                <a:schemeClr val="accent6">
                  <a:lumMod val="60000"/>
                </a:schemeClr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60000"/>
                </a:schemeClr>
              </a:solidFill>
              <a:ln w="9525">
                <a:solidFill>
                  <a:schemeClr val="accent6">
                    <a:lumMod val="60000"/>
                  </a:schemeClr>
                </a:solidFill>
              </a:ln>
              <a:effectLst/>
            </c:spPr>
          </c:marker>
          <c:xVal>
            <c:numRef>
              <c:f>'Source Fig S10 (Table S14)'!$D$24:$L$24</c:f>
              <c:numCache>
                <c:formatCode>General</c:formatCode>
                <c:ptCount val="9"/>
                <c:pt idx="0">
                  <c:v>0.1</c:v>
                </c:pt>
                <c:pt idx="1">
                  <c:v>0.2</c:v>
                </c:pt>
                <c:pt idx="2">
                  <c:v>0.4</c:v>
                </c:pt>
                <c:pt idx="3">
                  <c:v>0.8</c:v>
                </c:pt>
                <c:pt idx="4">
                  <c:v>1.6</c:v>
                </c:pt>
                <c:pt idx="5">
                  <c:v>3.2</c:v>
                </c:pt>
                <c:pt idx="6">
                  <c:v>6.4</c:v>
                </c:pt>
                <c:pt idx="7">
                  <c:v>12.8</c:v>
                </c:pt>
                <c:pt idx="8">
                  <c:v>25.6</c:v>
                </c:pt>
              </c:numCache>
            </c:numRef>
          </c:xVal>
          <c:yVal>
            <c:numRef>
              <c:f>'Source Fig S10 (Table S14)'!$D$37:$L$37</c:f>
              <c:numCache>
                <c:formatCode>0.0</c:formatCode>
                <c:ptCount val="9"/>
                <c:pt idx="0">
                  <c:v>3.6459404884058531</c:v>
                </c:pt>
                <c:pt idx="1">
                  <c:v>7.969227652566401</c:v>
                </c:pt>
                <c:pt idx="2">
                  <c:v>15.812854225492714</c:v>
                </c:pt>
                <c:pt idx="3">
                  <c:v>29.763176758372222</c:v>
                </c:pt>
                <c:pt idx="4">
                  <c:v>50.505197547291111</c:v>
                </c:pt>
                <c:pt idx="5">
                  <c:v>75.253240447021938</c:v>
                </c:pt>
                <c:pt idx="6">
                  <c:v>93.214154609670274</c:v>
                </c:pt>
                <c:pt idx="7">
                  <c:v>99.213652830617292</c:v>
                </c:pt>
                <c:pt idx="8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ECB3-4DB1-88A0-7A6CD55ED29D}"/>
            </c:ext>
          </c:extLst>
        </c:ser>
        <c:ser>
          <c:idx val="12"/>
          <c:order val="12"/>
          <c:tx>
            <c:strRef>
              <c:f>'Source Fig S10 (Table S14)'!$C$38</c:f>
              <c:strCache>
                <c:ptCount val="1"/>
                <c:pt idx="0">
                  <c:v>73.0</c:v>
                </c:pt>
              </c:strCache>
            </c:strRef>
          </c:tx>
          <c:spPr>
            <a:ln w="19050" cap="rnd">
              <a:solidFill>
                <a:schemeClr val="accent1">
                  <a:lumMod val="80000"/>
                  <a:lumOff val="20000"/>
                </a:schemeClr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80000"/>
                  <a:lumOff val="20000"/>
                </a:schemeClr>
              </a:solidFill>
              <a:ln w="9525">
                <a:solidFill>
                  <a:schemeClr val="accent1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'Source Fig S10 (Table S14)'!$D$24:$L$24</c:f>
              <c:numCache>
                <c:formatCode>General</c:formatCode>
                <c:ptCount val="9"/>
                <c:pt idx="0">
                  <c:v>0.1</c:v>
                </c:pt>
                <c:pt idx="1">
                  <c:v>0.2</c:v>
                </c:pt>
                <c:pt idx="2">
                  <c:v>0.4</c:v>
                </c:pt>
                <c:pt idx="3">
                  <c:v>0.8</c:v>
                </c:pt>
                <c:pt idx="4">
                  <c:v>1.6</c:v>
                </c:pt>
                <c:pt idx="5">
                  <c:v>3.2</c:v>
                </c:pt>
                <c:pt idx="6">
                  <c:v>6.4</c:v>
                </c:pt>
                <c:pt idx="7">
                  <c:v>12.8</c:v>
                </c:pt>
                <c:pt idx="8">
                  <c:v>25.6</c:v>
                </c:pt>
              </c:numCache>
            </c:numRef>
          </c:xVal>
          <c:yVal>
            <c:numRef>
              <c:f>'Source Fig S10 (Table S14)'!$D$38:$L$38</c:f>
              <c:numCache>
                <c:formatCode>0.0</c:formatCode>
                <c:ptCount val="9"/>
                <c:pt idx="0">
                  <c:v>3.550920715236185</c:v>
                </c:pt>
                <c:pt idx="1">
                  <c:v>7.9291574774736722</c:v>
                </c:pt>
                <c:pt idx="2">
                  <c:v>15.827225763798381</c:v>
                </c:pt>
                <c:pt idx="3">
                  <c:v>30.001019859808594</c:v>
                </c:pt>
                <c:pt idx="4">
                  <c:v>51.113412657419936</c:v>
                </c:pt>
                <c:pt idx="5">
                  <c:v>75.678350545007262</c:v>
                </c:pt>
                <c:pt idx="6">
                  <c:v>93.592957352581294</c:v>
                </c:pt>
                <c:pt idx="7">
                  <c:v>99.345669487555</c:v>
                </c:pt>
                <c:pt idx="8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ECB3-4DB1-88A0-7A6CD55ED29D}"/>
            </c:ext>
          </c:extLst>
        </c:ser>
        <c:ser>
          <c:idx val="13"/>
          <c:order val="13"/>
          <c:tx>
            <c:strRef>
              <c:f>'Source Fig S10 (Table S14)'!$C$39</c:f>
              <c:strCache>
                <c:ptCount val="1"/>
                <c:pt idx="0">
                  <c:v>82.3</c:v>
                </c:pt>
              </c:strCache>
            </c:strRef>
          </c:tx>
          <c:spPr>
            <a:ln w="19050" cap="rnd">
              <a:solidFill>
                <a:schemeClr val="accent2">
                  <a:lumMod val="80000"/>
                  <a:lumOff val="20000"/>
                </a:schemeClr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80000"/>
                  <a:lumOff val="20000"/>
                </a:schemeClr>
              </a:solidFill>
              <a:ln w="9525">
                <a:solidFill>
                  <a:schemeClr val="accent2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'Source Fig S10 (Table S14)'!$D$24:$L$24</c:f>
              <c:numCache>
                <c:formatCode>General</c:formatCode>
                <c:ptCount val="9"/>
                <c:pt idx="0">
                  <c:v>0.1</c:v>
                </c:pt>
                <c:pt idx="1">
                  <c:v>0.2</c:v>
                </c:pt>
                <c:pt idx="2">
                  <c:v>0.4</c:v>
                </c:pt>
                <c:pt idx="3">
                  <c:v>0.8</c:v>
                </c:pt>
                <c:pt idx="4">
                  <c:v>1.6</c:v>
                </c:pt>
                <c:pt idx="5">
                  <c:v>3.2</c:v>
                </c:pt>
                <c:pt idx="6">
                  <c:v>6.4</c:v>
                </c:pt>
                <c:pt idx="7">
                  <c:v>12.8</c:v>
                </c:pt>
                <c:pt idx="8">
                  <c:v>25.6</c:v>
                </c:pt>
              </c:numCache>
            </c:numRef>
          </c:xVal>
          <c:yVal>
            <c:numRef>
              <c:f>'Source Fig S10 (Table S14)'!$D$39:$L$39</c:f>
              <c:numCache>
                <c:formatCode>0.0</c:formatCode>
                <c:ptCount val="9"/>
                <c:pt idx="0">
                  <c:v>4.3509477614131642</c:v>
                </c:pt>
                <c:pt idx="1">
                  <c:v>8.2285538537485383</c:v>
                </c:pt>
                <c:pt idx="2">
                  <c:v>16.592800132490272</c:v>
                </c:pt>
                <c:pt idx="3">
                  <c:v>30.683856606987671</c:v>
                </c:pt>
                <c:pt idx="4">
                  <c:v>53.069235928194715</c:v>
                </c:pt>
                <c:pt idx="5">
                  <c:v>78.335616713325038</c:v>
                </c:pt>
                <c:pt idx="6">
                  <c:v>96.965736055202171</c:v>
                </c:pt>
                <c:pt idx="7">
                  <c:v>99.917577314919484</c:v>
                </c:pt>
                <c:pt idx="8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D-ECB3-4DB1-88A0-7A6CD55ED29D}"/>
            </c:ext>
          </c:extLst>
        </c:ser>
        <c:ser>
          <c:idx val="14"/>
          <c:order val="14"/>
          <c:tx>
            <c:strRef>
              <c:f>'Source Fig S10 (Table S14)'!$C$40</c:f>
              <c:strCache>
                <c:ptCount val="1"/>
                <c:pt idx="0">
                  <c:v>98.5</c:v>
                </c:pt>
              </c:strCache>
            </c:strRef>
          </c:tx>
          <c:spPr>
            <a:ln w="19050" cap="rnd">
              <a:solidFill>
                <a:schemeClr val="accent3">
                  <a:lumMod val="80000"/>
                  <a:lumOff val="20000"/>
                </a:schemeClr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80000"/>
                  <a:lumOff val="20000"/>
                </a:schemeClr>
              </a:solidFill>
              <a:ln w="9525">
                <a:solidFill>
                  <a:schemeClr val="accent3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'Source Fig S10 (Table S14)'!$D$24:$L$24</c:f>
              <c:numCache>
                <c:formatCode>General</c:formatCode>
                <c:ptCount val="9"/>
                <c:pt idx="0">
                  <c:v>0.1</c:v>
                </c:pt>
                <c:pt idx="1">
                  <c:v>0.2</c:v>
                </c:pt>
                <c:pt idx="2">
                  <c:v>0.4</c:v>
                </c:pt>
                <c:pt idx="3">
                  <c:v>0.8</c:v>
                </c:pt>
                <c:pt idx="4">
                  <c:v>1.6</c:v>
                </c:pt>
                <c:pt idx="5">
                  <c:v>3.2</c:v>
                </c:pt>
                <c:pt idx="6">
                  <c:v>6.4</c:v>
                </c:pt>
                <c:pt idx="7">
                  <c:v>12.8</c:v>
                </c:pt>
                <c:pt idx="8">
                  <c:v>25.6</c:v>
                </c:pt>
              </c:numCache>
            </c:numRef>
          </c:xVal>
          <c:yVal>
            <c:numRef>
              <c:f>'Source Fig S10 (Table S14)'!$D$40:$L$40</c:f>
              <c:numCache>
                <c:formatCode>0.0</c:formatCode>
                <c:ptCount val="9"/>
                <c:pt idx="0">
                  <c:v>3.6726301494729223</c:v>
                </c:pt>
                <c:pt idx="1">
                  <c:v>8.4087660941654949</c:v>
                </c:pt>
                <c:pt idx="2">
                  <c:v>16.065017420383871</c:v>
                </c:pt>
                <c:pt idx="3">
                  <c:v>30.38050163446367</c:v>
                </c:pt>
                <c:pt idx="4">
                  <c:v>51.315048241405762</c:v>
                </c:pt>
                <c:pt idx="5">
                  <c:v>75.949394156484388</c:v>
                </c:pt>
                <c:pt idx="6">
                  <c:v>94.486732329706712</c:v>
                </c:pt>
                <c:pt idx="7">
                  <c:v>98.949549469111773</c:v>
                </c:pt>
                <c:pt idx="8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E-ECB3-4DB1-88A0-7A6CD55ED29D}"/>
            </c:ext>
          </c:extLst>
        </c:ser>
        <c:ser>
          <c:idx val="15"/>
          <c:order val="15"/>
          <c:tx>
            <c:strRef>
              <c:f>'Source Fig S10 (Table S14)'!$C$33</c:f>
              <c:strCache>
                <c:ptCount val="1"/>
                <c:pt idx="0">
                  <c:v>173.5</c:v>
                </c:pt>
              </c:strCache>
            </c:strRef>
          </c:tx>
          <c:spPr>
            <a:ln w="19050" cap="rnd">
              <a:solidFill>
                <a:schemeClr val="accent4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80000"/>
                  <a:lumOff val="20000"/>
                </a:schemeClr>
              </a:solidFill>
              <a:ln w="9525">
                <a:solidFill>
                  <a:schemeClr val="accent4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'Source Fig S10 (Table S14)'!$D$24:$L$24</c:f>
              <c:numCache>
                <c:formatCode>General</c:formatCode>
                <c:ptCount val="9"/>
                <c:pt idx="0">
                  <c:v>0.1</c:v>
                </c:pt>
                <c:pt idx="1">
                  <c:v>0.2</c:v>
                </c:pt>
                <c:pt idx="2">
                  <c:v>0.4</c:v>
                </c:pt>
                <c:pt idx="3">
                  <c:v>0.8</c:v>
                </c:pt>
                <c:pt idx="4">
                  <c:v>1.6</c:v>
                </c:pt>
                <c:pt idx="5">
                  <c:v>3.2</c:v>
                </c:pt>
                <c:pt idx="6">
                  <c:v>6.4</c:v>
                </c:pt>
                <c:pt idx="7">
                  <c:v>12.8</c:v>
                </c:pt>
                <c:pt idx="8">
                  <c:v>25.6</c:v>
                </c:pt>
              </c:numCache>
            </c:numRef>
          </c:xVal>
          <c:yVal>
            <c:numRef>
              <c:f>'Source Fig S10 (Table S14)'!$D$33:$L$33</c:f>
              <c:numCache>
                <c:formatCode>0.0</c:formatCode>
                <c:ptCount val="9"/>
                <c:pt idx="0">
                  <c:v>3.0945638896626231</c:v>
                </c:pt>
                <c:pt idx="1">
                  <c:v>6.9530137783260173</c:v>
                </c:pt>
                <c:pt idx="2">
                  <c:v>14.249368498023641</c:v>
                </c:pt>
                <c:pt idx="3">
                  <c:v>27.037807566462583</c:v>
                </c:pt>
                <c:pt idx="4">
                  <c:v>47.69027623496028</c:v>
                </c:pt>
                <c:pt idx="5">
                  <c:v>73.535180519207557</c:v>
                </c:pt>
                <c:pt idx="6">
                  <c:v>92.89014685819302</c:v>
                </c:pt>
                <c:pt idx="7">
                  <c:v>99.60316934412451</c:v>
                </c:pt>
                <c:pt idx="8">
                  <c:v>100.00000000000001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F-ECB3-4DB1-88A0-7A6CD55ED2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50774320"/>
        <c:axId val="450770384"/>
      </c:scatterChart>
      <c:valAx>
        <c:axId val="450774320"/>
        <c:scaling>
          <c:orientation val="minMax"/>
          <c:max val="26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0770384"/>
        <c:crossesAt val="0"/>
        <c:crossBetween val="midCat"/>
      </c:valAx>
      <c:valAx>
        <c:axId val="450770384"/>
        <c:scaling>
          <c:orientation val="minMax"/>
          <c:max val="102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0774320"/>
        <c:crossesAt val="0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603885</xdr:colOff>
      <xdr:row>0</xdr:row>
      <xdr:rowOff>198903</xdr:rowOff>
    </xdr:from>
    <xdr:to>
      <xdr:col>23</xdr:col>
      <xdr:colOff>451485</xdr:colOff>
      <xdr:row>15</xdr:row>
      <xdr:rowOff>59055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4FF4B26-B155-4F16-8040-9CA7B0E184D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726378</xdr:colOff>
      <xdr:row>1</xdr:row>
      <xdr:rowOff>10875</xdr:rowOff>
    </xdr:from>
    <xdr:to>
      <xdr:col>22</xdr:col>
      <xdr:colOff>200473</xdr:colOff>
      <xdr:row>17</xdr:row>
      <xdr:rowOff>4689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2DA69DE-BB72-49C9-A2A6-5A0F31B9DC3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429683</xdr:colOff>
      <xdr:row>1</xdr:row>
      <xdr:rowOff>7513</xdr:rowOff>
    </xdr:from>
    <xdr:to>
      <xdr:col>32</xdr:col>
      <xdr:colOff>603673</xdr:colOff>
      <xdr:row>20</xdr:row>
      <xdr:rowOff>30374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472D220-F189-4E58-8AAF-AFE2DE7C292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247650</xdr:colOff>
      <xdr:row>0</xdr:row>
      <xdr:rowOff>39052</xdr:rowOff>
    </xdr:from>
    <xdr:to>
      <xdr:col>25</xdr:col>
      <xdr:colOff>428625</xdr:colOff>
      <xdr:row>18</xdr:row>
      <xdr:rowOff>86677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31730FF-1458-4886-9DB5-C42DD696B04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17</xdr:col>
      <xdr:colOff>243840</xdr:colOff>
      <xdr:row>23</xdr:row>
      <xdr:rowOff>11430</xdr:rowOff>
    </xdr:from>
    <xdr:to>
      <xdr:col>25</xdr:col>
      <xdr:colOff>440055</xdr:colOff>
      <xdr:row>45</xdr:row>
      <xdr:rowOff>85725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FAE95DB0-F2E7-4488-A26F-EBD9E036BDB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74E201-0C60-422F-90EA-CAC9BD279817}">
  <dimension ref="A1:S334"/>
  <sheetViews>
    <sheetView tabSelected="1" zoomScaleNormal="100" workbookViewId="0">
      <selection activeCell="I39" sqref="I39"/>
    </sheetView>
  </sheetViews>
  <sheetFormatPr defaultRowHeight="11.4" x14ac:dyDescent="0.2"/>
  <cols>
    <col min="1" max="1" width="5.109375" style="5" customWidth="1"/>
    <col min="2" max="2" width="6.109375" style="5" bestFit="1" customWidth="1"/>
    <col min="3" max="3" width="7.33203125" style="5" bestFit="1" customWidth="1"/>
    <col min="4" max="4" width="3.21875" style="5" bestFit="1" customWidth="1"/>
    <col min="5" max="5" width="9.109375" style="5" bestFit="1" customWidth="1"/>
    <col min="6" max="6" width="5.44140625" style="5" bestFit="1" customWidth="1"/>
    <col min="7" max="7" width="7.33203125" style="5" bestFit="1" customWidth="1"/>
    <col min="8" max="8" width="9.5546875" style="5" bestFit="1" customWidth="1"/>
    <col min="9" max="9" width="14" style="5" bestFit="1" customWidth="1"/>
    <col min="10" max="10" width="7.77734375" style="5" bestFit="1" customWidth="1"/>
    <col min="11" max="11" width="4.88671875" style="5" bestFit="1" customWidth="1"/>
    <col min="12" max="12" width="9.6640625" style="5" customWidth="1"/>
    <col min="13" max="13" width="7.44140625" style="5" bestFit="1" customWidth="1"/>
    <col min="14" max="14" width="13.44140625" style="5" bestFit="1" customWidth="1"/>
    <col min="15" max="15" width="14.88671875" style="5" bestFit="1" customWidth="1"/>
    <col min="16" max="17" width="10.44140625" style="5" bestFit="1" customWidth="1"/>
    <col min="18" max="18" width="12.77734375" style="2" customWidth="1"/>
    <col min="19" max="16384" width="8.88671875" style="1"/>
  </cols>
  <sheetData>
    <row r="1" spans="1:19" ht="23.4" thickBot="1" x14ac:dyDescent="0.25">
      <c r="C1" s="61" t="s">
        <v>531</v>
      </c>
      <c r="D1" s="26" t="s">
        <v>529</v>
      </c>
      <c r="E1" s="5" t="s">
        <v>45</v>
      </c>
      <c r="F1" s="5" t="s">
        <v>530</v>
      </c>
      <c r="G1" s="3" t="s">
        <v>532</v>
      </c>
      <c r="H1" s="5" t="s">
        <v>533</v>
      </c>
      <c r="I1" s="3" t="s">
        <v>534</v>
      </c>
      <c r="J1" s="132" t="s">
        <v>535</v>
      </c>
      <c r="K1" s="61" t="s">
        <v>43</v>
      </c>
      <c r="N1" s="30" t="s">
        <v>42</v>
      </c>
      <c r="O1" s="51" t="s">
        <v>41</v>
      </c>
      <c r="P1" s="52" t="s">
        <v>78</v>
      </c>
      <c r="Q1" s="30" t="s">
        <v>43</v>
      </c>
      <c r="R1" s="1"/>
    </row>
    <row r="2" spans="1:19" ht="11.85" customHeight="1" x14ac:dyDescent="0.2">
      <c r="A2" s="151" t="s">
        <v>5</v>
      </c>
      <c r="B2" s="28" t="s">
        <v>1</v>
      </c>
      <c r="C2" s="67">
        <v>888943220</v>
      </c>
      <c r="D2" s="60">
        <v>63</v>
      </c>
      <c r="E2" s="28">
        <v>47</v>
      </c>
      <c r="F2" s="28">
        <v>110</v>
      </c>
      <c r="G2" s="133">
        <f>C2/F2</f>
        <v>8081302</v>
      </c>
      <c r="H2" s="28">
        <v>14</v>
      </c>
      <c r="I2" s="18">
        <f>G2*H2</f>
        <v>113138228</v>
      </c>
      <c r="J2" s="4">
        <f t="shared" ref="J2:J22" si="0">100*I2/$I$25</f>
        <v>48.246329803284397</v>
      </c>
      <c r="K2" s="149">
        <v>44.8</v>
      </c>
      <c r="M2" s="149" t="s">
        <v>5</v>
      </c>
      <c r="N2" s="53">
        <v>29</v>
      </c>
      <c r="O2" s="53">
        <v>21.3</v>
      </c>
      <c r="P2" s="30">
        <v>48.2</v>
      </c>
      <c r="Q2" s="30"/>
      <c r="R2" s="1"/>
    </row>
    <row r="3" spans="1:19" ht="11.85" customHeight="1" thickBot="1" x14ac:dyDescent="0.25">
      <c r="A3" s="152"/>
      <c r="B3" s="5" t="s">
        <v>536</v>
      </c>
      <c r="C3" s="65">
        <v>577182540</v>
      </c>
      <c r="D3" s="26">
        <v>47</v>
      </c>
      <c r="E3" s="5">
        <v>38</v>
      </c>
      <c r="F3" s="5">
        <v>85</v>
      </c>
      <c r="G3" s="134">
        <f t="shared" ref="G3:G22" si="1">C3/F3</f>
        <v>6790382.823529412</v>
      </c>
      <c r="H3" s="5">
        <v>10</v>
      </c>
      <c r="I3" s="18">
        <f t="shared" ref="I3:I22" si="2">G3*H3</f>
        <v>67903828.235294119</v>
      </c>
      <c r="J3" s="4">
        <f t="shared" si="0"/>
        <v>28.95670676356691</v>
      </c>
      <c r="K3" s="165"/>
      <c r="M3" s="150"/>
      <c r="N3" s="29"/>
      <c r="O3" s="29"/>
      <c r="P3" s="29"/>
      <c r="Q3" s="29">
        <v>50.4</v>
      </c>
      <c r="R3" s="1"/>
    </row>
    <row r="4" spans="1:19" ht="11.85" customHeight="1" thickBot="1" x14ac:dyDescent="0.25">
      <c r="A4" s="153"/>
      <c r="B4" s="54" t="s">
        <v>537</v>
      </c>
      <c r="C4" s="74">
        <v>311760680</v>
      </c>
      <c r="D4" s="61">
        <v>16</v>
      </c>
      <c r="E4" s="3">
        <v>9</v>
      </c>
      <c r="F4" s="3">
        <v>25</v>
      </c>
      <c r="G4" s="135">
        <f t="shared" si="1"/>
        <v>12470427.199999999</v>
      </c>
      <c r="H4" s="3">
        <v>4</v>
      </c>
      <c r="I4" s="75">
        <f t="shared" si="2"/>
        <v>49881708.799999997</v>
      </c>
      <c r="J4" s="9">
        <f t="shared" si="0"/>
        <v>21.271407697106529</v>
      </c>
      <c r="K4" s="150"/>
      <c r="M4" s="149" t="s">
        <v>7</v>
      </c>
      <c r="N4" s="53">
        <v>14</v>
      </c>
      <c r="O4" s="53">
        <v>0</v>
      </c>
      <c r="P4" s="30">
        <v>14</v>
      </c>
      <c r="Q4" s="30"/>
      <c r="R4" s="1"/>
    </row>
    <row r="5" spans="1:19" ht="11.85" customHeight="1" thickBot="1" x14ac:dyDescent="0.25">
      <c r="A5" s="151" t="s">
        <v>7</v>
      </c>
      <c r="B5" s="28" t="s">
        <v>1</v>
      </c>
      <c r="C5" s="67">
        <v>155573290</v>
      </c>
      <c r="D5" s="60">
        <v>10</v>
      </c>
      <c r="E5" s="28">
        <v>9</v>
      </c>
      <c r="F5" s="28">
        <v>19</v>
      </c>
      <c r="G5" s="133">
        <f t="shared" si="1"/>
        <v>8188067.8947368423</v>
      </c>
      <c r="H5" s="28">
        <v>4</v>
      </c>
      <c r="I5" s="17">
        <f t="shared" si="2"/>
        <v>32752271.578947369</v>
      </c>
      <c r="J5" s="4">
        <f t="shared" si="0"/>
        <v>13.966781381838796</v>
      </c>
      <c r="K5" s="165">
        <v>16.100000000000001</v>
      </c>
      <c r="M5" s="150"/>
      <c r="N5" s="29"/>
      <c r="O5" s="29"/>
      <c r="P5" s="29"/>
      <c r="Q5" s="29">
        <v>20.100000000000001</v>
      </c>
      <c r="R5" s="1"/>
    </row>
    <row r="6" spans="1:19" ht="11.85" customHeight="1" x14ac:dyDescent="0.2">
      <c r="A6" s="152"/>
      <c r="B6" s="5" t="s">
        <v>536</v>
      </c>
      <c r="C6" s="65">
        <v>155573290</v>
      </c>
      <c r="D6" s="26">
        <v>10</v>
      </c>
      <c r="E6" s="5">
        <v>9</v>
      </c>
      <c r="F6" s="5">
        <v>19</v>
      </c>
      <c r="G6" s="134">
        <f t="shared" si="1"/>
        <v>8188067.8947368423</v>
      </c>
      <c r="H6" s="5">
        <v>4</v>
      </c>
      <c r="I6" s="18">
        <f t="shared" si="2"/>
        <v>32752271.578947369</v>
      </c>
      <c r="J6" s="4">
        <f t="shared" si="0"/>
        <v>13.966781381838796</v>
      </c>
      <c r="K6" s="165"/>
      <c r="M6" s="149" t="s">
        <v>3</v>
      </c>
      <c r="N6" s="53">
        <v>2.5209225933038772</v>
      </c>
      <c r="O6" s="53">
        <v>12.828636688198049</v>
      </c>
      <c r="P6" s="30">
        <v>20.399999999999999</v>
      </c>
      <c r="Q6" s="30"/>
      <c r="R6" s="1"/>
    </row>
    <row r="7" spans="1:19" ht="11.85" customHeight="1" thickBot="1" x14ac:dyDescent="0.25">
      <c r="A7" s="153"/>
      <c r="B7" s="54" t="s">
        <v>537</v>
      </c>
      <c r="C7" s="74">
        <v>0</v>
      </c>
      <c r="D7" s="61">
        <v>0</v>
      </c>
      <c r="E7" s="3">
        <v>0</v>
      </c>
      <c r="F7" s="3">
        <v>0</v>
      </c>
      <c r="G7" s="135">
        <v>0</v>
      </c>
      <c r="H7" s="3">
        <v>0</v>
      </c>
      <c r="I7" s="75">
        <f t="shared" si="2"/>
        <v>0</v>
      </c>
      <c r="J7" s="9">
        <f t="shared" si="0"/>
        <v>0</v>
      </c>
      <c r="K7" s="150"/>
      <c r="M7" s="150"/>
      <c r="N7" s="29"/>
      <c r="O7" s="29"/>
      <c r="P7" s="29"/>
      <c r="Q7" s="29">
        <v>18.7</v>
      </c>
      <c r="R7" s="1"/>
    </row>
    <row r="8" spans="1:19" ht="13.05" customHeight="1" x14ac:dyDescent="0.2">
      <c r="A8" s="166" t="s">
        <v>557</v>
      </c>
      <c r="B8" s="28" t="s">
        <v>1</v>
      </c>
      <c r="C8" s="67">
        <v>45591600</v>
      </c>
      <c r="D8" s="60">
        <v>8</v>
      </c>
      <c r="E8" s="28">
        <v>0</v>
      </c>
      <c r="F8" s="28">
        <v>8</v>
      </c>
      <c r="G8" s="133">
        <f t="shared" si="1"/>
        <v>5698950</v>
      </c>
      <c r="H8" s="28">
        <v>4</v>
      </c>
      <c r="I8" s="17">
        <f t="shared" si="2"/>
        <v>22795800</v>
      </c>
      <c r="J8" s="4">
        <f t="shared" si="0"/>
        <v>9.7209732233892723</v>
      </c>
      <c r="K8" s="165">
        <v>5.6</v>
      </c>
      <c r="M8" s="167" t="s">
        <v>557</v>
      </c>
      <c r="N8" s="53">
        <v>9.6999999999999993</v>
      </c>
      <c r="O8" s="53">
        <v>0</v>
      </c>
      <c r="P8" s="30">
        <v>9.6999999999999993</v>
      </c>
      <c r="Q8" s="30"/>
      <c r="R8" s="1"/>
      <c r="S8" s="2"/>
    </row>
    <row r="9" spans="1:19" ht="13.05" customHeight="1" thickBot="1" x14ac:dyDescent="0.25">
      <c r="A9" s="152"/>
      <c r="B9" s="5" t="s">
        <v>536</v>
      </c>
      <c r="C9" s="65">
        <v>45591600</v>
      </c>
      <c r="D9" s="26">
        <v>8</v>
      </c>
      <c r="E9" s="5">
        <v>0</v>
      </c>
      <c r="F9" s="5">
        <v>8</v>
      </c>
      <c r="G9" s="134">
        <f t="shared" si="1"/>
        <v>5698950</v>
      </c>
      <c r="H9" s="5">
        <v>4</v>
      </c>
      <c r="I9" s="18">
        <f t="shared" si="2"/>
        <v>22795800</v>
      </c>
      <c r="J9" s="4">
        <f t="shared" si="0"/>
        <v>9.7209732233892723</v>
      </c>
      <c r="K9" s="165"/>
      <c r="M9" s="150"/>
      <c r="N9" s="29"/>
      <c r="O9" s="29"/>
      <c r="P9" s="29"/>
      <c r="Q9" s="29">
        <v>5.6</v>
      </c>
      <c r="R9" s="1"/>
    </row>
    <row r="10" spans="1:19" ht="13.05" customHeight="1" thickBot="1" x14ac:dyDescent="0.25">
      <c r="A10" s="153"/>
      <c r="B10" s="54" t="s">
        <v>537</v>
      </c>
      <c r="C10" s="74">
        <v>0</v>
      </c>
      <c r="D10" s="61">
        <v>0</v>
      </c>
      <c r="E10" s="3">
        <v>0</v>
      </c>
      <c r="F10" s="3">
        <v>0</v>
      </c>
      <c r="G10" s="135">
        <v>0</v>
      </c>
      <c r="H10" s="3">
        <v>0</v>
      </c>
      <c r="I10" s="75">
        <f t="shared" si="2"/>
        <v>0</v>
      </c>
      <c r="J10" s="9">
        <f t="shared" si="0"/>
        <v>0</v>
      </c>
      <c r="K10" s="150"/>
      <c r="M10" s="149" t="s">
        <v>4</v>
      </c>
      <c r="N10" s="53">
        <v>2.5481848327812311</v>
      </c>
      <c r="O10" s="53">
        <v>0</v>
      </c>
      <c r="P10" s="30">
        <v>2.5</v>
      </c>
      <c r="Q10" s="30"/>
      <c r="R10" s="1"/>
    </row>
    <row r="11" spans="1:19" ht="11.85" customHeight="1" thickBot="1" x14ac:dyDescent="0.25">
      <c r="A11" s="151" t="s">
        <v>3</v>
      </c>
      <c r="B11" s="28" t="s">
        <v>1</v>
      </c>
      <c r="C11" s="67">
        <v>159535850</v>
      </c>
      <c r="D11" s="60">
        <v>10</v>
      </c>
      <c r="E11" s="28">
        <v>0</v>
      </c>
      <c r="F11" s="28">
        <v>10</v>
      </c>
      <c r="G11" s="133">
        <f t="shared" si="1"/>
        <v>15953585</v>
      </c>
      <c r="H11" s="28">
        <v>3</v>
      </c>
      <c r="I11" s="17">
        <f t="shared" si="2"/>
        <v>47860755</v>
      </c>
      <c r="J11" s="4">
        <f t="shared" si="0"/>
        <v>20.409598163091193</v>
      </c>
      <c r="K11" s="165">
        <v>16.600000000000001</v>
      </c>
      <c r="M11" s="150"/>
      <c r="N11" s="29"/>
      <c r="O11" s="29"/>
      <c r="P11" s="29"/>
      <c r="Q11" s="29">
        <v>2.2000000000000002</v>
      </c>
      <c r="R11" s="1"/>
    </row>
    <row r="12" spans="1:19" ht="11.85" customHeight="1" x14ac:dyDescent="0.2">
      <c r="A12" s="152"/>
      <c r="B12" s="5" t="s">
        <v>536</v>
      </c>
      <c r="C12" s="65">
        <v>14272650</v>
      </c>
      <c r="D12" s="26">
        <v>5</v>
      </c>
      <c r="E12" s="5">
        <v>0</v>
      </c>
      <c r="F12" s="5">
        <v>5</v>
      </c>
      <c r="G12" s="134">
        <f t="shared" si="1"/>
        <v>2854530</v>
      </c>
      <c r="H12" s="5">
        <v>2</v>
      </c>
      <c r="I12" s="18">
        <f t="shared" si="2"/>
        <v>5709060</v>
      </c>
      <c r="J12" s="4">
        <f t="shared" si="0"/>
        <v>2.4345545842094927</v>
      </c>
      <c r="K12" s="165"/>
      <c r="M12" s="149" t="s">
        <v>2</v>
      </c>
      <c r="N12" s="53">
        <v>3</v>
      </c>
      <c r="O12" s="53">
        <v>0</v>
      </c>
      <c r="P12" s="30">
        <v>3</v>
      </c>
      <c r="Q12" s="30"/>
      <c r="R12" s="1"/>
    </row>
    <row r="13" spans="1:19" ht="11.85" customHeight="1" thickBot="1" x14ac:dyDescent="0.25">
      <c r="A13" s="153"/>
      <c r="B13" s="54" t="s">
        <v>537</v>
      </c>
      <c r="C13" s="74">
        <v>145263200</v>
      </c>
      <c r="D13" s="61">
        <v>5</v>
      </c>
      <c r="E13" s="3">
        <v>0</v>
      </c>
      <c r="F13" s="3">
        <v>5</v>
      </c>
      <c r="G13" s="135">
        <f t="shared" si="1"/>
        <v>29052640</v>
      </c>
      <c r="H13" s="3">
        <v>1</v>
      </c>
      <c r="I13" s="75">
        <f t="shared" si="2"/>
        <v>29052640</v>
      </c>
      <c r="J13" s="9">
        <f t="shared" si="0"/>
        <v>12.389121483289381</v>
      </c>
      <c r="K13" s="150"/>
      <c r="M13" s="150"/>
      <c r="N13" s="29"/>
      <c r="O13" s="29"/>
      <c r="P13" s="29"/>
      <c r="Q13" s="29">
        <v>1.5</v>
      </c>
      <c r="R13" s="1"/>
    </row>
    <row r="14" spans="1:19" ht="11.85" customHeight="1" x14ac:dyDescent="0.2">
      <c r="A14" s="151" t="s">
        <v>4</v>
      </c>
      <c r="B14" s="28" t="s">
        <v>1</v>
      </c>
      <c r="C14" s="67">
        <v>20197800</v>
      </c>
      <c r="D14" s="60">
        <v>5</v>
      </c>
      <c r="E14" s="28">
        <v>2</v>
      </c>
      <c r="F14" s="28">
        <v>7</v>
      </c>
      <c r="G14" s="133">
        <f t="shared" si="1"/>
        <v>2885400</v>
      </c>
      <c r="H14" s="28">
        <v>2</v>
      </c>
      <c r="I14" s="17">
        <f t="shared" si="2"/>
        <v>5770800</v>
      </c>
      <c r="J14" s="4">
        <f t="shared" si="0"/>
        <v>2.4608828063737533</v>
      </c>
      <c r="K14" s="165">
        <v>2</v>
      </c>
      <c r="M14" s="149" t="s">
        <v>6</v>
      </c>
      <c r="N14" s="53">
        <v>1</v>
      </c>
      <c r="O14" s="53">
        <v>1.4483119918002354</v>
      </c>
      <c r="P14" s="30">
        <v>2.2000000000000002</v>
      </c>
      <c r="Q14" s="30"/>
      <c r="R14" s="1"/>
    </row>
    <row r="15" spans="1:19" ht="11.85" customHeight="1" thickBot="1" x14ac:dyDescent="0.25">
      <c r="A15" s="152"/>
      <c r="B15" s="5" t="s">
        <v>536</v>
      </c>
      <c r="C15" s="65">
        <v>20197800</v>
      </c>
      <c r="D15" s="26">
        <v>5</v>
      </c>
      <c r="E15" s="5">
        <v>2</v>
      </c>
      <c r="F15" s="5">
        <v>7</v>
      </c>
      <c r="G15" s="134">
        <f t="shared" si="1"/>
        <v>2885400</v>
      </c>
      <c r="H15" s="5">
        <v>2</v>
      </c>
      <c r="I15" s="18">
        <f t="shared" si="2"/>
        <v>5770800</v>
      </c>
      <c r="J15" s="4">
        <f t="shared" si="0"/>
        <v>2.4608828063737533</v>
      </c>
      <c r="K15" s="165"/>
      <c r="M15" s="150"/>
      <c r="N15" s="29"/>
      <c r="O15" s="29"/>
      <c r="P15" s="29"/>
      <c r="Q15" s="29">
        <v>1.5</v>
      </c>
      <c r="R15" s="1"/>
    </row>
    <row r="16" spans="1:19" ht="11.85" customHeight="1" thickBot="1" x14ac:dyDescent="0.25">
      <c r="A16" s="153"/>
      <c r="B16" s="54" t="s">
        <v>537</v>
      </c>
      <c r="C16" s="74">
        <v>0</v>
      </c>
      <c r="D16" s="61">
        <v>0</v>
      </c>
      <c r="E16" s="3">
        <v>0</v>
      </c>
      <c r="F16" s="3">
        <v>0</v>
      </c>
      <c r="G16" s="135">
        <v>0</v>
      </c>
      <c r="H16" s="3">
        <v>0</v>
      </c>
      <c r="I16" s="75">
        <f t="shared" si="2"/>
        <v>0</v>
      </c>
      <c r="J16" s="9">
        <f t="shared" si="0"/>
        <v>0</v>
      </c>
      <c r="K16" s="150"/>
      <c r="M16" s="1"/>
      <c r="N16" s="1"/>
      <c r="O16" s="1"/>
      <c r="P16" s="1"/>
      <c r="Q16" s="1"/>
      <c r="R16" s="1"/>
    </row>
    <row r="17" spans="1:18" ht="11.85" customHeight="1" x14ac:dyDescent="0.2">
      <c r="A17" s="151" t="s">
        <v>2</v>
      </c>
      <c r="B17" s="28" t="s">
        <v>1</v>
      </c>
      <c r="C17" s="67">
        <v>48561500</v>
      </c>
      <c r="D17" s="60">
        <v>10</v>
      </c>
      <c r="E17" s="28">
        <v>4</v>
      </c>
      <c r="F17" s="28">
        <v>14</v>
      </c>
      <c r="G17" s="133">
        <f t="shared" si="1"/>
        <v>3468678.5714285714</v>
      </c>
      <c r="H17" s="28">
        <v>2</v>
      </c>
      <c r="I17" s="17">
        <f t="shared" si="2"/>
        <v>6937357.1428571427</v>
      </c>
      <c r="J17" s="4">
        <f t="shared" si="0"/>
        <v>2.9583459684153479</v>
      </c>
      <c r="K17" s="165">
        <v>1.3</v>
      </c>
      <c r="M17" s="1"/>
      <c r="N17" s="1"/>
      <c r="O17" s="1"/>
      <c r="P17" s="1"/>
      <c r="Q17" s="1"/>
      <c r="R17" s="1"/>
    </row>
    <row r="18" spans="1:18" ht="11.85" customHeight="1" x14ac:dyDescent="0.2">
      <c r="A18" s="152"/>
      <c r="B18" s="5" t="s">
        <v>536</v>
      </c>
      <c r="C18" s="65">
        <v>48561500</v>
      </c>
      <c r="D18" s="26">
        <v>10</v>
      </c>
      <c r="E18" s="5">
        <v>4</v>
      </c>
      <c r="F18" s="5">
        <v>14</v>
      </c>
      <c r="G18" s="134">
        <f t="shared" si="1"/>
        <v>3468678.5714285714</v>
      </c>
      <c r="H18" s="5">
        <v>2</v>
      </c>
      <c r="I18" s="18">
        <f t="shared" si="2"/>
        <v>6937357.1428571427</v>
      </c>
      <c r="J18" s="4">
        <f t="shared" si="0"/>
        <v>2.9583459684153479</v>
      </c>
      <c r="K18" s="165"/>
      <c r="M18" s="130"/>
      <c r="R18" s="1"/>
    </row>
    <row r="19" spans="1:18" ht="11.85" customHeight="1" thickBot="1" x14ac:dyDescent="0.25">
      <c r="A19" s="153"/>
      <c r="B19" s="54" t="s">
        <v>537</v>
      </c>
      <c r="C19" s="74">
        <v>0</v>
      </c>
      <c r="D19" s="61">
        <v>0</v>
      </c>
      <c r="E19" s="3">
        <v>0</v>
      </c>
      <c r="F19" s="3">
        <v>0</v>
      </c>
      <c r="G19" s="135">
        <v>0</v>
      </c>
      <c r="H19" s="3">
        <v>0</v>
      </c>
      <c r="I19" s="75">
        <f t="shared" si="2"/>
        <v>0</v>
      </c>
      <c r="J19" s="9">
        <f t="shared" si="0"/>
        <v>0</v>
      </c>
      <c r="K19" s="150"/>
      <c r="M19" s="130"/>
      <c r="R19" s="1"/>
    </row>
    <row r="20" spans="1:18" ht="13.05" customHeight="1" x14ac:dyDescent="0.2">
      <c r="A20" s="151" t="s">
        <v>6</v>
      </c>
      <c r="B20" s="28" t="s">
        <v>1</v>
      </c>
      <c r="C20" s="67">
        <v>26230000</v>
      </c>
      <c r="D20" s="60">
        <v>14</v>
      </c>
      <c r="E20" s="28">
        <v>1</v>
      </c>
      <c r="F20" s="28">
        <v>15</v>
      </c>
      <c r="G20" s="133">
        <f t="shared" si="1"/>
        <v>1748666.6666666667</v>
      </c>
      <c r="H20" s="28">
        <v>3</v>
      </c>
      <c r="I20" s="17">
        <f t="shared" si="2"/>
        <v>5246000</v>
      </c>
      <c r="J20" s="4">
        <f t="shared" si="0"/>
        <v>2.2370886536072487</v>
      </c>
      <c r="K20" s="165">
        <v>1.3</v>
      </c>
      <c r="R20" s="1"/>
    </row>
    <row r="21" spans="1:18" ht="13.05" customHeight="1" x14ac:dyDescent="0.2">
      <c r="A21" s="152"/>
      <c r="B21" s="5" t="s">
        <v>536</v>
      </c>
      <c r="C21" s="65">
        <v>13110200</v>
      </c>
      <c r="D21" s="26">
        <v>10</v>
      </c>
      <c r="E21" s="5">
        <v>1</v>
      </c>
      <c r="F21" s="5">
        <v>11</v>
      </c>
      <c r="G21" s="134">
        <f t="shared" si="1"/>
        <v>1191836.3636363635</v>
      </c>
      <c r="H21" s="5">
        <v>2</v>
      </c>
      <c r="I21" s="18">
        <f t="shared" si="2"/>
        <v>2383672.7272727271</v>
      </c>
      <c r="J21" s="4">
        <f t="shared" si="0"/>
        <v>1.0164863156871642</v>
      </c>
      <c r="K21" s="165"/>
      <c r="M21" s="130"/>
      <c r="R21" s="1"/>
    </row>
    <row r="22" spans="1:18" ht="13.05" customHeight="1" thickBot="1" x14ac:dyDescent="0.25">
      <c r="A22" s="153"/>
      <c r="B22" s="54" t="s">
        <v>537</v>
      </c>
      <c r="C22" s="74">
        <v>13119800</v>
      </c>
      <c r="D22" s="61">
        <v>4</v>
      </c>
      <c r="E22" s="3">
        <v>0</v>
      </c>
      <c r="F22" s="3">
        <v>4</v>
      </c>
      <c r="G22" s="135">
        <f t="shared" si="1"/>
        <v>3279950</v>
      </c>
      <c r="H22" s="3">
        <v>1</v>
      </c>
      <c r="I22" s="75">
        <f t="shared" si="2"/>
        <v>3279950</v>
      </c>
      <c r="J22" s="9">
        <f t="shared" si="0"/>
        <v>1.3986921329392099</v>
      </c>
      <c r="K22" s="150"/>
      <c r="M22" s="130"/>
      <c r="R22" s="1"/>
    </row>
    <row r="23" spans="1:18" ht="11.85" customHeight="1" x14ac:dyDescent="0.2"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</row>
    <row r="24" spans="1:18" ht="11.85" customHeight="1" x14ac:dyDescent="0.2">
      <c r="A24" s="130"/>
      <c r="C24" s="4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</row>
    <row r="25" spans="1:18" ht="11.85" customHeight="1" x14ac:dyDescent="0.2">
      <c r="A25" s="130"/>
      <c r="F25" s="1">
        <f>SUM(F20,F17,F14,F11,F8,F5,F2)</f>
        <v>183</v>
      </c>
      <c r="G25" s="1"/>
      <c r="H25" s="1">
        <f t="shared" ref="H25" si="3">SUM(H20,H17,H14,H11,H8,H5,H2)</f>
        <v>32</v>
      </c>
      <c r="I25" s="91">
        <f>SUM(I2,I5,I8,I11,I14,I17,I20)</f>
        <v>234501211.7218045</v>
      </c>
      <c r="J25" s="1"/>
      <c r="K25" s="1"/>
      <c r="L25" s="1"/>
      <c r="M25" s="1"/>
      <c r="N25" s="1"/>
      <c r="O25" s="1"/>
      <c r="P25" s="1"/>
      <c r="Q25" s="1"/>
      <c r="R25" s="1"/>
    </row>
    <row r="26" spans="1:18" x14ac:dyDescent="0.2">
      <c r="I26" s="18"/>
      <c r="R26" s="1"/>
    </row>
    <row r="27" spans="1:18" x14ac:dyDescent="0.2">
      <c r="I27" s="18"/>
      <c r="R27" s="1"/>
    </row>
    <row r="28" spans="1:18" x14ac:dyDescent="0.2">
      <c r="R28" s="1"/>
    </row>
    <row r="29" spans="1:18" x14ac:dyDescent="0.2">
      <c r="R29" s="1"/>
    </row>
    <row r="30" spans="1:18" x14ac:dyDescent="0.2">
      <c r="R30" s="1"/>
    </row>
    <row r="31" spans="1:18" x14ac:dyDescent="0.2">
      <c r="R31" s="1"/>
    </row>
    <row r="32" spans="1:18" x14ac:dyDescent="0.2">
      <c r="R32" s="1"/>
    </row>
    <row r="33" spans="18:18" x14ac:dyDescent="0.2">
      <c r="R33" s="1"/>
    </row>
    <row r="34" spans="18:18" x14ac:dyDescent="0.2">
      <c r="R34" s="1"/>
    </row>
    <row r="35" spans="18:18" x14ac:dyDescent="0.2">
      <c r="R35" s="1"/>
    </row>
    <row r="36" spans="18:18" x14ac:dyDescent="0.2">
      <c r="R36" s="1"/>
    </row>
    <row r="37" spans="18:18" x14ac:dyDescent="0.2">
      <c r="R37" s="1"/>
    </row>
    <row r="38" spans="18:18" x14ac:dyDescent="0.2">
      <c r="R38" s="1"/>
    </row>
    <row r="39" spans="18:18" x14ac:dyDescent="0.2">
      <c r="R39" s="1"/>
    </row>
    <row r="40" spans="18:18" x14ac:dyDescent="0.2">
      <c r="R40" s="1"/>
    </row>
    <row r="41" spans="18:18" x14ac:dyDescent="0.2">
      <c r="R41" s="1"/>
    </row>
    <row r="42" spans="18:18" x14ac:dyDescent="0.2">
      <c r="R42" s="1"/>
    </row>
    <row r="43" spans="18:18" x14ac:dyDescent="0.2">
      <c r="R43" s="1"/>
    </row>
    <row r="44" spans="18:18" x14ac:dyDescent="0.2">
      <c r="R44" s="1"/>
    </row>
    <row r="45" spans="18:18" x14ac:dyDescent="0.2">
      <c r="R45" s="1"/>
    </row>
    <row r="46" spans="18:18" x14ac:dyDescent="0.2">
      <c r="R46" s="1"/>
    </row>
    <row r="47" spans="18:18" x14ac:dyDescent="0.2">
      <c r="R47" s="1"/>
    </row>
    <row r="48" spans="18:18" x14ac:dyDescent="0.2">
      <c r="R48" s="1"/>
    </row>
    <row r="49" spans="18:18" x14ac:dyDescent="0.2">
      <c r="R49" s="1"/>
    </row>
    <row r="50" spans="18:18" x14ac:dyDescent="0.2">
      <c r="R50" s="1"/>
    </row>
    <row r="51" spans="18:18" x14ac:dyDescent="0.2">
      <c r="R51" s="1"/>
    </row>
    <row r="52" spans="18:18" x14ac:dyDescent="0.2">
      <c r="R52" s="1"/>
    </row>
    <row r="53" spans="18:18" x14ac:dyDescent="0.2">
      <c r="R53" s="1"/>
    </row>
    <row r="54" spans="18:18" x14ac:dyDescent="0.2">
      <c r="R54" s="1"/>
    </row>
    <row r="55" spans="18:18" x14ac:dyDescent="0.2">
      <c r="R55" s="1"/>
    </row>
    <row r="56" spans="18:18" x14ac:dyDescent="0.2">
      <c r="R56" s="1"/>
    </row>
    <row r="57" spans="18:18" x14ac:dyDescent="0.2">
      <c r="R57" s="1"/>
    </row>
    <row r="58" spans="18:18" x14ac:dyDescent="0.2">
      <c r="R58" s="1"/>
    </row>
    <row r="59" spans="18:18" x14ac:dyDescent="0.2">
      <c r="R59" s="1"/>
    </row>
    <row r="60" spans="18:18" x14ac:dyDescent="0.2">
      <c r="R60" s="1"/>
    </row>
    <row r="61" spans="18:18" x14ac:dyDescent="0.2">
      <c r="R61" s="1"/>
    </row>
    <row r="62" spans="18:18" x14ac:dyDescent="0.2">
      <c r="R62" s="1"/>
    </row>
    <row r="63" spans="18:18" x14ac:dyDescent="0.2">
      <c r="R63" s="1"/>
    </row>
    <row r="64" spans="18:18" x14ac:dyDescent="0.2">
      <c r="R64" s="1"/>
    </row>
    <row r="65" spans="18:18" x14ac:dyDescent="0.2">
      <c r="R65" s="1"/>
    </row>
    <row r="66" spans="18:18" x14ac:dyDescent="0.2">
      <c r="R66" s="1"/>
    </row>
    <row r="67" spans="18:18" x14ac:dyDescent="0.2">
      <c r="R67" s="1"/>
    </row>
    <row r="68" spans="18:18" x14ac:dyDescent="0.2">
      <c r="R68" s="1"/>
    </row>
    <row r="69" spans="18:18" x14ac:dyDescent="0.2">
      <c r="R69" s="1"/>
    </row>
    <row r="70" spans="18:18" x14ac:dyDescent="0.2">
      <c r="R70" s="1"/>
    </row>
    <row r="71" spans="18:18" x14ac:dyDescent="0.2">
      <c r="R71" s="1"/>
    </row>
    <row r="72" spans="18:18" x14ac:dyDescent="0.2">
      <c r="R72" s="1"/>
    </row>
    <row r="73" spans="18:18" x14ac:dyDescent="0.2">
      <c r="R73" s="1"/>
    </row>
    <row r="74" spans="18:18" x14ac:dyDescent="0.2">
      <c r="R74" s="1"/>
    </row>
    <row r="75" spans="18:18" x14ac:dyDescent="0.2">
      <c r="R75" s="1"/>
    </row>
    <row r="76" spans="18:18" x14ac:dyDescent="0.2">
      <c r="R76" s="1"/>
    </row>
    <row r="77" spans="18:18" x14ac:dyDescent="0.2">
      <c r="R77" s="1"/>
    </row>
    <row r="78" spans="18:18" x14ac:dyDescent="0.2">
      <c r="R78" s="1"/>
    </row>
    <row r="79" spans="18:18" x14ac:dyDescent="0.2">
      <c r="R79" s="1"/>
    </row>
    <row r="80" spans="18:18" x14ac:dyDescent="0.2">
      <c r="R80" s="1"/>
    </row>
    <row r="81" spans="18:18" x14ac:dyDescent="0.2">
      <c r="R81" s="1"/>
    </row>
    <row r="82" spans="18:18" x14ac:dyDescent="0.2">
      <c r="R82" s="1"/>
    </row>
    <row r="83" spans="18:18" x14ac:dyDescent="0.2">
      <c r="R83" s="1"/>
    </row>
    <row r="84" spans="18:18" x14ac:dyDescent="0.2">
      <c r="R84" s="1"/>
    </row>
    <row r="85" spans="18:18" x14ac:dyDescent="0.2">
      <c r="R85" s="1"/>
    </row>
    <row r="86" spans="18:18" x14ac:dyDescent="0.2">
      <c r="R86" s="1"/>
    </row>
    <row r="87" spans="18:18" x14ac:dyDescent="0.2">
      <c r="R87" s="1"/>
    </row>
    <row r="88" spans="18:18" x14ac:dyDescent="0.2">
      <c r="R88" s="1"/>
    </row>
    <row r="89" spans="18:18" x14ac:dyDescent="0.2">
      <c r="R89" s="1"/>
    </row>
    <row r="90" spans="18:18" x14ac:dyDescent="0.2">
      <c r="R90" s="1"/>
    </row>
    <row r="91" spans="18:18" x14ac:dyDescent="0.2">
      <c r="R91" s="1"/>
    </row>
    <row r="92" spans="18:18" x14ac:dyDescent="0.2">
      <c r="R92" s="1"/>
    </row>
    <row r="93" spans="18:18" x14ac:dyDescent="0.2">
      <c r="R93" s="1"/>
    </row>
    <row r="94" spans="18:18" x14ac:dyDescent="0.2">
      <c r="R94" s="1"/>
    </row>
    <row r="95" spans="18:18" x14ac:dyDescent="0.2">
      <c r="R95" s="1"/>
    </row>
    <row r="96" spans="18:18" x14ac:dyDescent="0.2">
      <c r="R96" s="1"/>
    </row>
    <row r="97" spans="18:18" x14ac:dyDescent="0.2">
      <c r="R97" s="1"/>
    </row>
    <row r="98" spans="18:18" x14ac:dyDescent="0.2">
      <c r="R98" s="1"/>
    </row>
    <row r="99" spans="18:18" x14ac:dyDescent="0.2">
      <c r="R99" s="1"/>
    </row>
    <row r="100" spans="18:18" x14ac:dyDescent="0.2">
      <c r="R100" s="1"/>
    </row>
    <row r="101" spans="18:18" x14ac:dyDescent="0.2">
      <c r="R101" s="1"/>
    </row>
    <row r="102" spans="18:18" x14ac:dyDescent="0.2">
      <c r="R102" s="1"/>
    </row>
    <row r="103" spans="18:18" x14ac:dyDescent="0.2">
      <c r="R103" s="1"/>
    </row>
    <row r="104" spans="18:18" x14ac:dyDescent="0.2">
      <c r="R104" s="1"/>
    </row>
    <row r="105" spans="18:18" x14ac:dyDescent="0.2">
      <c r="R105" s="1"/>
    </row>
    <row r="106" spans="18:18" x14ac:dyDescent="0.2">
      <c r="R106" s="1"/>
    </row>
    <row r="107" spans="18:18" x14ac:dyDescent="0.2">
      <c r="R107" s="1"/>
    </row>
    <row r="108" spans="18:18" x14ac:dyDescent="0.2">
      <c r="R108" s="1"/>
    </row>
    <row r="109" spans="18:18" x14ac:dyDescent="0.2">
      <c r="R109" s="1"/>
    </row>
    <row r="110" spans="18:18" x14ac:dyDescent="0.2">
      <c r="R110" s="1"/>
    </row>
    <row r="111" spans="18:18" x14ac:dyDescent="0.2">
      <c r="R111" s="1"/>
    </row>
    <row r="112" spans="18:18" x14ac:dyDescent="0.2">
      <c r="R112" s="1"/>
    </row>
    <row r="113" spans="18:18" x14ac:dyDescent="0.2">
      <c r="R113" s="1"/>
    </row>
    <row r="114" spans="18:18" x14ac:dyDescent="0.2">
      <c r="R114" s="1"/>
    </row>
    <row r="115" spans="18:18" x14ac:dyDescent="0.2">
      <c r="R115" s="1"/>
    </row>
    <row r="116" spans="18:18" x14ac:dyDescent="0.2">
      <c r="R116" s="1"/>
    </row>
    <row r="117" spans="18:18" x14ac:dyDescent="0.2">
      <c r="R117" s="1"/>
    </row>
    <row r="118" spans="18:18" x14ac:dyDescent="0.2">
      <c r="R118" s="1"/>
    </row>
    <row r="119" spans="18:18" x14ac:dyDescent="0.2">
      <c r="R119" s="1"/>
    </row>
    <row r="120" spans="18:18" x14ac:dyDescent="0.2">
      <c r="R120" s="1"/>
    </row>
    <row r="121" spans="18:18" x14ac:dyDescent="0.2">
      <c r="R121" s="1"/>
    </row>
    <row r="122" spans="18:18" x14ac:dyDescent="0.2">
      <c r="R122" s="1"/>
    </row>
    <row r="123" spans="18:18" x14ac:dyDescent="0.2">
      <c r="R123" s="1"/>
    </row>
    <row r="124" spans="18:18" x14ac:dyDescent="0.2">
      <c r="R124" s="1"/>
    </row>
    <row r="125" spans="18:18" x14ac:dyDescent="0.2">
      <c r="R125" s="1"/>
    </row>
    <row r="126" spans="18:18" x14ac:dyDescent="0.2">
      <c r="R126" s="1"/>
    </row>
    <row r="127" spans="18:18" x14ac:dyDescent="0.2">
      <c r="R127" s="1"/>
    </row>
    <row r="128" spans="18:18" x14ac:dyDescent="0.2">
      <c r="R128" s="1"/>
    </row>
    <row r="129" spans="18:18" x14ac:dyDescent="0.2">
      <c r="R129" s="1"/>
    </row>
    <row r="130" spans="18:18" x14ac:dyDescent="0.2">
      <c r="R130" s="1"/>
    </row>
    <row r="131" spans="18:18" x14ac:dyDescent="0.2">
      <c r="R131" s="1"/>
    </row>
    <row r="132" spans="18:18" x14ac:dyDescent="0.2">
      <c r="R132" s="1"/>
    </row>
    <row r="133" spans="18:18" x14ac:dyDescent="0.2">
      <c r="R133" s="1"/>
    </row>
    <row r="134" spans="18:18" x14ac:dyDescent="0.2">
      <c r="R134" s="1"/>
    </row>
    <row r="135" spans="18:18" x14ac:dyDescent="0.2">
      <c r="R135" s="1"/>
    </row>
    <row r="136" spans="18:18" x14ac:dyDescent="0.2">
      <c r="R136" s="1"/>
    </row>
    <row r="137" spans="18:18" x14ac:dyDescent="0.2">
      <c r="R137" s="1"/>
    </row>
    <row r="138" spans="18:18" x14ac:dyDescent="0.2">
      <c r="R138" s="1"/>
    </row>
    <row r="139" spans="18:18" x14ac:dyDescent="0.2">
      <c r="R139" s="1"/>
    </row>
    <row r="140" spans="18:18" x14ac:dyDescent="0.2">
      <c r="R140" s="1"/>
    </row>
    <row r="141" spans="18:18" x14ac:dyDescent="0.2">
      <c r="R141" s="1"/>
    </row>
    <row r="142" spans="18:18" x14ac:dyDescent="0.2">
      <c r="R142" s="1"/>
    </row>
    <row r="143" spans="18:18" x14ac:dyDescent="0.2">
      <c r="R143" s="1"/>
    </row>
    <row r="144" spans="18:18" x14ac:dyDescent="0.2">
      <c r="R144" s="1"/>
    </row>
    <row r="145" spans="18:18" x14ac:dyDescent="0.2">
      <c r="R145" s="1"/>
    </row>
    <row r="146" spans="18:18" x14ac:dyDescent="0.2">
      <c r="R146" s="1"/>
    </row>
    <row r="147" spans="18:18" x14ac:dyDescent="0.2">
      <c r="R147" s="1"/>
    </row>
    <row r="148" spans="18:18" x14ac:dyDescent="0.2">
      <c r="R148" s="1"/>
    </row>
    <row r="149" spans="18:18" x14ac:dyDescent="0.2">
      <c r="R149" s="1"/>
    </row>
    <row r="150" spans="18:18" x14ac:dyDescent="0.2">
      <c r="R150" s="1"/>
    </row>
    <row r="151" spans="18:18" x14ac:dyDescent="0.2">
      <c r="R151" s="1"/>
    </row>
    <row r="152" spans="18:18" x14ac:dyDescent="0.2">
      <c r="R152" s="1"/>
    </row>
    <row r="153" spans="18:18" x14ac:dyDescent="0.2">
      <c r="R153" s="1"/>
    </row>
    <row r="154" spans="18:18" x14ac:dyDescent="0.2">
      <c r="R154" s="1"/>
    </row>
    <row r="155" spans="18:18" x14ac:dyDescent="0.2">
      <c r="R155" s="1"/>
    </row>
    <row r="156" spans="18:18" x14ac:dyDescent="0.2">
      <c r="R156" s="1"/>
    </row>
    <row r="157" spans="18:18" x14ac:dyDescent="0.2">
      <c r="R157" s="1"/>
    </row>
    <row r="158" spans="18:18" x14ac:dyDescent="0.2">
      <c r="R158" s="1"/>
    </row>
    <row r="159" spans="18:18" x14ac:dyDescent="0.2">
      <c r="R159" s="1"/>
    </row>
    <row r="160" spans="18:18" x14ac:dyDescent="0.2">
      <c r="R160" s="1"/>
    </row>
    <row r="161" spans="18:18" x14ac:dyDescent="0.2">
      <c r="R161" s="1"/>
    </row>
    <row r="162" spans="18:18" x14ac:dyDescent="0.2">
      <c r="R162" s="1"/>
    </row>
    <row r="163" spans="18:18" x14ac:dyDescent="0.2">
      <c r="R163" s="1"/>
    </row>
    <row r="164" spans="18:18" x14ac:dyDescent="0.2">
      <c r="R164" s="1"/>
    </row>
    <row r="165" spans="18:18" x14ac:dyDescent="0.2">
      <c r="R165" s="1"/>
    </row>
    <row r="166" spans="18:18" x14ac:dyDescent="0.2">
      <c r="R166" s="1"/>
    </row>
    <row r="167" spans="18:18" x14ac:dyDescent="0.2">
      <c r="R167" s="1"/>
    </row>
    <row r="168" spans="18:18" x14ac:dyDescent="0.2">
      <c r="R168" s="1"/>
    </row>
    <row r="169" spans="18:18" x14ac:dyDescent="0.2">
      <c r="R169" s="1"/>
    </row>
    <row r="170" spans="18:18" x14ac:dyDescent="0.2">
      <c r="R170" s="1"/>
    </row>
    <row r="171" spans="18:18" x14ac:dyDescent="0.2">
      <c r="R171" s="1"/>
    </row>
    <row r="172" spans="18:18" x14ac:dyDescent="0.2">
      <c r="R172" s="1"/>
    </row>
    <row r="173" spans="18:18" x14ac:dyDescent="0.2">
      <c r="R173" s="1"/>
    </row>
    <row r="174" spans="18:18" x14ac:dyDescent="0.2">
      <c r="R174" s="1"/>
    </row>
    <row r="175" spans="18:18" x14ac:dyDescent="0.2">
      <c r="R175" s="1"/>
    </row>
    <row r="176" spans="18:18" x14ac:dyDescent="0.2">
      <c r="R176" s="1"/>
    </row>
    <row r="177" spans="18:18" x14ac:dyDescent="0.2">
      <c r="R177" s="1"/>
    </row>
    <row r="178" spans="18:18" x14ac:dyDescent="0.2">
      <c r="R178" s="1"/>
    </row>
    <row r="179" spans="18:18" x14ac:dyDescent="0.2">
      <c r="R179" s="1"/>
    </row>
    <row r="180" spans="18:18" x14ac:dyDescent="0.2">
      <c r="R180" s="1"/>
    </row>
    <row r="181" spans="18:18" x14ac:dyDescent="0.2">
      <c r="R181" s="1"/>
    </row>
    <row r="182" spans="18:18" x14ac:dyDescent="0.2">
      <c r="R182" s="1"/>
    </row>
    <row r="183" spans="18:18" x14ac:dyDescent="0.2">
      <c r="R183" s="1"/>
    </row>
    <row r="184" spans="18:18" x14ac:dyDescent="0.2">
      <c r="R184" s="1"/>
    </row>
    <row r="185" spans="18:18" x14ac:dyDescent="0.2">
      <c r="R185" s="1"/>
    </row>
    <row r="186" spans="18:18" x14ac:dyDescent="0.2">
      <c r="R186" s="1"/>
    </row>
    <row r="187" spans="18:18" x14ac:dyDescent="0.2">
      <c r="R187" s="1"/>
    </row>
    <row r="188" spans="18:18" x14ac:dyDescent="0.2">
      <c r="R188" s="1"/>
    </row>
    <row r="189" spans="18:18" x14ac:dyDescent="0.2">
      <c r="R189" s="1"/>
    </row>
    <row r="190" spans="18:18" x14ac:dyDescent="0.2">
      <c r="R190" s="1"/>
    </row>
    <row r="191" spans="18:18" x14ac:dyDescent="0.2">
      <c r="R191" s="1"/>
    </row>
    <row r="192" spans="18:18" x14ac:dyDescent="0.2">
      <c r="R192" s="1"/>
    </row>
    <row r="193" spans="18:18" x14ac:dyDescent="0.2">
      <c r="R193" s="1"/>
    </row>
    <row r="194" spans="18:18" x14ac:dyDescent="0.2">
      <c r="R194" s="1"/>
    </row>
    <row r="195" spans="18:18" x14ac:dyDescent="0.2">
      <c r="R195" s="1"/>
    </row>
    <row r="196" spans="18:18" x14ac:dyDescent="0.2">
      <c r="R196" s="1"/>
    </row>
    <row r="197" spans="18:18" x14ac:dyDescent="0.2">
      <c r="R197" s="1"/>
    </row>
    <row r="198" spans="18:18" x14ac:dyDescent="0.2">
      <c r="R198" s="1"/>
    </row>
    <row r="199" spans="18:18" x14ac:dyDescent="0.2">
      <c r="R199" s="1"/>
    </row>
    <row r="200" spans="18:18" x14ac:dyDescent="0.2">
      <c r="R200" s="1"/>
    </row>
    <row r="201" spans="18:18" x14ac:dyDescent="0.2">
      <c r="R201" s="1"/>
    </row>
    <row r="202" spans="18:18" x14ac:dyDescent="0.2">
      <c r="R202" s="1"/>
    </row>
    <row r="203" spans="18:18" x14ac:dyDescent="0.2">
      <c r="R203" s="1"/>
    </row>
    <row r="204" spans="18:18" x14ac:dyDescent="0.2">
      <c r="R204" s="1"/>
    </row>
    <row r="205" spans="18:18" x14ac:dyDescent="0.2">
      <c r="R205" s="1"/>
    </row>
    <row r="206" spans="18:18" x14ac:dyDescent="0.2">
      <c r="R206" s="1"/>
    </row>
    <row r="207" spans="18:18" x14ac:dyDescent="0.2">
      <c r="R207" s="1"/>
    </row>
    <row r="208" spans="18:18" x14ac:dyDescent="0.2">
      <c r="R208" s="1"/>
    </row>
    <row r="209" spans="18:18" x14ac:dyDescent="0.2">
      <c r="R209" s="1"/>
    </row>
    <row r="210" spans="18:18" x14ac:dyDescent="0.2">
      <c r="R210" s="1"/>
    </row>
    <row r="211" spans="18:18" x14ac:dyDescent="0.2">
      <c r="R211" s="1"/>
    </row>
    <row r="212" spans="18:18" x14ac:dyDescent="0.2">
      <c r="R212" s="1"/>
    </row>
    <row r="213" spans="18:18" x14ac:dyDescent="0.2">
      <c r="R213" s="1"/>
    </row>
    <row r="214" spans="18:18" x14ac:dyDescent="0.2">
      <c r="R214" s="1"/>
    </row>
    <row r="215" spans="18:18" x14ac:dyDescent="0.2">
      <c r="R215" s="1"/>
    </row>
    <row r="216" spans="18:18" x14ac:dyDescent="0.2">
      <c r="R216" s="1"/>
    </row>
    <row r="217" spans="18:18" x14ac:dyDescent="0.2">
      <c r="R217" s="1"/>
    </row>
    <row r="218" spans="18:18" x14ac:dyDescent="0.2">
      <c r="R218" s="1"/>
    </row>
    <row r="219" spans="18:18" x14ac:dyDescent="0.2">
      <c r="R219" s="1"/>
    </row>
    <row r="220" spans="18:18" x14ac:dyDescent="0.2">
      <c r="R220" s="1"/>
    </row>
    <row r="221" spans="18:18" x14ac:dyDescent="0.2">
      <c r="R221" s="1"/>
    </row>
    <row r="222" spans="18:18" x14ac:dyDescent="0.2">
      <c r="R222" s="1"/>
    </row>
    <row r="223" spans="18:18" x14ac:dyDescent="0.2">
      <c r="R223" s="1"/>
    </row>
    <row r="224" spans="18:18" x14ac:dyDescent="0.2">
      <c r="R224" s="1"/>
    </row>
    <row r="225" spans="18:18" x14ac:dyDescent="0.2">
      <c r="R225" s="1"/>
    </row>
    <row r="226" spans="18:18" x14ac:dyDescent="0.2">
      <c r="R226" s="1"/>
    </row>
    <row r="227" spans="18:18" x14ac:dyDescent="0.2">
      <c r="R227" s="1"/>
    </row>
    <row r="228" spans="18:18" x14ac:dyDescent="0.2">
      <c r="R228" s="1"/>
    </row>
    <row r="229" spans="18:18" x14ac:dyDescent="0.2">
      <c r="R229" s="1"/>
    </row>
    <row r="230" spans="18:18" x14ac:dyDescent="0.2">
      <c r="R230" s="1"/>
    </row>
    <row r="231" spans="18:18" x14ac:dyDescent="0.2">
      <c r="R231" s="1"/>
    </row>
    <row r="232" spans="18:18" x14ac:dyDescent="0.2">
      <c r="R232" s="1"/>
    </row>
    <row r="233" spans="18:18" x14ac:dyDescent="0.2">
      <c r="R233" s="1"/>
    </row>
    <row r="234" spans="18:18" x14ac:dyDescent="0.2">
      <c r="R234" s="1"/>
    </row>
    <row r="235" spans="18:18" x14ac:dyDescent="0.2">
      <c r="R235" s="1"/>
    </row>
    <row r="236" spans="18:18" x14ac:dyDescent="0.2">
      <c r="R236" s="1"/>
    </row>
    <row r="237" spans="18:18" x14ac:dyDescent="0.2">
      <c r="R237" s="1"/>
    </row>
    <row r="238" spans="18:18" x14ac:dyDescent="0.2">
      <c r="R238" s="1"/>
    </row>
    <row r="239" spans="18:18" x14ac:dyDescent="0.2">
      <c r="R239" s="1"/>
    </row>
    <row r="240" spans="18:18" x14ac:dyDescent="0.2">
      <c r="R240" s="1"/>
    </row>
    <row r="241" spans="18:18" x14ac:dyDescent="0.2">
      <c r="R241" s="1"/>
    </row>
    <row r="242" spans="18:18" x14ac:dyDescent="0.2">
      <c r="R242" s="1"/>
    </row>
    <row r="243" spans="18:18" x14ac:dyDescent="0.2">
      <c r="R243" s="1"/>
    </row>
    <row r="244" spans="18:18" x14ac:dyDescent="0.2">
      <c r="R244" s="1"/>
    </row>
    <row r="245" spans="18:18" x14ac:dyDescent="0.2">
      <c r="R245" s="1"/>
    </row>
    <row r="246" spans="18:18" x14ac:dyDescent="0.2">
      <c r="R246" s="1"/>
    </row>
    <row r="247" spans="18:18" x14ac:dyDescent="0.2">
      <c r="R247" s="1"/>
    </row>
    <row r="248" spans="18:18" x14ac:dyDescent="0.2">
      <c r="R248" s="1"/>
    </row>
    <row r="249" spans="18:18" x14ac:dyDescent="0.2">
      <c r="R249" s="1"/>
    </row>
    <row r="250" spans="18:18" x14ac:dyDescent="0.2">
      <c r="R250" s="1"/>
    </row>
    <row r="251" spans="18:18" x14ac:dyDescent="0.2">
      <c r="R251" s="1"/>
    </row>
    <row r="252" spans="18:18" x14ac:dyDescent="0.2">
      <c r="R252" s="1"/>
    </row>
    <row r="253" spans="18:18" x14ac:dyDescent="0.2">
      <c r="R253" s="1"/>
    </row>
    <row r="254" spans="18:18" x14ac:dyDescent="0.2">
      <c r="R254" s="1"/>
    </row>
    <row r="255" spans="18:18" x14ac:dyDescent="0.2">
      <c r="R255" s="1"/>
    </row>
    <row r="256" spans="18:18" x14ac:dyDescent="0.2">
      <c r="R256" s="1"/>
    </row>
    <row r="257" spans="18:18" x14ac:dyDescent="0.2">
      <c r="R257" s="1"/>
    </row>
    <row r="258" spans="18:18" x14ac:dyDescent="0.2">
      <c r="R258" s="1"/>
    </row>
    <row r="259" spans="18:18" x14ac:dyDescent="0.2">
      <c r="R259" s="1"/>
    </row>
    <row r="260" spans="18:18" x14ac:dyDescent="0.2">
      <c r="R260" s="1"/>
    </row>
    <row r="261" spans="18:18" x14ac:dyDescent="0.2">
      <c r="R261" s="1"/>
    </row>
    <row r="262" spans="18:18" x14ac:dyDescent="0.2">
      <c r="R262" s="1"/>
    </row>
    <row r="263" spans="18:18" x14ac:dyDescent="0.2">
      <c r="R263" s="1"/>
    </row>
    <row r="264" spans="18:18" x14ac:dyDescent="0.2">
      <c r="R264" s="1"/>
    </row>
    <row r="265" spans="18:18" x14ac:dyDescent="0.2">
      <c r="R265" s="1"/>
    </row>
    <row r="266" spans="18:18" x14ac:dyDescent="0.2">
      <c r="R266" s="1"/>
    </row>
    <row r="267" spans="18:18" x14ac:dyDescent="0.2">
      <c r="R267" s="1"/>
    </row>
    <row r="268" spans="18:18" x14ac:dyDescent="0.2">
      <c r="R268" s="1"/>
    </row>
    <row r="269" spans="18:18" x14ac:dyDescent="0.2">
      <c r="R269" s="1"/>
    </row>
    <row r="270" spans="18:18" x14ac:dyDescent="0.2">
      <c r="R270" s="1"/>
    </row>
    <row r="271" spans="18:18" x14ac:dyDescent="0.2">
      <c r="R271" s="1"/>
    </row>
    <row r="272" spans="18:18" x14ac:dyDescent="0.2">
      <c r="R272" s="1"/>
    </row>
    <row r="273" spans="18:18" x14ac:dyDescent="0.2">
      <c r="R273" s="1"/>
    </row>
    <row r="274" spans="18:18" x14ac:dyDescent="0.2">
      <c r="R274" s="1"/>
    </row>
    <row r="275" spans="18:18" x14ac:dyDescent="0.2">
      <c r="R275" s="1"/>
    </row>
    <row r="276" spans="18:18" x14ac:dyDescent="0.2">
      <c r="R276" s="1"/>
    </row>
    <row r="277" spans="18:18" x14ac:dyDescent="0.2">
      <c r="R277" s="1"/>
    </row>
    <row r="278" spans="18:18" x14ac:dyDescent="0.2">
      <c r="R278" s="1"/>
    </row>
    <row r="279" spans="18:18" x14ac:dyDescent="0.2">
      <c r="R279" s="1"/>
    </row>
    <row r="280" spans="18:18" x14ac:dyDescent="0.2">
      <c r="R280" s="1"/>
    </row>
    <row r="281" spans="18:18" x14ac:dyDescent="0.2">
      <c r="R281" s="1"/>
    </row>
    <row r="282" spans="18:18" x14ac:dyDescent="0.2">
      <c r="R282" s="1"/>
    </row>
    <row r="283" spans="18:18" x14ac:dyDescent="0.2">
      <c r="R283" s="1"/>
    </row>
    <row r="284" spans="18:18" x14ac:dyDescent="0.2">
      <c r="R284" s="1"/>
    </row>
    <row r="285" spans="18:18" x14ac:dyDescent="0.2">
      <c r="R285" s="1"/>
    </row>
    <row r="286" spans="18:18" x14ac:dyDescent="0.2">
      <c r="R286" s="1"/>
    </row>
    <row r="287" spans="18:18" x14ac:dyDescent="0.2">
      <c r="R287" s="1"/>
    </row>
    <row r="288" spans="18:18" x14ac:dyDescent="0.2">
      <c r="R288" s="1"/>
    </row>
    <row r="289" spans="18:18" x14ac:dyDescent="0.2">
      <c r="R289" s="1"/>
    </row>
    <row r="290" spans="18:18" x14ac:dyDescent="0.2">
      <c r="R290" s="1"/>
    </row>
    <row r="291" spans="18:18" x14ac:dyDescent="0.2">
      <c r="R291" s="1"/>
    </row>
    <row r="292" spans="18:18" x14ac:dyDescent="0.2">
      <c r="R292" s="1"/>
    </row>
    <row r="293" spans="18:18" x14ac:dyDescent="0.2">
      <c r="R293" s="1"/>
    </row>
    <row r="294" spans="18:18" x14ac:dyDescent="0.2">
      <c r="R294" s="1"/>
    </row>
    <row r="295" spans="18:18" x14ac:dyDescent="0.2">
      <c r="R295" s="1"/>
    </row>
    <row r="296" spans="18:18" x14ac:dyDescent="0.2">
      <c r="R296" s="1"/>
    </row>
    <row r="297" spans="18:18" x14ac:dyDescent="0.2">
      <c r="R297" s="1"/>
    </row>
    <row r="298" spans="18:18" x14ac:dyDescent="0.2">
      <c r="R298" s="1"/>
    </row>
    <row r="299" spans="18:18" x14ac:dyDescent="0.2">
      <c r="R299" s="1"/>
    </row>
    <row r="300" spans="18:18" x14ac:dyDescent="0.2">
      <c r="R300" s="1"/>
    </row>
    <row r="301" spans="18:18" x14ac:dyDescent="0.2">
      <c r="R301" s="1"/>
    </row>
    <row r="302" spans="18:18" x14ac:dyDescent="0.2">
      <c r="R302" s="1"/>
    </row>
    <row r="303" spans="18:18" x14ac:dyDescent="0.2">
      <c r="R303" s="1"/>
    </row>
    <row r="304" spans="18:18" x14ac:dyDescent="0.2">
      <c r="R304" s="1"/>
    </row>
    <row r="305" spans="18:18" x14ac:dyDescent="0.2">
      <c r="R305" s="1"/>
    </row>
    <row r="306" spans="18:18" x14ac:dyDescent="0.2">
      <c r="R306" s="1"/>
    </row>
    <row r="307" spans="18:18" x14ac:dyDescent="0.2">
      <c r="R307" s="1"/>
    </row>
    <row r="308" spans="18:18" x14ac:dyDescent="0.2">
      <c r="R308" s="1"/>
    </row>
    <row r="309" spans="18:18" x14ac:dyDescent="0.2">
      <c r="R309" s="1"/>
    </row>
    <row r="310" spans="18:18" x14ac:dyDescent="0.2">
      <c r="R310" s="1"/>
    </row>
    <row r="311" spans="18:18" x14ac:dyDescent="0.2">
      <c r="R311" s="1"/>
    </row>
    <row r="312" spans="18:18" x14ac:dyDescent="0.2">
      <c r="R312" s="1"/>
    </row>
    <row r="313" spans="18:18" x14ac:dyDescent="0.2">
      <c r="R313" s="1"/>
    </row>
    <row r="314" spans="18:18" x14ac:dyDescent="0.2">
      <c r="R314" s="1"/>
    </row>
    <row r="315" spans="18:18" x14ac:dyDescent="0.2">
      <c r="R315" s="1"/>
    </row>
    <row r="316" spans="18:18" x14ac:dyDescent="0.2">
      <c r="R316" s="1"/>
    </row>
    <row r="317" spans="18:18" x14ac:dyDescent="0.2">
      <c r="R317" s="1"/>
    </row>
    <row r="318" spans="18:18" x14ac:dyDescent="0.2">
      <c r="R318" s="1"/>
    </row>
    <row r="319" spans="18:18" x14ac:dyDescent="0.2">
      <c r="R319" s="1"/>
    </row>
    <row r="320" spans="18:18" x14ac:dyDescent="0.2">
      <c r="R320" s="1"/>
    </row>
    <row r="321" spans="18:18" x14ac:dyDescent="0.2">
      <c r="R321" s="1"/>
    </row>
    <row r="322" spans="18:18" x14ac:dyDescent="0.2">
      <c r="R322" s="1"/>
    </row>
    <row r="323" spans="18:18" x14ac:dyDescent="0.2">
      <c r="R323" s="1"/>
    </row>
    <row r="324" spans="18:18" x14ac:dyDescent="0.2">
      <c r="R324" s="1"/>
    </row>
    <row r="325" spans="18:18" x14ac:dyDescent="0.2">
      <c r="R325" s="1"/>
    </row>
    <row r="326" spans="18:18" x14ac:dyDescent="0.2">
      <c r="R326" s="1"/>
    </row>
    <row r="327" spans="18:18" x14ac:dyDescent="0.2">
      <c r="R327" s="1"/>
    </row>
    <row r="328" spans="18:18" x14ac:dyDescent="0.2">
      <c r="R328" s="1"/>
    </row>
    <row r="329" spans="18:18" x14ac:dyDescent="0.2">
      <c r="R329" s="1"/>
    </row>
    <row r="330" spans="18:18" x14ac:dyDescent="0.2">
      <c r="R330" s="1"/>
    </row>
    <row r="331" spans="18:18" x14ac:dyDescent="0.2">
      <c r="R331" s="1"/>
    </row>
    <row r="332" spans="18:18" x14ac:dyDescent="0.2">
      <c r="R332" s="1"/>
    </row>
    <row r="333" spans="18:18" x14ac:dyDescent="0.2">
      <c r="R333" s="1"/>
    </row>
    <row r="334" spans="18:18" x14ac:dyDescent="0.2">
      <c r="R334" s="1"/>
    </row>
  </sheetData>
  <mergeCells count="21">
    <mergeCell ref="A20:A22"/>
    <mergeCell ref="K20:K22"/>
    <mergeCell ref="A8:A10"/>
    <mergeCell ref="K8:K10"/>
    <mergeCell ref="M8:M9"/>
    <mergeCell ref="M10:M11"/>
    <mergeCell ref="A11:A13"/>
    <mergeCell ref="K11:K13"/>
    <mergeCell ref="M12:M13"/>
    <mergeCell ref="A14:A16"/>
    <mergeCell ref="K14:K16"/>
    <mergeCell ref="M14:M15"/>
    <mergeCell ref="A17:A19"/>
    <mergeCell ref="K17:K19"/>
    <mergeCell ref="A2:A4"/>
    <mergeCell ref="K2:K4"/>
    <mergeCell ref="M2:M3"/>
    <mergeCell ref="M4:M5"/>
    <mergeCell ref="A5:A7"/>
    <mergeCell ref="K5:K7"/>
    <mergeCell ref="M6:M7"/>
  </mergeCells>
  <pageMargins left="0.7" right="0.7" top="0.75" bottom="0.75" header="0.3" footer="0.3"/>
  <pageSetup paperSize="9" orientation="portrait" horizontalDpi="1200" verticalDpi="12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8E7390-F10A-422E-B124-8249830EC1F8}">
  <dimension ref="A1:S63"/>
  <sheetViews>
    <sheetView workbookViewId="0">
      <selection activeCell="L41" sqref="L41"/>
    </sheetView>
  </sheetViews>
  <sheetFormatPr defaultRowHeight="14.4" x14ac:dyDescent="0.3"/>
  <cols>
    <col min="1" max="1" width="18.44140625" style="79" bestFit="1" customWidth="1"/>
    <col min="2" max="2" width="8.88671875" style="79"/>
  </cols>
  <sheetData>
    <row r="1" spans="1:19" x14ac:dyDescent="0.3">
      <c r="A1" s="79" t="s">
        <v>541</v>
      </c>
      <c r="B1" s="79" t="s">
        <v>523</v>
      </c>
      <c r="C1" t="s">
        <v>25</v>
      </c>
      <c r="D1" s="79" t="s">
        <v>523</v>
      </c>
      <c r="E1" t="s">
        <v>22</v>
      </c>
      <c r="F1" s="79" t="s">
        <v>523</v>
      </c>
      <c r="G1" t="s">
        <v>15</v>
      </c>
      <c r="H1" s="79" t="s">
        <v>523</v>
      </c>
      <c r="I1" t="s">
        <v>14</v>
      </c>
      <c r="J1" s="79" t="s">
        <v>523</v>
      </c>
      <c r="K1" t="s">
        <v>20</v>
      </c>
      <c r="L1" s="79" t="s">
        <v>523</v>
      </c>
      <c r="M1" t="s">
        <v>12</v>
      </c>
      <c r="N1" s="79" t="s">
        <v>523</v>
      </c>
      <c r="P1" t="s">
        <v>5</v>
      </c>
      <c r="Q1" s="79" t="s">
        <v>523</v>
      </c>
      <c r="R1" t="s">
        <v>541</v>
      </c>
      <c r="S1" s="79" t="s">
        <v>523</v>
      </c>
    </row>
    <row r="2" spans="1:19" x14ac:dyDescent="0.3">
      <c r="A2" s="78">
        <v>14.129999999999999</v>
      </c>
      <c r="B2" s="78">
        <v>0.12415000000000001</v>
      </c>
      <c r="C2" s="78">
        <v>8.0249999999999986</v>
      </c>
      <c r="D2" s="78">
        <v>3.542E-3</v>
      </c>
      <c r="E2" s="78">
        <v>9.3000000000000007</v>
      </c>
      <c r="F2" s="78">
        <v>7.8800000000000009E-2</v>
      </c>
      <c r="G2" s="78">
        <v>4.5150000000000006</v>
      </c>
      <c r="H2" s="78">
        <v>7.4749999999999999E-3</v>
      </c>
      <c r="I2" s="78">
        <v>7.68</v>
      </c>
      <c r="J2" s="78">
        <v>1.8915000000000001E-2</v>
      </c>
      <c r="K2" s="78">
        <v>5.46</v>
      </c>
      <c r="L2" s="78">
        <v>0.21575000000000003</v>
      </c>
      <c r="M2" s="78">
        <v>7.86</v>
      </c>
      <c r="N2" s="78">
        <v>5.555E-3</v>
      </c>
      <c r="P2" s="78">
        <v>19.14</v>
      </c>
      <c r="Q2" s="78">
        <v>0.72400000000000009</v>
      </c>
      <c r="R2" s="78">
        <v>22.799999999999997</v>
      </c>
      <c r="S2" s="78">
        <v>1.0290000000000001E-2</v>
      </c>
    </row>
    <row r="3" spans="1:19" x14ac:dyDescent="0.3">
      <c r="A3" s="78">
        <v>8.2650000000000006</v>
      </c>
      <c r="B3" s="78">
        <v>0.18714999999999998</v>
      </c>
      <c r="C3" s="78">
        <v>10.95</v>
      </c>
      <c r="D3" s="78">
        <v>3.4809999999999997E-3</v>
      </c>
      <c r="F3" s="79"/>
      <c r="H3" s="79"/>
      <c r="J3" s="79"/>
      <c r="L3" s="79"/>
      <c r="N3" s="79"/>
      <c r="P3" s="78">
        <v>13.559999999999999</v>
      </c>
      <c r="Q3" s="78">
        <v>5.67E-2</v>
      </c>
      <c r="R3" s="78">
        <v>20.28</v>
      </c>
      <c r="S3" s="78">
        <v>2.7559999999999998E-3</v>
      </c>
    </row>
    <row r="4" spans="1:19" x14ac:dyDescent="0.3">
      <c r="A4" s="78">
        <v>13.004999999999999</v>
      </c>
      <c r="B4" s="78">
        <v>7.4999999999999997E-2</v>
      </c>
      <c r="D4" s="79"/>
      <c r="F4" s="79"/>
      <c r="H4" s="79"/>
      <c r="J4" s="79"/>
      <c r="L4" s="79"/>
      <c r="N4" s="79"/>
      <c r="P4" s="78"/>
      <c r="Q4" s="78"/>
      <c r="R4" s="78">
        <v>25.77</v>
      </c>
      <c r="S4" s="78">
        <v>3.8005000000000001E-3</v>
      </c>
    </row>
    <row r="5" spans="1:19" x14ac:dyDescent="0.3">
      <c r="A5" s="78">
        <v>12.734999999999998</v>
      </c>
      <c r="B5" s="78">
        <v>7.1349999999999997E-2</v>
      </c>
      <c r="D5" s="79"/>
      <c r="F5" s="79"/>
      <c r="H5" s="79"/>
      <c r="J5" s="79"/>
      <c r="L5" s="79"/>
      <c r="N5" s="79"/>
      <c r="R5" s="78">
        <v>30.299999999999997</v>
      </c>
      <c r="S5" s="78">
        <v>2.4830000000000001E-2</v>
      </c>
    </row>
    <row r="6" spans="1:19" x14ac:dyDescent="0.3">
      <c r="A6" s="78">
        <v>8.6999999999999993</v>
      </c>
      <c r="B6" s="78">
        <v>1.7260000000000001E-2</v>
      </c>
      <c r="D6" s="79"/>
      <c r="F6" s="79"/>
      <c r="H6" s="79"/>
      <c r="J6" s="79"/>
      <c r="L6" s="79"/>
      <c r="N6" s="79"/>
      <c r="R6" s="78">
        <v>15.3</v>
      </c>
      <c r="S6" s="78">
        <v>7.7799999999999994E-2</v>
      </c>
    </row>
    <row r="7" spans="1:19" x14ac:dyDescent="0.3">
      <c r="A7" s="78">
        <v>4.7549999999999999</v>
      </c>
      <c r="B7" s="78">
        <v>6.0000000000000001E-3</v>
      </c>
      <c r="D7" s="79"/>
      <c r="F7" s="79"/>
      <c r="H7" s="79"/>
      <c r="J7" s="79"/>
      <c r="L7" s="79"/>
      <c r="N7" s="79"/>
      <c r="S7" s="79"/>
    </row>
    <row r="8" spans="1:19" x14ac:dyDescent="0.3">
      <c r="A8" s="78">
        <v>3.585</v>
      </c>
      <c r="B8" s="78">
        <v>4.568E-3</v>
      </c>
      <c r="D8" s="79"/>
      <c r="F8" s="79"/>
      <c r="H8" s="79"/>
      <c r="J8" s="79"/>
      <c r="L8" s="79"/>
      <c r="N8" s="79"/>
      <c r="S8" s="79"/>
    </row>
    <row r="9" spans="1:19" x14ac:dyDescent="0.3">
      <c r="A9" s="78">
        <v>2.5649999999999999</v>
      </c>
      <c r="B9" s="78">
        <v>8.1100000000000009E-4</v>
      </c>
    </row>
    <row r="10" spans="1:19" x14ac:dyDescent="0.3">
      <c r="A10" s="78">
        <v>5.97</v>
      </c>
      <c r="B10" s="78">
        <v>3.005E-2</v>
      </c>
    </row>
    <row r="12" spans="1:19" x14ac:dyDescent="0.3">
      <c r="A12" s="78"/>
    </row>
    <row r="13" spans="1:19" x14ac:dyDescent="0.3">
      <c r="A13" s="78"/>
      <c r="B13" s="78"/>
      <c r="C13" s="78"/>
    </row>
    <row r="14" spans="1:19" x14ac:dyDescent="0.3">
      <c r="A14" s="78"/>
    </row>
    <row r="15" spans="1:19" s="79" customFormat="1" x14ac:dyDescent="0.3">
      <c r="A15" s="78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</row>
    <row r="16" spans="1:19" s="79" customFormat="1" x14ac:dyDescent="0.3">
      <c r="A16" s="78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</row>
    <row r="17" spans="1:19" s="79" customFormat="1" x14ac:dyDescent="0.3">
      <c r="A17" s="78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</row>
    <row r="18" spans="1:19" s="79" customFormat="1" x14ac:dyDescent="0.3">
      <c r="A18" s="7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</row>
    <row r="19" spans="1:19" s="79" customFormat="1" x14ac:dyDescent="0.3">
      <c r="A19" s="78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</row>
    <row r="20" spans="1:19" s="79" customFormat="1" x14ac:dyDescent="0.3">
      <c r="A20" s="78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</row>
    <row r="21" spans="1:19" s="79" customFormat="1" x14ac:dyDescent="0.3">
      <c r="A21" s="78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</row>
    <row r="22" spans="1:19" s="79" customFormat="1" x14ac:dyDescent="0.3">
      <c r="A22" s="78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</row>
    <row r="23" spans="1:19" s="79" customFormat="1" x14ac:dyDescent="0.3">
      <c r="A23" s="78"/>
      <c r="B23" s="78"/>
      <c r="C23" s="78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</row>
    <row r="24" spans="1:19" s="79" customFormat="1" x14ac:dyDescent="0.3">
      <c r="A24" s="78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</row>
    <row r="25" spans="1:19" s="79" customFormat="1" x14ac:dyDescent="0.3">
      <c r="A25" s="78"/>
      <c r="B25" s="78"/>
      <c r="C25" s="78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</row>
    <row r="26" spans="1:19" x14ac:dyDescent="0.3">
      <c r="A26" s="78"/>
    </row>
    <row r="27" spans="1:19" x14ac:dyDescent="0.3">
      <c r="A27" s="78"/>
      <c r="B27" s="78"/>
      <c r="C27" s="78"/>
    </row>
    <row r="28" spans="1:19" x14ac:dyDescent="0.3">
      <c r="A28" s="78"/>
    </row>
    <row r="29" spans="1:19" x14ac:dyDescent="0.3">
      <c r="A29" s="78"/>
      <c r="B29" s="78"/>
      <c r="C29" s="78"/>
    </row>
    <row r="30" spans="1:19" x14ac:dyDescent="0.3">
      <c r="A30" s="78"/>
    </row>
    <row r="31" spans="1:19" x14ac:dyDescent="0.3">
      <c r="A31" s="78"/>
      <c r="B31" s="78"/>
      <c r="C31" s="78"/>
    </row>
    <row r="32" spans="1:19" x14ac:dyDescent="0.3">
      <c r="A32" s="78"/>
    </row>
    <row r="33" spans="1:3" x14ac:dyDescent="0.3">
      <c r="A33" s="78"/>
      <c r="B33" s="78"/>
      <c r="C33" s="78"/>
    </row>
    <row r="34" spans="1:3" x14ac:dyDescent="0.3">
      <c r="A34" s="78"/>
      <c r="B34" s="78"/>
      <c r="C34" s="78"/>
    </row>
    <row r="35" spans="1:3" x14ac:dyDescent="0.3">
      <c r="A35" s="78"/>
      <c r="B35" s="78"/>
      <c r="C35" s="78"/>
    </row>
    <row r="36" spans="1:3" x14ac:dyDescent="0.3">
      <c r="A36" s="78"/>
    </row>
    <row r="37" spans="1:3" x14ac:dyDescent="0.3">
      <c r="A37" s="78"/>
    </row>
    <row r="38" spans="1:3" x14ac:dyDescent="0.3">
      <c r="A38" s="78"/>
    </row>
    <row r="39" spans="1:3" x14ac:dyDescent="0.3">
      <c r="A39" s="78"/>
    </row>
    <row r="40" spans="1:3" x14ac:dyDescent="0.3">
      <c r="A40" s="78"/>
    </row>
    <row r="41" spans="1:3" x14ac:dyDescent="0.3">
      <c r="A41" s="78"/>
    </row>
    <row r="42" spans="1:3" x14ac:dyDescent="0.3">
      <c r="A42" s="78"/>
    </row>
    <row r="43" spans="1:3" x14ac:dyDescent="0.3">
      <c r="A43" s="78"/>
    </row>
    <row r="44" spans="1:3" x14ac:dyDescent="0.3">
      <c r="A44" s="80"/>
      <c r="C44" s="92"/>
    </row>
    <row r="45" spans="1:3" x14ac:dyDescent="0.3">
      <c r="A45" s="80"/>
    </row>
    <row r="46" spans="1:3" x14ac:dyDescent="0.3">
      <c r="A46" s="80"/>
      <c r="C46" s="92"/>
    </row>
    <row r="47" spans="1:3" x14ac:dyDescent="0.3">
      <c r="A47" s="80"/>
    </row>
    <row r="48" spans="1:3" x14ac:dyDescent="0.3">
      <c r="A48" s="80"/>
    </row>
    <row r="49" spans="1:19" x14ac:dyDescent="0.3">
      <c r="A49" s="80"/>
    </row>
    <row r="50" spans="1:19" x14ac:dyDescent="0.3">
      <c r="A50" s="80"/>
    </row>
    <row r="51" spans="1:19" x14ac:dyDescent="0.3">
      <c r="A51" s="80"/>
    </row>
    <row r="52" spans="1:19" x14ac:dyDescent="0.3">
      <c r="A52" s="80"/>
    </row>
    <row r="53" spans="1:19" x14ac:dyDescent="0.3">
      <c r="A53" s="80"/>
    </row>
    <row r="54" spans="1:19" x14ac:dyDescent="0.3">
      <c r="A54" s="80"/>
    </row>
    <row r="55" spans="1:19" x14ac:dyDescent="0.3">
      <c r="A55" s="80"/>
    </row>
    <row r="56" spans="1:19" x14ac:dyDescent="0.3">
      <c r="A56" s="80"/>
    </row>
    <row r="57" spans="1:19" x14ac:dyDescent="0.3">
      <c r="A57" s="80"/>
    </row>
    <row r="58" spans="1:19" s="79" customFormat="1" x14ac:dyDescent="0.3">
      <c r="A58" s="80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</row>
    <row r="59" spans="1:19" s="79" customFormat="1" x14ac:dyDescent="0.3">
      <c r="A59" s="80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</row>
    <row r="60" spans="1:19" s="79" customFormat="1" x14ac:dyDescent="0.3">
      <c r="A60" s="8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</row>
    <row r="61" spans="1:19" s="79" customFormat="1" x14ac:dyDescent="0.3">
      <c r="A61" s="80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</row>
    <row r="62" spans="1:19" s="79" customFormat="1" x14ac:dyDescent="0.3">
      <c r="A62" s="80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</row>
    <row r="63" spans="1:19" s="79" customFormat="1" x14ac:dyDescent="0.3">
      <c r="A63" s="80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CF9608-93F1-4DE9-8D88-B7AF4DA9A65A}">
  <dimension ref="A1:W70"/>
  <sheetViews>
    <sheetView workbookViewId="0">
      <selection activeCell="L41" sqref="L41"/>
    </sheetView>
  </sheetViews>
  <sheetFormatPr defaultRowHeight="14.4" x14ac:dyDescent="0.3"/>
  <cols>
    <col min="1" max="1" width="18.44140625" style="79" bestFit="1" customWidth="1"/>
    <col min="2" max="2" width="8.88671875" style="79"/>
  </cols>
  <sheetData>
    <row r="1" spans="1:23" x14ac:dyDescent="0.3">
      <c r="A1" s="79" t="s">
        <v>541</v>
      </c>
      <c r="B1" s="79" t="s">
        <v>523</v>
      </c>
      <c r="C1" t="s">
        <v>21</v>
      </c>
      <c r="D1" s="79" t="s">
        <v>523</v>
      </c>
      <c r="E1" t="s">
        <v>14</v>
      </c>
      <c r="F1" s="79" t="s">
        <v>523</v>
      </c>
      <c r="G1" t="s">
        <v>20</v>
      </c>
      <c r="H1" s="79" t="s">
        <v>523</v>
      </c>
      <c r="I1" t="s">
        <v>9</v>
      </c>
      <c r="J1" s="79" t="s">
        <v>523</v>
      </c>
      <c r="K1" t="s">
        <v>16</v>
      </c>
      <c r="L1" s="79" t="s">
        <v>523</v>
      </c>
      <c r="N1" t="s">
        <v>5</v>
      </c>
      <c r="O1" s="79" t="s">
        <v>523</v>
      </c>
      <c r="P1" t="s">
        <v>7</v>
      </c>
      <c r="Q1" s="79" t="s">
        <v>523</v>
      </c>
      <c r="R1" t="s">
        <v>2</v>
      </c>
      <c r="S1" s="79" t="s">
        <v>523</v>
      </c>
      <c r="T1" t="s">
        <v>6</v>
      </c>
      <c r="U1" s="79" t="s">
        <v>523</v>
      </c>
      <c r="V1" t="s">
        <v>541</v>
      </c>
      <c r="W1" s="79" t="s">
        <v>523</v>
      </c>
    </row>
    <row r="2" spans="1:23" x14ac:dyDescent="0.3">
      <c r="A2" s="79">
        <v>1.9400000000000002</v>
      </c>
      <c r="B2" s="92">
        <v>0.1668</v>
      </c>
      <c r="C2" s="79">
        <v>2.83</v>
      </c>
      <c r="D2" s="92">
        <v>0.26380000000000003</v>
      </c>
      <c r="E2" s="79">
        <v>3.2</v>
      </c>
      <c r="F2" s="92">
        <v>0.15104999999999999</v>
      </c>
      <c r="G2" s="79">
        <v>3.5550000000000002</v>
      </c>
      <c r="H2" s="92">
        <v>1.39</v>
      </c>
      <c r="I2" s="79">
        <v>2.72</v>
      </c>
      <c r="J2" s="92">
        <v>0.19735</v>
      </c>
      <c r="K2" s="79">
        <v>0.83500000000000008</v>
      </c>
      <c r="L2" s="92">
        <v>4.4205000000000001E-2</v>
      </c>
      <c r="N2" s="79">
        <v>8.98</v>
      </c>
      <c r="O2" s="92">
        <v>3.7694999999999999E-2</v>
      </c>
      <c r="P2" s="79">
        <v>6.37</v>
      </c>
      <c r="Q2" s="92">
        <v>7.9350000000000004E-2</v>
      </c>
      <c r="R2" s="79">
        <v>11.5</v>
      </c>
      <c r="S2" s="92">
        <v>0.20565000000000003</v>
      </c>
      <c r="T2" s="79">
        <v>5.65</v>
      </c>
      <c r="U2" s="92">
        <v>4.8204999999999998E-2</v>
      </c>
      <c r="V2" s="79">
        <v>6.2700000000000005</v>
      </c>
      <c r="W2" s="92">
        <v>0.12255000000000001</v>
      </c>
    </row>
    <row r="3" spans="1:23" x14ac:dyDescent="0.3">
      <c r="A3" s="79">
        <v>0.64499999999999991</v>
      </c>
      <c r="B3" s="92">
        <v>4.6844999999999998E-2</v>
      </c>
      <c r="E3" s="79">
        <v>3.125</v>
      </c>
      <c r="F3" s="92">
        <v>9.169999999999999E-2</v>
      </c>
      <c r="G3" s="79">
        <v>3.0149999999999997</v>
      </c>
      <c r="H3" s="92">
        <v>0.19949999999999998</v>
      </c>
      <c r="N3" s="79">
        <v>7.25</v>
      </c>
      <c r="O3" s="92">
        <v>0.25900000000000001</v>
      </c>
      <c r="R3" s="79"/>
      <c r="S3" s="92"/>
      <c r="V3" s="79">
        <v>8.86</v>
      </c>
      <c r="W3" s="92">
        <v>5.1049999999999998E-2</v>
      </c>
    </row>
    <row r="4" spans="1:23" x14ac:dyDescent="0.3">
      <c r="A4" s="79">
        <v>1.01</v>
      </c>
      <c r="B4" s="92">
        <v>7.665000000000001E-2</v>
      </c>
      <c r="E4" s="79">
        <v>4.3250000000000002</v>
      </c>
      <c r="F4" s="92">
        <v>0.21315000000000001</v>
      </c>
      <c r="N4" s="79">
        <v>10.6</v>
      </c>
      <c r="O4" s="92">
        <v>0.42315000000000003</v>
      </c>
      <c r="V4" s="79">
        <v>7.08</v>
      </c>
      <c r="W4" s="92">
        <v>0.14510000000000001</v>
      </c>
    </row>
    <row r="5" spans="1:23" x14ac:dyDescent="0.3">
      <c r="A5" s="79">
        <v>0.76999999999999991</v>
      </c>
      <c r="B5" s="92">
        <v>3.8605E-2</v>
      </c>
      <c r="N5" s="79"/>
      <c r="O5" s="92"/>
      <c r="V5" s="79">
        <v>7.39</v>
      </c>
      <c r="W5" s="92">
        <v>0.15529999999999999</v>
      </c>
    </row>
    <row r="6" spans="1:23" x14ac:dyDescent="0.3">
      <c r="A6" s="79">
        <v>3.22</v>
      </c>
      <c r="B6" s="92">
        <v>0.27155000000000001</v>
      </c>
      <c r="V6" s="79">
        <v>7.46</v>
      </c>
      <c r="W6" s="92">
        <v>6.4950000000000008E-2</v>
      </c>
    </row>
    <row r="7" spans="1:23" x14ac:dyDescent="0.3">
      <c r="A7" s="79">
        <v>0.86</v>
      </c>
      <c r="B7" s="92">
        <v>7.7249999999999999E-2</v>
      </c>
      <c r="V7" s="79">
        <v>6.7600000000000007</v>
      </c>
      <c r="W7" s="92">
        <v>0.22515000000000002</v>
      </c>
    </row>
    <row r="8" spans="1:23" x14ac:dyDescent="0.3">
      <c r="A8" s="79">
        <v>0.73499999999999999</v>
      </c>
      <c r="B8" s="92">
        <v>2.2960000000000001E-2</v>
      </c>
      <c r="V8" s="79">
        <v>4.84</v>
      </c>
      <c r="W8" s="92">
        <v>0.11264999999999999</v>
      </c>
    </row>
    <row r="9" spans="1:23" x14ac:dyDescent="0.3">
      <c r="A9" s="79">
        <v>2.61</v>
      </c>
      <c r="B9" s="92">
        <v>0.30230000000000001</v>
      </c>
      <c r="R9" s="79"/>
      <c r="S9" s="92"/>
      <c r="V9" s="79">
        <v>6.41</v>
      </c>
      <c r="W9" s="92">
        <v>4.4760000000000001E-2</v>
      </c>
    </row>
    <row r="10" spans="1:23" x14ac:dyDescent="0.3">
      <c r="A10" s="79">
        <v>3.63</v>
      </c>
      <c r="B10" s="92">
        <v>0.53949999999999998</v>
      </c>
      <c r="V10" s="79">
        <v>8.61</v>
      </c>
      <c r="W10" s="92">
        <v>0.11505</v>
      </c>
    </row>
    <row r="11" spans="1:23" x14ac:dyDescent="0.3">
      <c r="A11" s="79">
        <v>0.61</v>
      </c>
      <c r="B11" s="92">
        <v>2.8434999999999998E-2</v>
      </c>
    </row>
    <row r="12" spans="1:23" x14ac:dyDescent="0.3">
      <c r="A12" s="79">
        <v>0.51500000000000001</v>
      </c>
      <c r="B12" s="92">
        <v>1.9565000000000003E-2</v>
      </c>
    </row>
    <row r="13" spans="1:23" x14ac:dyDescent="0.3">
      <c r="A13" s="79">
        <v>1.81</v>
      </c>
      <c r="B13" s="92">
        <v>0.11184999999999999</v>
      </c>
    </row>
    <row r="14" spans="1:23" x14ac:dyDescent="0.3">
      <c r="A14" s="79">
        <v>3.96</v>
      </c>
      <c r="B14" s="92">
        <v>0.20230000000000001</v>
      </c>
    </row>
    <row r="15" spans="1:23" x14ac:dyDescent="0.3">
      <c r="A15" s="79">
        <v>4.7549999999999999</v>
      </c>
      <c r="B15" s="92">
        <v>0.20265</v>
      </c>
    </row>
    <row r="22" spans="1:1" x14ac:dyDescent="0.3">
      <c r="A22" s="80"/>
    </row>
    <row r="23" spans="1:1" x14ac:dyDescent="0.3">
      <c r="A23" s="80"/>
    </row>
    <row r="24" spans="1:1" x14ac:dyDescent="0.3">
      <c r="A24" s="80"/>
    </row>
    <row r="25" spans="1:1" x14ac:dyDescent="0.3">
      <c r="A25" s="80"/>
    </row>
    <row r="26" spans="1:1" x14ac:dyDescent="0.3">
      <c r="A26" s="80"/>
    </row>
    <row r="27" spans="1:1" x14ac:dyDescent="0.3">
      <c r="A27" s="80"/>
    </row>
    <row r="28" spans="1:1" x14ac:dyDescent="0.3">
      <c r="A28" s="80"/>
    </row>
    <row r="29" spans="1:1" x14ac:dyDescent="0.3">
      <c r="A29" s="80"/>
    </row>
    <row r="30" spans="1:1" x14ac:dyDescent="0.3">
      <c r="A30" s="80"/>
    </row>
    <row r="31" spans="1:1" x14ac:dyDescent="0.3">
      <c r="A31" s="80"/>
    </row>
    <row r="32" spans="1:1" x14ac:dyDescent="0.3">
      <c r="A32" s="80"/>
    </row>
    <row r="33" spans="1:1" x14ac:dyDescent="0.3">
      <c r="A33" s="80"/>
    </row>
    <row r="34" spans="1:1" x14ac:dyDescent="0.3">
      <c r="A34" s="80"/>
    </row>
    <row r="35" spans="1:1" x14ac:dyDescent="0.3">
      <c r="A35" s="80"/>
    </row>
    <row r="36" spans="1:1" x14ac:dyDescent="0.3">
      <c r="A36" s="80"/>
    </row>
    <row r="37" spans="1:1" x14ac:dyDescent="0.3">
      <c r="A37" s="80"/>
    </row>
    <row r="38" spans="1:1" x14ac:dyDescent="0.3">
      <c r="A38" s="80"/>
    </row>
    <row r="39" spans="1:1" x14ac:dyDescent="0.3">
      <c r="A39" s="80"/>
    </row>
    <row r="40" spans="1:1" x14ac:dyDescent="0.3">
      <c r="A40" s="80"/>
    </row>
    <row r="41" spans="1:1" x14ac:dyDescent="0.3">
      <c r="A41" s="80"/>
    </row>
    <row r="42" spans="1:1" x14ac:dyDescent="0.3">
      <c r="A42" s="80"/>
    </row>
    <row r="43" spans="1:1" x14ac:dyDescent="0.3">
      <c r="A43" s="80"/>
    </row>
    <row r="44" spans="1:1" x14ac:dyDescent="0.3">
      <c r="A44" s="80"/>
    </row>
    <row r="45" spans="1:1" x14ac:dyDescent="0.3">
      <c r="A45" s="80"/>
    </row>
    <row r="46" spans="1:1" x14ac:dyDescent="0.3">
      <c r="A46" s="80"/>
    </row>
    <row r="47" spans="1:1" x14ac:dyDescent="0.3">
      <c r="A47" s="80"/>
    </row>
    <row r="48" spans="1:1" x14ac:dyDescent="0.3">
      <c r="A48" s="80"/>
    </row>
    <row r="49" spans="1:1" x14ac:dyDescent="0.3">
      <c r="A49" s="80"/>
    </row>
    <row r="50" spans="1:1" x14ac:dyDescent="0.3">
      <c r="A50" s="80"/>
    </row>
    <row r="51" spans="1:1" x14ac:dyDescent="0.3">
      <c r="A51" s="80"/>
    </row>
    <row r="52" spans="1:1" x14ac:dyDescent="0.3">
      <c r="A52" s="80"/>
    </row>
    <row r="53" spans="1:1" x14ac:dyDescent="0.3">
      <c r="A53" s="80"/>
    </row>
    <row r="54" spans="1:1" x14ac:dyDescent="0.3">
      <c r="A54" s="80"/>
    </row>
    <row r="55" spans="1:1" x14ac:dyDescent="0.3">
      <c r="A55" s="80"/>
    </row>
    <row r="56" spans="1:1" x14ac:dyDescent="0.3">
      <c r="A56" s="80"/>
    </row>
    <row r="57" spans="1:1" x14ac:dyDescent="0.3">
      <c r="A57" s="80"/>
    </row>
    <row r="58" spans="1:1" x14ac:dyDescent="0.3">
      <c r="A58" s="80"/>
    </row>
    <row r="59" spans="1:1" x14ac:dyDescent="0.3">
      <c r="A59" s="80"/>
    </row>
    <row r="60" spans="1:1" x14ac:dyDescent="0.3">
      <c r="A60" s="80"/>
    </row>
    <row r="61" spans="1:1" x14ac:dyDescent="0.3">
      <c r="A61" s="80"/>
    </row>
    <row r="62" spans="1:1" x14ac:dyDescent="0.3">
      <c r="A62" s="80"/>
    </row>
    <row r="63" spans="1:1" x14ac:dyDescent="0.3">
      <c r="A63" s="80"/>
    </row>
    <row r="64" spans="1:1" x14ac:dyDescent="0.3">
      <c r="A64" s="80"/>
    </row>
    <row r="65" spans="1:1" x14ac:dyDescent="0.3">
      <c r="A65" s="80"/>
    </row>
    <row r="66" spans="1:1" x14ac:dyDescent="0.3">
      <c r="A66" s="80"/>
    </row>
    <row r="67" spans="1:1" x14ac:dyDescent="0.3">
      <c r="A67" s="80"/>
    </row>
    <row r="68" spans="1:1" x14ac:dyDescent="0.3">
      <c r="A68" s="80"/>
    </row>
    <row r="69" spans="1:1" x14ac:dyDescent="0.3">
      <c r="A69" s="80"/>
    </row>
    <row r="70" spans="1:1" x14ac:dyDescent="0.3">
      <c r="A70" s="80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E6F231-D1AA-4972-8F15-A0BDA39EA93E}">
  <dimension ref="A1:U70"/>
  <sheetViews>
    <sheetView zoomScale="85" zoomScaleNormal="85" workbookViewId="0">
      <selection activeCell="I3" sqref="I3"/>
    </sheetView>
  </sheetViews>
  <sheetFormatPr defaultRowHeight="11.4" x14ac:dyDescent="0.2"/>
  <cols>
    <col min="1" max="1" width="3.6640625" style="5" bestFit="1" customWidth="1"/>
    <col min="2" max="2" width="8.6640625" style="5" bestFit="1" customWidth="1"/>
    <col min="3" max="3" width="7.44140625" style="18" bestFit="1" customWidth="1"/>
    <col min="4" max="4" width="3.21875" style="5" bestFit="1" customWidth="1"/>
    <col min="5" max="5" width="9.109375" style="5" bestFit="1" customWidth="1"/>
    <col min="6" max="6" width="5.5546875" style="5" bestFit="1" customWidth="1"/>
    <col min="7" max="7" width="8.21875" style="18" bestFit="1" customWidth="1"/>
    <col min="8" max="8" width="9.33203125" style="8" bestFit="1" customWidth="1"/>
    <col min="9" max="9" width="14.33203125" style="18" customWidth="1"/>
    <col min="10" max="10" width="7.44140625" style="5" bestFit="1" customWidth="1"/>
    <col min="11" max="11" width="5.109375" style="5" bestFit="1" customWidth="1"/>
    <col min="12" max="12" width="4.88671875" style="5" customWidth="1"/>
    <col min="13" max="13" width="10.109375" style="5" bestFit="1" customWidth="1"/>
    <col min="14" max="14" width="7.21875" style="5" bestFit="1" customWidth="1"/>
    <col min="15" max="15" width="5.109375" style="5" bestFit="1" customWidth="1"/>
    <col min="16" max="16" width="5.5546875" style="5" bestFit="1" customWidth="1"/>
    <col min="17" max="17" width="18.44140625" style="1" bestFit="1" customWidth="1"/>
    <col min="18" max="19" width="8.88671875" style="1"/>
    <col min="20" max="20" width="10" style="1" bestFit="1" customWidth="1"/>
    <col min="21" max="16384" width="8.88671875" style="1"/>
  </cols>
  <sheetData>
    <row r="1" spans="1:16" ht="22.2" customHeight="1" thickBot="1" x14ac:dyDescent="0.25">
      <c r="C1" s="61" t="s">
        <v>531</v>
      </c>
      <c r="D1" s="26" t="s">
        <v>529</v>
      </c>
      <c r="E1" s="5" t="s">
        <v>45</v>
      </c>
      <c r="F1" s="5" t="s">
        <v>530</v>
      </c>
      <c r="G1" s="5" t="s">
        <v>532</v>
      </c>
      <c r="H1" s="26" t="s">
        <v>533</v>
      </c>
      <c r="I1" s="5" t="s">
        <v>534</v>
      </c>
      <c r="J1" s="27" t="s">
        <v>535</v>
      </c>
      <c r="K1" s="61" t="s">
        <v>43</v>
      </c>
    </row>
    <row r="2" spans="1:16" ht="12" thickBot="1" x14ac:dyDescent="0.25">
      <c r="A2" s="151" t="s">
        <v>8</v>
      </c>
      <c r="B2" s="28" t="s">
        <v>1</v>
      </c>
      <c r="C2" s="67">
        <v>339009750</v>
      </c>
      <c r="D2" s="60">
        <v>30</v>
      </c>
      <c r="E2" s="28">
        <v>8</v>
      </c>
      <c r="F2" s="28">
        <v>38</v>
      </c>
      <c r="G2" s="68">
        <v>8921309.2105263155</v>
      </c>
      <c r="H2" s="69">
        <v>14</v>
      </c>
      <c r="I2" s="68">
        <v>124898328.94736841</v>
      </c>
      <c r="J2" s="70">
        <v>13.030518512800006</v>
      </c>
      <c r="K2" s="156">
        <v>5.3</v>
      </c>
      <c r="L2" s="5" t="s">
        <v>34</v>
      </c>
      <c r="M2" s="5" t="s">
        <v>44</v>
      </c>
      <c r="N2" s="30" t="s">
        <v>40</v>
      </c>
      <c r="O2" s="30" t="s">
        <v>35</v>
      </c>
      <c r="P2" s="30" t="s">
        <v>43</v>
      </c>
    </row>
    <row r="3" spans="1:16" ht="13.2" customHeight="1" x14ac:dyDescent="0.2">
      <c r="A3" s="152"/>
      <c r="B3" s="5" t="s">
        <v>46</v>
      </c>
      <c r="C3" s="65">
        <v>158903950</v>
      </c>
      <c r="D3" s="26">
        <v>12</v>
      </c>
      <c r="E3" s="5">
        <v>6</v>
      </c>
      <c r="F3" s="5">
        <v>18</v>
      </c>
      <c r="G3" s="18">
        <v>8827997.222222222</v>
      </c>
      <c r="H3" s="66">
        <v>5</v>
      </c>
      <c r="I3" s="18">
        <v>44139986.111111112</v>
      </c>
      <c r="J3" s="71">
        <v>4.6402189297668501</v>
      </c>
      <c r="K3" s="154"/>
      <c r="M3" s="60" t="s">
        <v>15</v>
      </c>
      <c r="N3" s="53">
        <v>0</v>
      </c>
      <c r="O3" s="53">
        <v>6.1943066994056117</v>
      </c>
      <c r="P3" s="72"/>
    </row>
    <row r="4" spans="1:16" ht="15" customHeight="1" thickBot="1" x14ac:dyDescent="0.25">
      <c r="A4" s="153"/>
      <c r="B4" s="5" t="s">
        <v>47</v>
      </c>
      <c r="C4" s="65">
        <v>180105800</v>
      </c>
      <c r="D4" s="26">
        <v>18</v>
      </c>
      <c r="E4" s="5">
        <v>2</v>
      </c>
      <c r="F4" s="5">
        <v>20</v>
      </c>
      <c r="G4" s="18">
        <v>9005290</v>
      </c>
      <c r="H4" s="66">
        <v>9</v>
      </c>
      <c r="I4" s="18">
        <v>81047610</v>
      </c>
      <c r="J4" s="71">
        <v>8.5201353074212403</v>
      </c>
      <c r="K4" s="155"/>
      <c r="M4" s="61"/>
      <c r="N4" s="29"/>
      <c r="O4" s="29"/>
      <c r="P4" s="73">
        <v>5.3</v>
      </c>
    </row>
    <row r="5" spans="1:16" ht="15" customHeight="1" x14ac:dyDescent="0.2">
      <c r="A5" s="151" t="s">
        <v>33</v>
      </c>
      <c r="B5" s="28" t="s">
        <v>1</v>
      </c>
      <c r="C5" s="67">
        <v>362242400</v>
      </c>
      <c r="D5" s="60">
        <v>18</v>
      </c>
      <c r="E5" s="28">
        <v>4</v>
      </c>
      <c r="F5" s="28">
        <v>22</v>
      </c>
      <c r="G5" s="68">
        <v>16465563.636363637</v>
      </c>
      <c r="H5" s="69">
        <v>5</v>
      </c>
      <c r="I5" s="68">
        <v>82327818.181818187</v>
      </c>
      <c r="J5" s="70">
        <v>8.5891794388112022</v>
      </c>
      <c r="K5" s="154">
        <v>8.1</v>
      </c>
      <c r="M5" s="60" t="s">
        <v>10</v>
      </c>
      <c r="N5" s="53">
        <v>4.8332650517282545</v>
      </c>
      <c r="O5" s="53">
        <v>1.1401128725396787</v>
      </c>
      <c r="P5" s="72"/>
    </row>
    <row r="6" spans="1:16" ht="15" customHeight="1" thickBot="1" x14ac:dyDescent="0.25">
      <c r="A6" s="152"/>
      <c r="B6" s="5" t="s">
        <v>46</v>
      </c>
      <c r="C6" s="65">
        <v>97919500</v>
      </c>
      <c r="D6" s="26">
        <v>10</v>
      </c>
      <c r="E6" s="5">
        <v>0</v>
      </c>
      <c r="F6" s="5">
        <v>10</v>
      </c>
      <c r="G6" s="18">
        <v>9791950</v>
      </c>
      <c r="H6" s="66">
        <v>2</v>
      </c>
      <c r="I6" s="18">
        <v>19583900</v>
      </c>
      <c r="J6" s="71">
        <v>2.0587587696541187</v>
      </c>
      <c r="K6" s="154"/>
      <c r="M6" s="61"/>
      <c r="N6" s="29"/>
      <c r="O6" s="29"/>
      <c r="P6" s="89"/>
    </row>
    <row r="7" spans="1:16" ht="13.2" customHeight="1" thickBot="1" x14ac:dyDescent="0.25">
      <c r="A7" s="153"/>
      <c r="B7" s="5" t="s">
        <v>47</v>
      </c>
      <c r="C7" s="65">
        <v>264322900</v>
      </c>
      <c r="D7" s="26">
        <v>8</v>
      </c>
      <c r="E7" s="5">
        <v>4</v>
      </c>
      <c r="F7" s="5">
        <v>12</v>
      </c>
      <c r="G7" s="18">
        <v>22026908.333333332</v>
      </c>
      <c r="H7" s="66">
        <v>3</v>
      </c>
      <c r="I7" s="18">
        <v>66080725</v>
      </c>
      <c r="J7" s="71">
        <v>6.9467405419171957</v>
      </c>
      <c r="K7" s="155"/>
      <c r="M7" s="60" t="s">
        <v>32</v>
      </c>
      <c r="N7" s="53">
        <v>6.4106158486543725</v>
      </c>
      <c r="O7" s="53">
        <v>0</v>
      </c>
      <c r="P7" s="89"/>
    </row>
    <row r="8" spans="1:16" ht="15" customHeight="1" thickBot="1" x14ac:dyDescent="0.25">
      <c r="A8" s="151" t="s">
        <v>9</v>
      </c>
      <c r="B8" s="28" t="s">
        <v>1</v>
      </c>
      <c r="C8" s="67">
        <v>450638300</v>
      </c>
      <c r="D8" s="60">
        <v>20</v>
      </c>
      <c r="E8" s="28">
        <v>0</v>
      </c>
      <c r="F8" s="28">
        <v>20</v>
      </c>
      <c r="G8" s="68">
        <v>22531915</v>
      </c>
      <c r="H8" s="69">
        <v>4</v>
      </c>
      <c r="I8" s="68">
        <v>90127660</v>
      </c>
      <c r="J8" s="70">
        <v>9.4029291828254618</v>
      </c>
      <c r="K8" s="154">
        <v>6.7</v>
      </c>
      <c r="M8" s="61"/>
      <c r="N8" s="29"/>
      <c r="O8" s="29"/>
      <c r="P8" s="73">
        <v>14.8</v>
      </c>
    </row>
    <row r="9" spans="1:16" ht="15" customHeight="1" x14ac:dyDescent="0.2">
      <c r="A9" s="152"/>
      <c r="B9" s="5" t="s">
        <v>46</v>
      </c>
      <c r="C9" s="65">
        <v>349546700</v>
      </c>
      <c r="D9" s="26">
        <v>12</v>
      </c>
      <c r="E9" s="5">
        <v>0</v>
      </c>
      <c r="F9" s="5">
        <v>12</v>
      </c>
      <c r="G9" s="18">
        <v>29128891.666666668</v>
      </c>
      <c r="H9" s="66">
        <v>2</v>
      </c>
      <c r="I9" s="18">
        <v>58257783.333333336</v>
      </c>
      <c r="J9" s="71">
        <v>6.1243532870423953</v>
      </c>
      <c r="K9" s="154"/>
      <c r="M9" s="60" t="s">
        <v>9</v>
      </c>
      <c r="N9" s="53">
        <v>6.1243532870423953</v>
      </c>
      <c r="O9" s="53">
        <v>2.6568152671118406</v>
      </c>
      <c r="P9" s="30"/>
    </row>
    <row r="10" spans="1:16" ht="15" customHeight="1" thickBot="1" x14ac:dyDescent="0.25">
      <c r="A10" s="153"/>
      <c r="B10" s="5" t="s">
        <v>47</v>
      </c>
      <c r="C10" s="65">
        <v>101091600</v>
      </c>
      <c r="D10" s="26">
        <v>8</v>
      </c>
      <c r="E10" s="5">
        <v>0</v>
      </c>
      <c r="F10" s="5">
        <v>8</v>
      </c>
      <c r="G10" s="18">
        <v>12636450</v>
      </c>
      <c r="H10" s="66">
        <v>2</v>
      </c>
      <c r="I10" s="18">
        <v>25272900</v>
      </c>
      <c r="J10" s="71">
        <v>2.6568152671118406</v>
      </c>
      <c r="K10" s="155"/>
      <c r="M10" s="61"/>
      <c r="N10" s="29"/>
      <c r="O10" s="29"/>
      <c r="P10" s="89"/>
    </row>
    <row r="11" spans="1:16" ht="13.8" customHeight="1" x14ac:dyDescent="0.2">
      <c r="A11" s="151" t="s">
        <v>10</v>
      </c>
      <c r="B11" s="28" t="s">
        <v>1</v>
      </c>
      <c r="C11" s="67">
        <v>181310200</v>
      </c>
      <c r="D11" s="60">
        <v>13</v>
      </c>
      <c r="E11" s="28">
        <v>0</v>
      </c>
      <c r="F11" s="28">
        <v>13</v>
      </c>
      <c r="G11" s="68">
        <v>13946938.461538462</v>
      </c>
      <c r="H11" s="69">
        <v>4</v>
      </c>
      <c r="I11" s="68">
        <v>55787753.846153848</v>
      </c>
      <c r="J11" s="70">
        <v>5.8202809069300523</v>
      </c>
      <c r="K11" s="154">
        <v>9</v>
      </c>
      <c r="M11" s="60" t="s">
        <v>33</v>
      </c>
      <c r="N11" s="53">
        <v>2.0587587696541187</v>
      </c>
      <c r="O11" s="53">
        <v>6.9467405419171957</v>
      </c>
      <c r="P11" s="90"/>
    </row>
    <row r="12" spans="1:16" ht="15" customHeight="1" thickBot="1" x14ac:dyDescent="0.25">
      <c r="A12" s="152"/>
      <c r="B12" s="5" t="s">
        <v>46</v>
      </c>
      <c r="C12" s="65">
        <v>137929000</v>
      </c>
      <c r="D12" s="26">
        <v>9</v>
      </c>
      <c r="E12" s="5">
        <v>0</v>
      </c>
      <c r="F12" s="5">
        <v>9</v>
      </c>
      <c r="G12" s="18">
        <v>15325444.444444444</v>
      </c>
      <c r="H12" s="66">
        <v>3</v>
      </c>
      <c r="I12" s="18">
        <v>45976333.333333328</v>
      </c>
      <c r="J12" s="71">
        <v>4.8332650517282545</v>
      </c>
      <c r="K12" s="154"/>
      <c r="M12" s="61"/>
      <c r="N12" s="29"/>
      <c r="O12" s="29"/>
      <c r="P12" s="73">
        <v>19</v>
      </c>
    </row>
    <row r="13" spans="1:16" ht="15" customHeight="1" thickBot="1" x14ac:dyDescent="0.25">
      <c r="A13" s="153"/>
      <c r="B13" s="5" t="s">
        <v>47</v>
      </c>
      <c r="C13" s="65">
        <v>43381200</v>
      </c>
      <c r="D13" s="26">
        <v>4</v>
      </c>
      <c r="E13" s="5">
        <v>0</v>
      </c>
      <c r="F13" s="5">
        <v>4</v>
      </c>
      <c r="G13" s="18">
        <v>10845300</v>
      </c>
      <c r="H13" s="66">
        <v>1</v>
      </c>
      <c r="I13" s="18">
        <v>10845300</v>
      </c>
      <c r="J13" s="71">
        <v>1.1401128725396787</v>
      </c>
      <c r="K13" s="155"/>
      <c r="M13" s="60" t="s">
        <v>11</v>
      </c>
      <c r="N13" s="53">
        <v>0</v>
      </c>
      <c r="O13" s="53">
        <v>0</v>
      </c>
      <c r="P13" s="72"/>
    </row>
    <row r="14" spans="1:16" ht="15" customHeight="1" thickBot="1" x14ac:dyDescent="0.25">
      <c r="A14" s="151" t="s">
        <v>12</v>
      </c>
      <c r="B14" s="28" t="s">
        <v>1</v>
      </c>
      <c r="C14" s="67">
        <v>162150700</v>
      </c>
      <c r="D14" s="60">
        <v>10</v>
      </c>
      <c r="E14" s="28">
        <v>0</v>
      </c>
      <c r="F14" s="28">
        <v>10</v>
      </c>
      <c r="G14" s="68">
        <v>16215070</v>
      </c>
      <c r="H14" s="69">
        <v>5</v>
      </c>
      <c r="I14" s="68">
        <v>81075350</v>
      </c>
      <c r="J14" s="70">
        <v>8.4585106783288087</v>
      </c>
      <c r="K14" s="154">
        <v>10</v>
      </c>
      <c r="M14" s="61"/>
      <c r="N14" s="29"/>
      <c r="O14" s="29"/>
      <c r="P14" s="73">
        <v>1</v>
      </c>
    </row>
    <row r="15" spans="1:16" ht="13.2" customHeight="1" x14ac:dyDescent="0.2">
      <c r="A15" s="152"/>
      <c r="B15" s="5" t="s">
        <v>46</v>
      </c>
      <c r="C15" s="65">
        <v>149955900</v>
      </c>
      <c r="D15" s="26">
        <v>8</v>
      </c>
      <c r="E15" s="5">
        <v>0</v>
      </c>
      <c r="F15" s="5">
        <v>8</v>
      </c>
      <c r="G15" s="18">
        <v>18744487.5</v>
      </c>
      <c r="H15" s="66">
        <v>4</v>
      </c>
      <c r="I15" s="18">
        <v>74977950</v>
      </c>
      <c r="J15" s="71">
        <v>7.8820619025417828</v>
      </c>
      <c r="K15" s="154"/>
      <c r="M15" s="60" t="s">
        <v>17</v>
      </c>
      <c r="N15" s="53">
        <v>5.8397799851134069</v>
      </c>
      <c r="O15" s="53">
        <v>0</v>
      </c>
      <c r="P15" s="72"/>
    </row>
    <row r="16" spans="1:16" ht="15" customHeight="1" thickBot="1" x14ac:dyDescent="0.25">
      <c r="A16" s="153"/>
      <c r="B16" s="5" t="s">
        <v>47</v>
      </c>
      <c r="C16" s="65">
        <v>12194800</v>
      </c>
      <c r="D16" s="26">
        <v>2</v>
      </c>
      <c r="E16" s="5">
        <v>0</v>
      </c>
      <c r="F16" s="5">
        <v>2</v>
      </c>
      <c r="G16" s="18">
        <v>6097400</v>
      </c>
      <c r="H16" s="66">
        <v>1</v>
      </c>
      <c r="I16" s="18">
        <v>6097400</v>
      </c>
      <c r="J16" s="71">
        <v>0.64098957419559044</v>
      </c>
      <c r="K16" s="155"/>
      <c r="M16" s="61"/>
      <c r="N16" s="29"/>
      <c r="O16" s="29"/>
      <c r="P16" s="73">
        <v>4.8</v>
      </c>
    </row>
    <row r="17" spans="1:16" ht="15" customHeight="1" x14ac:dyDescent="0.2">
      <c r="A17" s="151" t="s">
        <v>32</v>
      </c>
      <c r="B17" s="28" t="s">
        <v>1</v>
      </c>
      <c r="C17" s="67">
        <v>243923400</v>
      </c>
      <c r="D17" s="60">
        <v>12</v>
      </c>
      <c r="E17" s="28">
        <v>0</v>
      </c>
      <c r="F17" s="28">
        <v>12</v>
      </c>
      <c r="G17" s="68">
        <v>20326950</v>
      </c>
      <c r="H17" s="69">
        <v>3</v>
      </c>
      <c r="I17" s="68">
        <v>60980850</v>
      </c>
      <c r="J17" s="70">
        <v>6.3620714668338447</v>
      </c>
      <c r="K17" s="154">
        <v>1</v>
      </c>
      <c r="M17" s="60" t="s">
        <v>19</v>
      </c>
      <c r="N17" s="53">
        <v>1.9110054901363074</v>
      </c>
      <c r="O17" s="53">
        <v>3.2065510282263667</v>
      </c>
      <c r="P17" s="72"/>
    </row>
    <row r="18" spans="1:16" ht="15" customHeight="1" thickBot="1" x14ac:dyDescent="0.25">
      <c r="A18" s="152"/>
      <c r="B18" s="5" t="s">
        <v>46</v>
      </c>
      <c r="C18" s="65">
        <v>243923400</v>
      </c>
      <c r="D18" s="26">
        <v>12</v>
      </c>
      <c r="E18" s="5">
        <v>0</v>
      </c>
      <c r="F18" s="5">
        <v>12</v>
      </c>
      <c r="G18" s="18">
        <v>20326950</v>
      </c>
      <c r="H18" s="66">
        <v>3</v>
      </c>
      <c r="I18" s="18">
        <v>60980850</v>
      </c>
      <c r="J18" s="71">
        <v>6.4106158486543725</v>
      </c>
      <c r="K18" s="154"/>
      <c r="M18" s="61"/>
      <c r="N18" s="29"/>
      <c r="O18" s="29"/>
      <c r="P18" s="73">
        <v>3.5</v>
      </c>
    </row>
    <row r="19" spans="1:16" ht="13.2" customHeight="1" thickBot="1" x14ac:dyDescent="0.25">
      <c r="A19" s="153"/>
      <c r="B19" s="5" t="s">
        <v>47</v>
      </c>
      <c r="C19" s="65">
        <v>0</v>
      </c>
      <c r="D19" s="26">
        <v>0</v>
      </c>
      <c r="E19" s="5">
        <v>0</v>
      </c>
      <c r="F19" s="5">
        <v>0</v>
      </c>
      <c r="G19" s="18">
        <v>0</v>
      </c>
      <c r="H19" s="66">
        <v>0</v>
      </c>
      <c r="I19" s="18">
        <v>0</v>
      </c>
      <c r="J19" s="71">
        <v>0</v>
      </c>
      <c r="K19" s="155"/>
      <c r="M19" s="149" t="s">
        <v>16</v>
      </c>
      <c r="N19" s="53">
        <v>4.0335859498498081</v>
      </c>
      <c r="O19" s="53">
        <v>2.1971506620918437</v>
      </c>
      <c r="P19" s="72"/>
    </row>
    <row r="20" spans="1:16" ht="15" customHeight="1" thickBot="1" x14ac:dyDescent="0.25">
      <c r="A20" s="151" t="s">
        <v>13</v>
      </c>
      <c r="B20" s="28" t="s">
        <v>1</v>
      </c>
      <c r="C20" s="67">
        <v>225390700</v>
      </c>
      <c r="D20" s="60">
        <v>19</v>
      </c>
      <c r="E20" s="28">
        <v>5</v>
      </c>
      <c r="F20" s="28">
        <v>24</v>
      </c>
      <c r="G20" s="68">
        <v>9391279.166666666</v>
      </c>
      <c r="H20" s="69">
        <v>6</v>
      </c>
      <c r="I20" s="68">
        <v>56347675</v>
      </c>
      <c r="J20" s="70">
        <v>5.8786969243611189</v>
      </c>
      <c r="K20" s="154">
        <v>4.8</v>
      </c>
      <c r="M20" s="150"/>
      <c r="N20" s="29"/>
      <c r="O20" s="29"/>
      <c r="P20" s="73">
        <v>5</v>
      </c>
    </row>
    <row r="21" spans="1:16" ht="15" customHeight="1" x14ac:dyDescent="0.2">
      <c r="A21" s="152"/>
      <c r="B21" s="5" t="s">
        <v>46</v>
      </c>
      <c r="C21" s="65">
        <v>30153900</v>
      </c>
      <c r="D21" s="26">
        <v>6</v>
      </c>
      <c r="E21" s="5">
        <v>0</v>
      </c>
      <c r="F21" s="5">
        <v>6</v>
      </c>
      <c r="G21" s="18">
        <v>5025650</v>
      </c>
      <c r="H21" s="66">
        <v>2</v>
      </c>
      <c r="I21" s="18">
        <v>10051300</v>
      </c>
      <c r="J21" s="71">
        <v>1.0566435705566533</v>
      </c>
      <c r="K21" s="154"/>
      <c r="M21" s="149" t="s">
        <v>18</v>
      </c>
      <c r="N21" s="53">
        <v>0</v>
      </c>
      <c r="O21" s="53">
        <v>4.260421268149595</v>
      </c>
      <c r="P21" s="72"/>
    </row>
    <row r="22" spans="1:16" ht="15" customHeight="1" thickBot="1" x14ac:dyDescent="0.25">
      <c r="A22" s="153"/>
      <c r="B22" s="5" t="s">
        <v>47</v>
      </c>
      <c r="C22" s="65">
        <v>195236800</v>
      </c>
      <c r="D22" s="26">
        <v>13</v>
      </c>
      <c r="E22" s="5">
        <v>5</v>
      </c>
      <c r="F22" s="5">
        <v>18</v>
      </c>
      <c r="G22" s="18">
        <v>10846488.888888888</v>
      </c>
      <c r="H22" s="66">
        <v>4</v>
      </c>
      <c r="I22" s="18">
        <v>43385955.555555552</v>
      </c>
      <c r="J22" s="71">
        <v>4.5609514182478375</v>
      </c>
      <c r="K22" s="155"/>
      <c r="M22" s="150"/>
      <c r="N22" s="29"/>
      <c r="O22" s="29"/>
      <c r="P22" s="73">
        <v>4.5999999999999996</v>
      </c>
    </row>
    <row r="23" spans="1:16" ht="13.8" customHeight="1" x14ac:dyDescent="0.2">
      <c r="A23" s="151" t="s">
        <v>14</v>
      </c>
      <c r="B23" s="28" t="s">
        <v>1</v>
      </c>
      <c r="C23" s="67">
        <v>315104670</v>
      </c>
      <c r="D23" s="60">
        <v>26</v>
      </c>
      <c r="E23" s="28">
        <v>2</v>
      </c>
      <c r="F23" s="28">
        <v>28</v>
      </c>
      <c r="G23" s="68">
        <v>11253738.214285715</v>
      </c>
      <c r="H23" s="69">
        <v>7</v>
      </c>
      <c r="I23" s="68">
        <v>78776167.5</v>
      </c>
      <c r="J23" s="70">
        <v>8.2186392534422463</v>
      </c>
      <c r="K23" s="154">
        <v>3.5</v>
      </c>
      <c r="M23" s="149" t="s">
        <v>12</v>
      </c>
      <c r="N23" s="53">
        <v>7.8820619025417828</v>
      </c>
      <c r="O23" s="53">
        <v>0.64098957419559044</v>
      </c>
      <c r="P23" s="72"/>
    </row>
    <row r="24" spans="1:16" ht="12" thickBot="1" x14ac:dyDescent="0.25">
      <c r="A24" s="152"/>
      <c r="B24" s="5" t="s">
        <v>46</v>
      </c>
      <c r="C24" s="65">
        <v>168077370</v>
      </c>
      <c r="D24" s="26">
        <v>18</v>
      </c>
      <c r="E24" s="5">
        <v>0</v>
      </c>
      <c r="F24" s="5">
        <v>18</v>
      </c>
      <c r="G24" s="18">
        <v>9337631.666666666</v>
      </c>
      <c r="H24" s="66">
        <v>5</v>
      </c>
      <c r="I24" s="18">
        <v>46688158.333333328</v>
      </c>
      <c r="J24" s="71">
        <v>4.9080957014562987</v>
      </c>
      <c r="K24" s="154"/>
      <c r="M24" s="150"/>
      <c r="N24" s="29"/>
      <c r="O24" s="29"/>
      <c r="P24" s="73">
        <v>8</v>
      </c>
    </row>
    <row r="25" spans="1:16" ht="14.4" customHeight="1" thickBot="1" x14ac:dyDescent="0.25">
      <c r="A25" s="153"/>
      <c r="B25" s="5" t="s">
        <v>47</v>
      </c>
      <c r="C25" s="65">
        <v>147027300</v>
      </c>
      <c r="D25" s="26">
        <v>8</v>
      </c>
      <c r="E25" s="5">
        <v>2</v>
      </c>
      <c r="F25" s="5">
        <v>10</v>
      </c>
      <c r="G25" s="18">
        <v>14702730</v>
      </c>
      <c r="H25" s="66">
        <v>2</v>
      </c>
      <c r="I25" s="18">
        <v>29405460</v>
      </c>
      <c r="J25" s="71">
        <v>3.091250907669739</v>
      </c>
      <c r="K25" s="155"/>
      <c r="M25" s="149" t="s">
        <v>8</v>
      </c>
      <c r="N25" s="53">
        <v>4.6402189297668501</v>
      </c>
      <c r="O25" s="53">
        <v>8.5201353074212403</v>
      </c>
      <c r="P25" s="30"/>
    </row>
    <row r="26" spans="1:16" ht="15" customHeight="1" thickBot="1" x14ac:dyDescent="0.25">
      <c r="A26" s="151" t="s">
        <v>15</v>
      </c>
      <c r="B26" s="28" t="s">
        <v>1</v>
      </c>
      <c r="C26" s="67">
        <v>206231248</v>
      </c>
      <c r="D26" s="60">
        <v>14</v>
      </c>
      <c r="E26" s="28">
        <v>0</v>
      </c>
      <c r="F26" s="28">
        <v>14</v>
      </c>
      <c r="G26" s="68">
        <v>14730803.428571429</v>
      </c>
      <c r="H26" s="69">
        <v>4</v>
      </c>
      <c r="I26" s="68">
        <v>58923213.714285716</v>
      </c>
      <c r="J26" s="70">
        <v>6.1474003183919192</v>
      </c>
      <c r="K26" s="154">
        <v>5</v>
      </c>
      <c r="M26" s="150"/>
      <c r="N26" s="29"/>
      <c r="O26" s="29"/>
      <c r="P26" s="73">
        <v>10.9</v>
      </c>
    </row>
    <row r="27" spans="1:16" ht="13.2" customHeight="1" x14ac:dyDescent="0.2">
      <c r="A27" s="152"/>
      <c r="B27" s="5" t="s">
        <v>46</v>
      </c>
      <c r="C27" s="65">
        <v>0</v>
      </c>
      <c r="D27" s="26">
        <v>0</v>
      </c>
      <c r="E27" s="5">
        <v>0</v>
      </c>
      <c r="F27" s="5">
        <v>0</v>
      </c>
      <c r="G27" s="18">
        <v>0</v>
      </c>
      <c r="H27" s="66">
        <v>0</v>
      </c>
      <c r="I27" s="18">
        <v>0</v>
      </c>
      <c r="J27" s="71">
        <v>0</v>
      </c>
      <c r="K27" s="154"/>
      <c r="M27" s="149" t="s">
        <v>22</v>
      </c>
      <c r="N27" s="53">
        <v>1.5050821326477934</v>
      </c>
      <c r="O27" s="53">
        <v>0</v>
      </c>
      <c r="P27" s="72"/>
    </row>
    <row r="28" spans="1:16" ht="15" customHeight="1" thickBot="1" x14ac:dyDescent="0.25">
      <c r="A28" s="153"/>
      <c r="B28" s="5" t="s">
        <v>47</v>
      </c>
      <c r="C28" s="65">
        <v>206231248</v>
      </c>
      <c r="D28" s="26">
        <v>14</v>
      </c>
      <c r="E28" s="5">
        <v>0</v>
      </c>
      <c r="F28" s="5">
        <v>14</v>
      </c>
      <c r="G28" s="18">
        <v>14730803.428571429</v>
      </c>
      <c r="H28" s="66">
        <v>4</v>
      </c>
      <c r="I28" s="18">
        <v>58923213.714285716</v>
      </c>
      <c r="J28" s="71">
        <v>6.1943066994056117</v>
      </c>
      <c r="K28" s="155"/>
      <c r="M28" s="150"/>
      <c r="N28" s="29"/>
      <c r="O28" s="29"/>
      <c r="P28" s="73">
        <v>2.4</v>
      </c>
    </row>
    <row r="29" spans="1:16" ht="15" customHeight="1" x14ac:dyDescent="0.2">
      <c r="A29" s="151" t="s">
        <v>16</v>
      </c>
      <c r="B29" s="28" t="s">
        <v>1</v>
      </c>
      <c r="C29" s="67">
        <v>237079010</v>
      </c>
      <c r="D29" s="60">
        <v>18</v>
      </c>
      <c r="E29" s="28">
        <v>2</v>
      </c>
      <c r="F29" s="28">
        <v>20</v>
      </c>
      <c r="G29" s="68">
        <v>11853950.5</v>
      </c>
      <c r="H29" s="69">
        <v>5</v>
      </c>
      <c r="I29" s="68">
        <v>59269752.5</v>
      </c>
      <c r="J29" s="70">
        <v>6.1835543654533174</v>
      </c>
      <c r="K29" s="154">
        <v>4.5999999999999996</v>
      </c>
      <c r="M29" s="149" t="s">
        <v>23</v>
      </c>
      <c r="N29" s="53">
        <v>0</v>
      </c>
      <c r="O29" s="53">
        <v>0</v>
      </c>
      <c r="P29" s="72"/>
    </row>
    <row r="30" spans="1:16" ht="15" customHeight="1" thickBot="1" x14ac:dyDescent="0.25">
      <c r="A30" s="152"/>
      <c r="B30" s="5" t="s">
        <v>46</v>
      </c>
      <c r="C30" s="65">
        <v>153477610</v>
      </c>
      <c r="D30" s="26">
        <v>12</v>
      </c>
      <c r="E30" s="5">
        <v>0</v>
      </c>
      <c r="F30" s="5">
        <v>12</v>
      </c>
      <c r="G30" s="18">
        <v>12789800.833333334</v>
      </c>
      <c r="H30" s="66">
        <v>3</v>
      </c>
      <c r="I30" s="18">
        <v>38369402.5</v>
      </c>
      <c r="J30" s="71">
        <v>4.0335859498498081</v>
      </c>
      <c r="K30" s="154"/>
      <c r="M30" s="150"/>
      <c r="N30" s="29"/>
      <c r="O30" s="29"/>
      <c r="P30" s="73">
        <v>2</v>
      </c>
    </row>
    <row r="31" spans="1:16" ht="13.2" customHeight="1" thickBot="1" x14ac:dyDescent="0.25">
      <c r="A31" s="153"/>
      <c r="B31" s="5" t="s">
        <v>47</v>
      </c>
      <c r="C31" s="65">
        <v>83601400</v>
      </c>
      <c r="D31" s="26">
        <v>6</v>
      </c>
      <c r="E31" s="5">
        <v>2</v>
      </c>
      <c r="F31" s="5">
        <v>8</v>
      </c>
      <c r="G31" s="18">
        <v>10450175</v>
      </c>
      <c r="H31" s="66">
        <v>2</v>
      </c>
      <c r="I31" s="18">
        <v>20900350</v>
      </c>
      <c r="J31" s="71">
        <v>2.1971506620918437</v>
      </c>
      <c r="K31" s="155"/>
      <c r="M31" s="149" t="s">
        <v>14</v>
      </c>
      <c r="N31" s="53">
        <v>4.9080957014562987</v>
      </c>
      <c r="O31" s="53">
        <v>3.091250907669739</v>
      </c>
      <c r="P31" s="72"/>
    </row>
    <row r="32" spans="1:16" ht="15" customHeight="1" thickBot="1" x14ac:dyDescent="0.25">
      <c r="A32" s="151" t="s">
        <v>17</v>
      </c>
      <c r="B32" s="28" t="s">
        <v>1</v>
      </c>
      <c r="C32" s="67">
        <v>388855500</v>
      </c>
      <c r="D32" s="60">
        <v>29</v>
      </c>
      <c r="E32" s="28">
        <v>6</v>
      </c>
      <c r="F32" s="28">
        <v>35</v>
      </c>
      <c r="G32" s="68">
        <v>11110157.142857144</v>
      </c>
      <c r="H32" s="69">
        <v>5</v>
      </c>
      <c r="I32" s="68">
        <v>55550785.714285716</v>
      </c>
      <c r="J32" s="70">
        <v>5.7955582572735267</v>
      </c>
      <c r="K32" s="154">
        <v>8</v>
      </c>
      <c r="M32" s="150"/>
      <c r="N32" s="29"/>
      <c r="O32" s="29"/>
      <c r="P32" s="73">
        <v>5.5</v>
      </c>
    </row>
    <row r="33" spans="1:16" ht="15" customHeight="1" x14ac:dyDescent="0.2">
      <c r="A33" s="152"/>
      <c r="B33" s="5" t="s">
        <v>46</v>
      </c>
      <c r="C33" s="65">
        <v>388855500</v>
      </c>
      <c r="D33" s="26">
        <v>29</v>
      </c>
      <c r="E33" s="5">
        <v>6</v>
      </c>
      <c r="F33" s="5">
        <v>35</v>
      </c>
      <c r="G33" s="18">
        <v>11110157.142857144</v>
      </c>
      <c r="H33" s="66">
        <v>5</v>
      </c>
      <c r="I33" s="18">
        <v>55550785.714285716</v>
      </c>
      <c r="J33" s="71">
        <v>5.8397799851134069</v>
      </c>
      <c r="K33" s="154"/>
      <c r="M33" s="149" t="s">
        <v>0</v>
      </c>
      <c r="N33" s="53">
        <v>2.4980799224212835</v>
      </c>
      <c r="O33" s="53">
        <v>0</v>
      </c>
      <c r="P33" s="72"/>
    </row>
    <row r="34" spans="1:16" ht="15" customHeight="1" thickBot="1" x14ac:dyDescent="0.25">
      <c r="A34" s="153"/>
      <c r="B34" s="5" t="s">
        <v>47</v>
      </c>
      <c r="C34" s="65">
        <v>0</v>
      </c>
      <c r="D34" s="26">
        <v>0</v>
      </c>
      <c r="E34" s="5">
        <v>0</v>
      </c>
      <c r="F34" s="5">
        <v>0</v>
      </c>
      <c r="G34" s="18">
        <v>0</v>
      </c>
      <c r="H34" s="66">
        <v>0</v>
      </c>
      <c r="I34" s="18">
        <v>0</v>
      </c>
      <c r="J34" s="71">
        <v>0</v>
      </c>
      <c r="K34" s="155"/>
      <c r="M34" s="150"/>
      <c r="N34" s="29"/>
      <c r="O34" s="29"/>
      <c r="P34" s="73">
        <v>1.6</v>
      </c>
    </row>
    <row r="35" spans="1:16" ht="13.8" customHeight="1" x14ac:dyDescent="0.2">
      <c r="A35" s="151" t="s">
        <v>18</v>
      </c>
      <c r="B35" s="28" t="s">
        <v>1</v>
      </c>
      <c r="C35" s="67">
        <v>216144900</v>
      </c>
      <c r="D35" s="60">
        <v>14</v>
      </c>
      <c r="E35" s="28">
        <v>2</v>
      </c>
      <c r="F35" s="28">
        <v>16</v>
      </c>
      <c r="G35" s="68">
        <v>13509056.25</v>
      </c>
      <c r="H35" s="69">
        <v>3</v>
      </c>
      <c r="I35" s="68">
        <v>40527168.75</v>
      </c>
      <c r="J35" s="70">
        <v>4.2281592325448933</v>
      </c>
      <c r="K35" s="154">
        <v>10.9</v>
      </c>
      <c r="M35" s="149" t="s">
        <v>13</v>
      </c>
      <c r="N35" s="53">
        <v>1.0566435705566533</v>
      </c>
      <c r="O35" s="53">
        <v>4.5609514182478375</v>
      </c>
      <c r="P35" s="72"/>
    </row>
    <row r="36" spans="1:16" ht="15" customHeight="1" thickBot="1" x14ac:dyDescent="0.25">
      <c r="A36" s="152"/>
      <c r="B36" s="5" t="s">
        <v>46</v>
      </c>
      <c r="C36" s="65">
        <v>0</v>
      </c>
      <c r="D36" s="26">
        <v>0</v>
      </c>
      <c r="E36" s="5">
        <v>0</v>
      </c>
      <c r="F36" s="5">
        <v>0</v>
      </c>
      <c r="G36" s="18">
        <v>0</v>
      </c>
      <c r="H36" s="66">
        <v>0</v>
      </c>
      <c r="I36" s="18">
        <v>0</v>
      </c>
      <c r="J36" s="71">
        <v>0</v>
      </c>
      <c r="K36" s="154"/>
      <c r="M36" s="150"/>
      <c r="N36" s="29"/>
      <c r="O36" s="29"/>
      <c r="P36" s="73">
        <v>5.6</v>
      </c>
    </row>
    <row r="37" spans="1:16" ht="15" customHeight="1" thickBot="1" x14ac:dyDescent="0.25">
      <c r="A37" s="153"/>
      <c r="B37" s="5" t="s">
        <v>47</v>
      </c>
      <c r="C37" s="65">
        <v>216144900</v>
      </c>
      <c r="D37" s="26">
        <v>14</v>
      </c>
      <c r="E37" s="5">
        <v>2</v>
      </c>
      <c r="F37" s="5">
        <v>16</v>
      </c>
      <c r="G37" s="18">
        <v>13509056.25</v>
      </c>
      <c r="H37" s="66">
        <v>3</v>
      </c>
      <c r="I37" s="18">
        <v>40527168.75</v>
      </c>
      <c r="J37" s="71">
        <v>4.260421268149595</v>
      </c>
      <c r="K37" s="155"/>
      <c r="M37" s="149" t="s">
        <v>20</v>
      </c>
      <c r="N37" s="53">
        <v>0</v>
      </c>
      <c r="O37" s="53">
        <v>2.1511342671837461</v>
      </c>
      <c r="P37" s="72"/>
    </row>
    <row r="38" spans="1:16" ht="15" customHeight="1" thickBot="1" x14ac:dyDescent="0.25">
      <c r="A38" s="151" t="s">
        <v>19</v>
      </c>
      <c r="B38" s="28" t="s">
        <v>1</v>
      </c>
      <c r="C38" s="67">
        <v>76071200</v>
      </c>
      <c r="D38" s="60">
        <v>11</v>
      </c>
      <c r="E38" s="28">
        <v>0</v>
      </c>
      <c r="F38" s="28">
        <v>11</v>
      </c>
      <c r="G38" s="68">
        <v>6915563.6363636367</v>
      </c>
      <c r="H38" s="69">
        <v>7</v>
      </c>
      <c r="I38" s="68">
        <v>48408945.454545453</v>
      </c>
      <c r="J38" s="70">
        <v>5.0504571618119387</v>
      </c>
      <c r="K38" s="154">
        <v>2.4</v>
      </c>
      <c r="M38" s="150"/>
      <c r="N38" s="29"/>
      <c r="O38" s="29"/>
      <c r="P38" s="73">
        <v>3</v>
      </c>
    </row>
    <row r="39" spans="1:16" ht="13.2" customHeight="1" x14ac:dyDescent="0.2">
      <c r="A39" s="152"/>
      <c r="B39" s="5" t="s">
        <v>46</v>
      </c>
      <c r="C39" s="65">
        <v>27267600</v>
      </c>
      <c r="D39" s="26">
        <v>3</v>
      </c>
      <c r="E39" s="5">
        <v>0</v>
      </c>
      <c r="F39" s="5">
        <v>3</v>
      </c>
      <c r="G39" s="18">
        <v>9089200</v>
      </c>
      <c r="H39" s="66">
        <v>2</v>
      </c>
      <c r="I39" s="18">
        <v>18178400</v>
      </c>
      <c r="J39" s="71">
        <v>1.9110054901363074</v>
      </c>
      <c r="K39" s="154"/>
      <c r="M39" s="149" t="s">
        <v>21</v>
      </c>
      <c r="N39" s="53">
        <v>0.73189364427038028</v>
      </c>
      <c r="O39" s="53">
        <v>0</v>
      </c>
      <c r="P39" s="72"/>
    </row>
    <row r="40" spans="1:16" ht="15" customHeight="1" thickBot="1" x14ac:dyDescent="0.25">
      <c r="A40" s="153"/>
      <c r="B40" s="5" t="s">
        <v>47</v>
      </c>
      <c r="C40" s="65">
        <v>48803600</v>
      </c>
      <c r="D40" s="26">
        <v>8</v>
      </c>
      <c r="E40" s="5">
        <v>0</v>
      </c>
      <c r="F40" s="5">
        <v>8</v>
      </c>
      <c r="G40" s="18">
        <v>6100450</v>
      </c>
      <c r="H40" s="66">
        <v>5</v>
      </c>
      <c r="I40" s="18">
        <v>30502250</v>
      </c>
      <c r="J40" s="71">
        <v>3.2065510282263667</v>
      </c>
      <c r="K40" s="155"/>
      <c r="M40" s="150"/>
      <c r="N40" s="29"/>
      <c r="O40" s="29"/>
      <c r="P40" s="73">
        <v>2.8</v>
      </c>
    </row>
    <row r="41" spans="1:16" ht="15" customHeight="1" x14ac:dyDescent="0.2">
      <c r="A41" s="151" t="s">
        <v>20</v>
      </c>
      <c r="B41" s="28" t="s">
        <v>1</v>
      </c>
      <c r="C41" s="67">
        <v>102313100</v>
      </c>
      <c r="D41" s="60">
        <v>9</v>
      </c>
      <c r="E41" s="28">
        <v>11</v>
      </c>
      <c r="F41" s="28">
        <v>20</v>
      </c>
      <c r="G41" s="68">
        <v>5115655</v>
      </c>
      <c r="H41" s="69">
        <v>4</v>
      </c>
      <c r="I41" s="68">
        <v>20462620</v>
      </c>
      <c r="J41" s="70">
        <v>2.1348448051915243</v>
      </c>
      <c r="K41" s="154">
        <v>2</v>
      </c>
      <c r="M41" s="149" t="s">
        <v>24</v>
      </c>
      <c r="N41" s="72">
        <v>0</v>
      </c>
      <c r="O41" s="72">
        <v>0</v>
      </c>
      <c r="P41" s="72"/>
    </row>
    <row r="42" spans="1:16" ht="15" customHeight="1" thickBot="1" x14ac:dyDescent="0.25">
      <c r="A42" s="152"/>
      <c r="B42" s="5" t="s">
        <v>46</v>
      </c>
      <c r="C42" s="65">
        <v>0</v>
      </c>
      <c r="D42" s="26">
        <v>0</v>
      </c>
      <c r="E42" s="5">
        <v>0</v>
      </c>
      <c r="F42" s="5">
        <v>0</v>
      </c>
      <c r="G42" s="18">
        <v>0</v>
      </c>
      <c r="H42" s="66">
        <v>0</v>
      </c>
      <c r="I42" s="18">
        <v>0</v>
      </c>
      <c r="J42" s="71">
        <v>0</v>
      </c>
      <c r="K42" s="154"/>
      <c r="M42" s="150"/>
      <c r="N42" s="29"/>
      <c r="O42" s="29"/>
      <c r="P42" s="73">
        <v>0.2</v>
      </c>
    </row>
    <row r="43" spans="1:16" ht="13.2" customHeight="1" thickBot="1" x14ac:dyDescent="0.25">
      <c r="A43" s="153"/>
      <c r="B43" s="5" t="s">
        <v>47</v>
      </c>
      <c r="C43" s="65">
        <v>102313100</v>
      </c>
      <c r="D43" s="26">
        <v>9</v>
      </c>
      <c r="E43" s="5">
        <v>11</v>
      </c>
      <c r="F43" s="5">
        <v>20</v>
      </c>
      <c r="G43" s="18">
        <v>5115655</v>
      </c>
      <c r="H43" s="66">
        <v>4</v>
      </c>
      <c r="I43" s="18">
        <v>20462620</v>
      </c>
      <c r="J43" s="71">
        <v>2.1511342671837461</v>
      </c>
      <c r="K43" s="155"/>
    </row>
    <row r="44" spans="1:16" ht="15" customHeight="1" x14ac:dyDescent="0.2">
      <c r="A44" s="151" t="s">
        <v>21</v>
      </c>
      <c r="B44" s="28" t="s">
        <v>1</v>
      </c>
      <c r="C44" s="67">
        <v>45253800</v>
      </c>
      <c r="D44" s="60">
        <v>11</v>
      </c>
      <c r="E44" s="28">
        <v>2</v>
      </c>
      <c r="F44" s="28">
        <v>13</v>
      </c>
      <c r="G44" s="68">
        <v>3481061.5384615385</v>
      </c>
      <c r="H44" s="69">
        <v>2</v>
      </c>
      <c r="I44" s="68">
        <v>6962123.076923077</v>
      </c>
      <c r="J44" s="70">
        <v>0.72635138041332259</v>
      </c>
      <c r="K44" s="154">
        <v>5.5</v>
      </c>
    </row>
    <row r="45" spans="1:16" ht="15" customHeight="1" x14ac:dyDescent="0.2">
      <c r="A45" s="152"/>
      <c r="B45" s="5" t="s">
        <v>46</v>
      </c>
      <c r="C45" s="65">
        <v>45253800</v>
      </c>
      <c r="D45" s="26">
        <v>11</v>
      </c>
      <c r="E45" s="5">
        <v>2</v>
      </c>
      <c r="F45" s="5">
        <v>13</v>
      </c>
      <c r="G45" s="18">
        <v>3481061.5384615385</v>
      </c>
      <c r="H45" s="66">
        <v>2</v>
      </c>
      <c r="I45" s="18">
        <v>6962123.076923077</v>
      </c>
      <c r="J45" s="71">
        <v>0.73189364427038028</v>
      </c>
      <c r="K45" s="154"/>
      <c r="N45" s="32">
        <f>SUM(N41,N39,N37,N35,N33,N31,N29,N27,N25,N23,N21,N19,N17,N15,N13,N11,N9,N7,N5,N3)</f>
        <v>54.433440185839707</v>
      </c>
      <c r="O45" s="32">
        <f>SUM(O41,O39,O37,O35,O33,O31,O29,O27,O25,O23,O21,O19,O17,O15,O13,O11,O9,O7,O5,O3)</f>
        <v>45.566559814160286</v>
      </c>
    </row>
    <row r="46" spans="1:16" ht="15" customHeight="1" thickBot="1" x14ac:dyDescent="0.25">
      <c r="A46" s="153"/>
      <c r="B46" s="5" t="s">
        <v>47</v>
      </c>
      <c r="C46" s="65">
        <v>0</v>
      </c>
      <c r="D46" s="26">
        <v>0</v>
      </c>
      <c r="E46" s="5">
        <v>0</v>
      </c>
      <c r="F46" s="5">
        <v>0</v>
      </c>
      <c r="G46" s="18">
        <v>0</v>
      </c>
      <c r="H46" s="66">
        <v>0</v>
      </c>
      <c r="I46" s="18">
        <v>0</v>
      </c>
      <c r="J46" s="71">
        <v>0</v>
      </c>
      <c r="K46" s="155"/>
    </row>
    <row r="47" spans="1:16" ht="13.8" customHeight="1" x14ac:dyDescent="0.2">
      <c r="A47" s="151" t="s">
        <v>22</v>
      </c>
      <c r="B47" s="28" t="s">
        <v>1</v>
      </c>
      <c r="C47" s="67">
        <v>114536500</v>
      </c>
      <c r="D47" s="60">
        <v>17</v>
      </c>
      <c r="E47" s="28">
        <v>23</v>
      </c>
      <c r="F47" s="28">
        <v>40</v>
      </c>
      <c r="G47" s="68">
        <v>2863412.5</v>
      </c>
      <c r="H47" s="69">
        <v>5</v>
      </c>
      <c r="I47" s="68">
        <v>14317062.5</v>
      </c>
      <c r="J47" s="70">
        <v>1.4936848997697938</v>
      </c>
      <c r="K47" s="154">
        <v>1.6</v>
      </c>
    </row>
    <row r="48" spans="1:16" ht="15" customHeight="1" x14ac:dyDescent="0.2">
      <c r="A48" s="152"/>
      <c r="B48" s="5" t="s">
        <v>46</v>
      </c>
      <c r="C48" s="65">
        <v>114536500</v>
      </c>
      <c r="D48" s="26">
        <v>17</v>
      </c>
      <c r="E48" s="5">
        <v>23</v>
      </c>
      <c r="F48" s="5">
        <v>40</v>
      </c>
      <c r="G48" s="18">
        <v>2863412.5</v>
      </c>
      <c r="H48" s="66">
        <v>5</v>
      </c>
      <c r="I48" s="18">
        <v>14317062.5</v>
      </c>
      <c r="J48" s="71">
        <v>1.5050821326477934</v>
      </c>
      <c r="K48" s="154"/>
    </row>
    <row r="49" spans="1:16" ht="15" customHeight="1" thickBot="1" x14ac:dyDescent="0.25">
      <c r="A49" s="153"/>
      <c r="B49" s="5" t="s">
        <v>47</v>
      </c>
      <c r="C49" s="65">
        <v>0</v>
      </c>
      <c r="D49" s="26">
        <v>0</v>
      </c>
      <c r="E49" s="5">
        <v>0</v>
      </c>
      <c r="F49" s="5">
        <v>0</v>
      </c>
      <c r="G49" s="18">
        <v>0</v>
      </c>
      <c r="H49" s="66">
        <v>0</v>
      </c>
      <c r="I49" s="18">
        <v>0</v>
      </c>
      <c r="J49" s="71">
        <v>0</v>
      </c>
      <c r="K49" s="155"/>
    </row>
    <row r="50" spans="1:16" ht="15" customHeight="1" x14ac:dyDescent="0.2">
      <c r="A50" s="151" t="s">
        <v>23</v>
      </c>
      <c r="B50" s="28" t="s">
        <v>1</v>
      </c>
      <c r="C50" s="67">
        <v>0</v>
      </c>
      <c r="D50" s="60">
        <v>0</v>
      </c>
      <c r="E50" s="28">
        <v>0</v>
      </c>
      <c r="F50" s="28">
        <v>0</v>
      </c>
      <c r="G50" s="68">
        <v>0</v>
      </c>
      <c r="H50" s="69">
        <v>0</v>
      </c>
      <c r="I50" s="68">
        <v>0</v>
      </c>
      <c r="J50" s="70">
        <v>0</v>
      </c>
      <c r="K50" s="154">
        <v>5.6</v>
      </c>
    </row>
    <row r="51" spans="1:16" ht="13.2" customHeight="1" x14ac:dyDescent="0.2">
      <c r="A51" s="152"/>
      <c r="B51" s="5" t="s">
        <v>46</v>
      </c>
      <c r="C51" s="65">
        <v>0</v>
      </c>
      <c r="D51" s="26">
        <v>0</v>
      </c>
      <c r="E51" s="5">
        <v>0</v>
      </c>
      <c r="F51" s="5">
        <v>0</v>
      </c>
      <c r="G51" s="18">
        <v>0</v>
      </c>
      <c r="H51" s="66">
        <v>0</v>
      </c>
      <c r="I51" s="18">
        <v>0</v>
      </c>
      <c r="J51" s="71">
        <v>0</v>
      </c>
      <c r="K51" s="154"/>
    </row>
    <row r="52" spans="1:16" ht="15" customHeight="1" thickBot="1" x14ac:dyDescent="0.25">
      <c r="A52" s="153"/>
      <c r="B52" s="5" t="s">
        <v>47</v>
      </c>
      <c r="C52" s="65">
        <v>0</v>
      </c>
      <c r="D52" s="26">
        <v>0</v>
      </c>
      <c r="E52" s="5">
        <v>0</v>
      </c>
      <c r="F52" s="5">
        <v>0</v>
      </c>
      <c r="G52" s="18">
        <v>0</v>
      </c>
      <c r="H52" s="66">
        <v>0</v>
      </c>
      <c r="I52" s="18">
        <v>0</v>
      </c>
      <c r="J52" s="71">
        <v>0</v>
      </c>
      <c r="K52" s="155"/>
    </row>
    <row r="53" spans="1:16" ht="15" customHeight="1" x14ac:dyDescent="0.2">
      <c r="A53" s="151" t="s">
        <v>0</v>
      </c>
      <c r="B53" s="28" t="s">
        <v>1</v>
      </c>
      <c r="C53" s="67">
        <v>17822200</v>
      </c>
      <c r="D53" s="60">
        <v>3</v>
      </c>
      <c r="E53" s="28">
        <v>0</v>
      </c>
      <c r="F53" s="28">
        <v>3</v>
      </c>
      <c r="G53" s="68">
        <v>5940733.333333333</v>
      </c>
      <c r="H53" s="69">
        <v>4</v>
      </c>
      <c r="I53" s="68">
        <v>23762933.333333332</v>
      </c>
      <c r="J53" s="70">
        <v>2.4791632148170262</v>
      </c>
      <c r="K53" s="154">
        <v>3</v>
      </c>
    </row>
    <row r="54" spans="1:16" ht="15" customHeight="1" x14ac:dyDescent="0.2">
      <c r="A54" s="152"/>
      <c r="B54" s="5" t="s">
        <v>46</v>
      </c>
      <c r="C54" s="65">
        <v>17822200</v>
      </c>
      <c r="D54" s="26">
        <v>3</v>
      </c>
      <c r="E54" s="5">
        <v>0</v>
      </c>
      <c r="F54" s="5">
        <v>3</v>
      </c>
      <c r="G54" s="18">
        <v>5940733.333333333</v>
      </c>
      <c r="H54" s="66">
        <v>4</v>
      </c>
      <c r="I54" s="18">
        <v>23762933.333333332</v>
      </c>
      <c r="J54" s="71">
        <v>2.4980799224212835</v>
      </c>
      <c r="K54" s="154"/>
    </row>
    <row r="55" spans="1:16" ht="13.2" customHeight="1" thickBot="1" x14ac:dyDescent="0.25">
      <c r="A55" s="153"/>
      <c r="B55" s="5" t="s">
        <v>47</v>
      </c>
      <c r="C55" s="65">
        <v>0</v>
      </c>
      <c r="D55" s="26">
        <v>0</v>
      </c>
      <c r="E55" s="5">
        <v>0</v>
      </c>
      <c r="F55" s="5">
        <v>0</v>
      </c>
      <c r="G55" s="18">
        <v>0</v>
      </c>
      <c r="H55" s="66">
        <v>0</v>
      </c>
      <c r="I55" s="18">
        <v>0</v>
      </c>
      <c r="J55" s="71">
        <v>0</v>
      </c>
      <c r="K55" s="155"/>
    </row>
    <row r="56" spans="1:16" ht="15" customHeight="1" x14ac:dyDescent="0.2">
      <c r="A56" s="151" t="s">
        <v>11</v>
      </c>
      <c r="B56" s="28" t="s">
        <v>1</v>
      </c>
      <c r="C56" s="67">
        <v>0</v>
      </c>
      <c r="D56" s="60">
        <v>0</v>
      </c>
      <c r="E56" s="28">
        <v>0</v>
      </c>
      <c r="F56" s="28">
        <v>0</v>
      </c>
      <c r="G56" s="68">
        <v>0</v>
      </c>
      <c r="H56" s="69">
        <v>0</v>
      </c>
      <c r="I56" s="68">
        <v>0</v>
      </c>
      <c r="J56" s="70">
        <v>0</v>
      </c>
      <c r="K56" s="154">
        <v>2.8</v>
      </c>
    </row>
    <row r="57" spans="1:16" ht="13.8" customHeight="1" x14ac:dyDescent="0.2">
      <c r="A57" s="152"/>
      <c r="B57" s="5" t="s">
        <v>46</v>
      </c>
      <c r="C57" s="65">
        <v>0</v>
      </c>
      <c r="D57" s="26">
        <v>0</v>
      </c>
      <c r="E57" s="5">
        <v>0</v>
      </c>
      <c r="F57" s="5">
        <v>0</v>
      </c>
      <c r="G57" s="18">
        <v>0</v>
      </c>
      <c r="H57" s="66">
        <v>0</v>
      </c>
      <c r="I57" s="18">
        <v>0</v>
      </c>
      <c r="J57" s="71">
        <v>0</v>
      </c>
      <c r="K57" s="154"/>
    </row>
    <row r="58" spans="1:16" ht="15" customHeight="1" thickBot="1" x14ac:dyDescent="0.25">
      <c r="A58" s="153"/>
      <c r="B58" s="5" t="s">
        <v>47</v>
      </c>
      <c r="C58" s="65">
        <v>0</v>
      </c>
      <c r="D58" s="26">
        <v>0</v>
      </c>
      <c r="E58" s="5">
        <v>0</v>
      </c>
      <c r="F58" s="5">
        <v>0</v>
      </c>
      <c r="G58" s="18">
        <v>0</v>
      </c>
      <c r="H58" s="66">
        <v>0</v>
      </c>
      <c r="I58" s="18">
        <v>0</v>
      </c>
      <c r="J58" s="71">
        <v>0</v>
      </c>
      <c r="K58" s="155"/>
    </row>
    <row r="59" spans="1:16" ht="13.8" customHeight="1" x14ac:dyDescent="0.2">
      <c r="A59" s="151" t="s">
        <v>24</v>
      </c>
      <c r="B59" s="28" t="s">
        <v>1</v>
      </c>
      <c r="C59" s="67">
        <v>0</v>
      </c>
      <c r="D59" s="60">
        <v>0</v>
      </c>
      <c r="E59" s="28">
        <v>0</v>
      </c>
      <c r="F59" s="28">
        <v>0</v>
      </c>
      <c r="G59" s="68">
        <v>0</v>
      </c>
      <c r="H59" s="69">
        <v>0</v>
      </c>
      <c r="I59" s="68">
        <v>0</v>
      </c>
      <c r="J59" s="70">
        <v>0</v>
      </c>
      <c r="K59" s="154">
        <v>0.2</v>
      </c>
    </row>
    <row r="60" spans="1:16" ht="13.8" customHeight="1" x14ac:dyDescent="0.2">
      <c r="A60" s="152"/>
      <c r="B60" s="5" t="s">
        <v>46</v>
      </c>
      <c r="C60" s="65">
        <v>0</v>
      </c>
      <c r="D60" s="26">
        <v>0</v>
      </c>
      <c r="E60" s="5">
        <v>0</v>
      </c>
      <c r="F60" s="5">
        <v>0</v>
      </c>
      <c r="G60" s="18">
        <v>0</v>
      </c>
      <c r="H60" s="66">
        <v>0</v>
      </c>
      <c r="I60" s="18">
        <v>0</v>
      </c>
      <c r="J60" s="71">
        <v>0</v>
      </c>
      <c r="K60" s="154"/>
    </row>
    <row r="61" spans="1:16" ht="15" customHeight="1" thickBot="1" x14ac:dyDescent="0.25">
      <c r="A61" s="153"/>
      <c r="B61" s="3" t="s">
        <v>47</v>
      </c>
      <c r="C61" s="74">
        <v>0</v>
      </c>
      <c r="D61" s="61">
        <v>0</v>
      </c>
      <c r="E61" s="3">
        <v>0</v>
      </c>
      <c r="F61" s="3">
        <v>0</v>
      </c>
      <c r="G61" s="75">
        <v>0</v>
      </c>
      <c r="H61" s="76">
        <v>0</v>
      </c>
      <c r="I61" s="75">
        <v>0</v>
      </c>
      <c r="J61" s="77">
        <v>0</v>
      </c>
      <c r="K61" s="155"/>
    </row>
    <row r="62" spans="1:16" ht="15" customHeight="1" x14ac:dyDescent="0.2">
      <c r="H62" s="5"/>
      <c r="P62" s="5" t="s">
        <v>34</v>
      </c>
    </row>
    <row r="63" spans="1:16" ht="13.2" customHeight="1" x14ac:dyDescent="0.2">
      <c r="H63" s="5"/>
    </row>
    <row r="64" spans="1:16" ht="13.8" customHeight="1" x14ac:dyDescent="0.2">
      <c r="F64" s="5">
        <f>SUM(F53,F56,F59,F50,F47,F44,F41,F38,F35,F32,F29,F26,F23,F20,F17,F14,F11,F8,F5,F2)</f>
        <v>339</v>
      </c>
      <c r="G64" s="5"/>
      <c r="H64" s="5">
        <f t="shared" ref="H64" si="0">SUM(H53,H56,H59,H50,H47,H44,H41,H38,H35,H32,H29,H26,H23,H20,H17,H14,H11,H8,H5,H2)</f>
        <v>87</v>
      </c>
    </row>
    <row r="65" spans="1:21" s="2" customFormat="1" x14ac:dyDescent="0.2">
      <c r="A65" s="5"/>
      <c r="B65" s="5"/>
      <c r="C65" s="18"/>
      <c r="D65" s="5"/>
      <c r="E65" s="5"/>
      <c r="F65" s="5"/>
      <c r="G65" s="18"/>
      <c r="H65" s="8"/>
      <c r="I65" s="18"/>
      <c r="J65" s="5"/>
      <c r="K65" s="5"/>
      <c r="L65" s="5"/>
      <c r="M65" s="5"/>
      <c r="N65" s="5"/>
      <c r="O65" s="5"/>
      <c r="P65" s="5"/>
      <c r="Q65" s="1"/>
      <c r="T65" s="1"/>
      <c r="U65" s="1"/>
    </row>
    <row r="66" spans="1:21" s="2" customFormat="1" x14ac:dyDescent="0.2">
      <c r="A66" s="5"/>
      <c r="B66" s="5"/>
      <c r="C66" s="18"/>
      <c r="D66" s="5"/>
      <c r="E66" s="5"/>
      <c r="F66" s="5"/>
      <c r="G66" s="18"/>
      <c r="H66" s="8"/>
      <c r="I66" s="18"/>
      <c r="J66" s="5"/>
      <c r="K66" s="5"/>
      <c r="L66" s="5"/>
      <c r="M66" s="5"/>
      <c r="N66" s="5"/>
      <c r="O66" s="5"/>
      <c r="P66" s="5"/>
      <c r="Q66" s="1"/>
      <c r="T66" s="1"/>
      <c r="U66" s="1"/>
    </row>
    <row r="67" spans="1:21" s="2" customFormat="1" x14ac:dyDescent="0.2">
      <c r="A67" s="5"/>
      <c r="B67" s="5"/>
      <c r="C67" s="18"/>
      <c r="D67" s="5"/>
      <c r="E67" s="5"/>
      <c r="F67" s="5"/>
      <c r="G67" s="18"/>
      <c r="H67" s="8"/>
      <c r="I67" s="18"/>
      <c r="J67" s="5"/>
      <c r="K67" s="5"/>
      <c r="L67" s="5"/>
      <c r="M67" s="5"/>
      <c r="N67" s="5"/>
      <c r="O67" s="5"/>
      <c r="P67" s="5"/>
      <c r="Q67" s="1"/>
      <c r="T67" s="1"/>
      <c r="U67" s="1"/>
    </row>
    <row r="68" spans="1:21" s="2" customFormat="1" x14ac:dyDescent="0.2">
      <c r="A68" s="5"/>
      <c r="B68" s="5"/>
      <c r="C68" s="18"/>
      <c r="D68" s="5"/>
      <c r="E68" s="5"/>
      <c r="F68" s="5"/>
      <c r="G68" s="18"/>
      <c r="H68" s="8"/>
      <c r="I68" s="18"/>
      <c r="J68" s="5"/>
      <c r="K68" s="5"/>
      <c r="L68" s="5"/>
      <c r="M68" s="5"/>
      <c r="N68" s="5"/>
      <c r="O68" s="5"/>
      <c r="P68" s="5"/>
      <c r="Q68" s="1"/>
      <c r="T68" s="1"/>
      <c r="U68" s="1"/>
    </row>
    <row r="69" spans="1:21" s="2" customFormat="1" x14ac:dyDescent="0.2">
      <c r="A69" s="5"/>
      <c r="B69" s="5"/>
      <c r="C69" s="18"/>
      <c r="D69" s="5"/>
      <c r="E69" s="5"/>
      <c r="F69" s="5"/>
      <c r="G69" s="18"/>
      <c r="H69" s="8"/>
      <c r="I69" s="18"/>
      <c r="J69" s="5"/>
      <c r="K69" s="5"/>
      <c r="L69" s="5"/>
      <c r="M69" s="5"/>
      <c r="N69" s="5"/>
      <c r="O69" s="5"/>
      <c r="P69" s="5"/>
      <c r="Q69" s="1"/>
      <c r="T69" s="1"/>
      <c r="U69" s="1"/>
    </row>
    <row r="70" spans="1:21" s="2" customFormat="1" x14ac:dyDescent="0.2">
      <c r="A70" s="5"/>
      <c r="B70" s="5"/>
      <c r="C70" s="18"/>
      <c r="D70" s="5"/>
      <c r="E70" s="5"/>
      <c r="F70" s="5"/>
      <c r="G70" s="18"/>
      <c r="H70" s="8"/>
      <c r="I70" s="18"/>
      <c r="J70" s="5"/>
      <c r="K70" s="5"/>
      <c r="L70" s="5"/>
      <c r="M70" s="5"/>
      <c r="N70" s="5"/>
      <c r="O70" s="5"/>
      <c r="P70" s="5"/>
      <c r="Q70" s="1"/>
      <c r="T70" s="1"/>
      <c r="U70" s="1"/>
    </row>
  </sheetData>
  <mergeCells count="52">
    <mergeCell ref="A2:A4"/>
    <mergeCell ref="K2:K4"/>
    <mergeCell ref="A5:A7"/>
    <mergeCell ref="K5:K7"/>
    <mergeCell ref="A8:A10"/>
    <mergeCell ref="K8:K10"/>
    <mergeCell ref="A11:A13"/>
    <mergeCell ref="K11:K13"/>
    <mergeCell ref="A14:A16"/>
    <mergeCell ref="K14:K16"/>
    <mergeCell ref="A17:A19"/>
    <mergeCell ref="K17:K19"/>
    <mergeCell ref="M19:M20"/>
    <mergeCell ref="A20:A22"/>
    <mergeCell ref="K20:K22"/>
    <mergeCell ref="M21:M22"/>
    <mergeCell ref="A23:A25"/>
    <mergeCell ref="K23:K25"/>
    <mergeCell ref="M23:M24"/>
    <mergeCell ref="M25:M26"/>
    <mergeCell ref="A26:A28"/>
    <mergeCell ref="K26:K28"/>
    <mergeCell ref="M27:M28"/>
    <mergeCell ref="A29:A31"/>
    <mergeCell ref="K29:K31"/>
    <mergeCell ref="M29:M30"/>
    <mergeCell ref="M31:M32"/>
    <mergeCell ref="A32:A34"/>
    <mergeCell ref="K32:K34"/>
    <mergeCell ref="M33:M34"/>
    <mergeCell ref="A47:A49"/>
    <mergeCell ref="K47:K49"/>
    <mergeCell ref="A35:A37"/>
    <mergeCell ref="K35:K37"/>
    <mergeCell ref="M35:M36"/>
    <mergeCell ref="M37:M38"/>
    <mergeCell ref="A38:A40"/>
    <mergeCell ref="K38:K40"/>
    <mergeCell ref="M39:M40"/>
    <mergeCell ref="A41:A43"/>
    <mergeCell ref="K41:K43"/>
    <mergeCell ref="M41:M42"/>
    <mergeCell ref="A44:A46"/>
    <mergeCell ref="K44:K46"/>
    <mergeCell ref="A59:A61"/>
    <mergeCell ref="K59:K61"/>
    <mergeCell ref="A50:A52"/>
    <mergeCell ref="K50:K52"/>
    <mergeCell ref="A53:A55"/>
    <mergeCell ref="K53:K55"/>
    <mergeCell ref="A56:A58"/>
    <mergeCell ref="K56:K58"/>
  </mergeCells>
  <pageMargins left="0.7" right="0.7" top="0.75" bottom="0.75" header="0.3" footer="0.3"/>
  <pageSetup paperSize="9" orientation="portrait" horizontalDpi="1200" verticalDpi="12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147D3F-B8A9-4D3A-B0D5-C8FAAD033D85}">
  <dimension ref="A1:S30"/>
  <sheetViews>
    <sheetView zoomScaleNormal="100" workbookViewId="0">
      <selection activeCell="X40" sqref="X40"/>
    </sheetView>
  </sheetViews>
  <sheetFormatPr defaultRowHeight="14.4" x14ac:dyDescent="0.3"/>
  <cols>
    <col min="1" max="1" width="12.33203125" style="103" customWidth="1"/>
    <col min="2" max="2" width="8.44140625" style="103" bestFit="1" customWidth="1"/>
    <col min="3" max="3" width="5.6640625" style="103" bestFit="1" customWidth="1"/>
    <col min="4" max="4" width="4.33203125" customWidth="1"/>
    <col min="5" max="5" width="9.88671875" style="7" bestFit="1" customWidth="1"/>
    <col min="6" max="6" width="6.33203125" style="8" bestFit="1" customWidth="1"/>
    <col min="7" max="7" width="5.44140625" style="8" bestFit="1" customWidth="1"/>
    <col min="8" max="10" width="4.88671875" style="8" bestFit="1" customWidth="1"/>
    <col min="11" max="11" width="5.44140625" style="8" bestFit="1" customWidth="1"/>
  </cols>
  <sheetData>
    <row r="1" spans="1:19" ht="16.2" thickBot="1" x14ac:dyDescent="0.35">
      <c r="A1" s="114" t="s">
        <v>571</v>
      </c>
      <c r="B1" s="129" t="s">
        <v>572</v>
      </c>
      <c r="C1" s="129" t="s">
        <v>555</v>
      </c>
      <c r="D1" s="115"/>
      <c r="E1" s="11" t="s">
        <v>570</v>
      </c>
      <c r="F1" s="11" t="s">
        <v>26</v>
      </c>
      <c r="G1" s="11" t="s">
        <v>27</v>
      </c>
      <c r="H1" s="11" t="s">
        <v>28</v>
      </c>
      <c r="I1" s="11" t="s">
        <v>29</v>
      </c>
      <c r="J1" s="11" t="s">
        <v>30</v>
      </c>
      <c r="K1" s="11" t="s">
        <v>31</v>
      </c>
      <c r="M1" s="11" t="s">
        <v>48</v>
      </c>
      <c r="N1" s="11" t="s">
        <v>26</v>
      </c>
      <c r="O1" s="11" t="s">
        <v>27</v>
      </c>
      <c r="P1" s="11" t="s">
        <v>28</v>
      </c>
      <c r="Q1" s="11" t="s">
        <v>29</v>
      </c>
      <c r="R1" s="11" t="s">
        <v>30</v>
      </c>
      <c r="S1" s="11" t="s">
        <v>31</v>
      </c>
    </row>
    <row r="2" spans="1:19" x14ac:dyDescent="0.3">
      <c r="A2" s="103" t="s">
        <v>11</v>
      </c>
      <c r="B2" s="103">
        <v>58.8</v>
      </c>
      <c r="C2" s="122" t="s">
        <v>553</v>
      </c>
      <c r="E2" s="7" t="s">
        <v>49</v>
      </c>
      <c r="F2" s="126">
        <v>104.5</v>
      </c>
      <c r="G2" s="6">
        <v>73.900000000000006</v>
      </c>
      <c r="H2" s="6">
        <v>74.900000000000006</v>
      </c>
      <c r="I2" s="117">
        <v>81.7</v>
      </c>
      <c r="J2" s="6">
        <v>77.2</v>
      </c>
      <c r="K2" s="8">
        <v>61.8</v>
      </c>
      <c r="M2" s="7" t="s">
        <v>5</v>
      </c>
      <c r="N2" s="128" t="s">
        <v>562</v>
      </c>
      <c r="O2" s="128" t="s">
        <v>558</v>
      </c>
      <c r="P2" s="128" t="s">
        <v>563</v>
      </c>
      <c r="Q2" s="128" t="s">
        <v>559</v>
      </c>
      <c r="R2" s="128" t="s">
        <v>560</v>
      </c>
      <c r="S2" s="128" t="s">
        <v>561</v>
      </c>
    </row>
    <row r="3" spans="1:19" x14ac:dyDescent="0.3">
      <c r="B3" s="103">
        <v>34.799999999999997</v>
      </c>
      <c r="C3" s="122" t="s">
        <v>552</v>
      </c>
      <c r="E3" s="7" t="s">
        <v>50</v>
      </c>
      <c r="F3" s="116">
        <v>97.7</v>
      </c>
      <c r="G3" s="6">
        <v>74.599999999999994</v>
      </c>
      <c r="H3" s="6">
        <v>76.2</v>
      </c>
      <c r="I3" s="6">
        <v>65.7</v>
      </c>
      <c r="J3" s="6">
        <v>77.2</v>
      </c>
      <c r="K3" s="8">
        <v>61.4</v>
      </c>
      <c r="M3" s="7" t="s">
        <v>7</v>
      </c>
      <c r="N3" s="128" t="s">
        <v>558</v>
      </c>
      <c r="O3" s="128" t="s">
        <v>558</v>
      </c>
      <c r="P3" s="128" t="s">
        <v>561</v>
      </c>
      <c r="Q3" s="128" t="s">
        <v>558</v>
      </c>
      <c r="R3" s="128" t="s">
        <v>561</v>
      </c>
      <c r="S3" s="128"/>
    </row>
    <row r="4" spans="1:19" x14ac:dyDescent="0.3">
      <c r="B4" s="103">
        <v>73.099999999999994</v>
      </c>
      <c r="C4" s="122" t="s">
        <v>551</v>
      </c>
      <c r="E4" s="13" t="s">
        <v>51</v>
      </c>
      <c r="F4" s="21">
        <v>100.8</v>
      </c>
      <c r="G4" s="120">
        <v>71.5</v>
      </c>
      <c r="H4" s="120">
        <v>73.599999999999994</v>
      </c>
      <c r="I4" s="120">
        <v>67.8</v>
      </c>
      <c r="J4" s="120">
        <v>77.099999999999994</v>
      </c>
      <c r="K4" s="21">
        <v>61.8</v>
      </c>
      <c r="M4" s="7" t="s">
        <v>3</v>
      </c>
      <c r="N4" s="128" t="s">
        <v>564</v>
      </c>
      <c r="O4" s="128" t="s">
        <v>561</v>
      </c>
      <c r="P4" s="128" t="s">
        <v>561</v>
      </c>
      <c r="Q4" s="128" t="s">
        <v>565</v>
      </c>
      <c r="R4" s="128" t="s">
        <v>561</v>
      </c>
      <c r="S4" s="128" t="s">
        <v>561</v>
      </c>
    </row>
    <row r="5" spans="1:19" ht="15" thickBot="1" x14ac:dyDescent="0.35">
      <c r="A5" s="123"/>
      <c r="B5" s="123">
        <v>50.2</v>
      </c>
      <c r="C5" s="124" t="s">
        <v>554</v>
      </c>
      <c r="E5" s="13" t="s">
        <v>52</v>
      </c>
      <c r="F5" s="117">
        <v>103.6</v>
      </c>
      <c r="G5" s="6">
        <v>72.2</v>
      </c>
      <c r="H5" s="6">
        <v>75.400000000000006</v>
      </c>
      <c r="I5" s="6">
        <v>67.900000000000006</v>
      </c>
      <c r="J5" s="6">
        <v>77.2</v>
      </c>
      <c r="K5" s="8">
        <v>61.9</v>
      </c>
      <c r="M5" s="7" t="s">
        <v>4</v>
      </c>
      <c r="N5" s="128" t="s">
        <v>566</v>
      </c>
      <c r="O5" s="128" t="s">
        <v>561</v>
      </c>
      <c r="P5" s="128" t="s">
        <v>567</v>
      </c>
      <c r="Q5" s="128" t="s">
        <v>561</v>
      </c>
      <c r="R5" s="128" t="s">
        <v>561</v>
      </c>
      <c r="S5" s="128" t="s">
        <v>561</v>
      </c>
    </row>
    <row r="6" spans="1:19" x14ac:dyDescent="0.3">
      <c r="A6" s="103" t="s">
        <v>18</v>
      </c>
      <c r="B6" s="103">
        <v>19.600000000000001</v>
      </c>
      <c r="C6" s="102" t="s">
        <v>556</v>
      </c>
      <c r="E6" s="13" t="s">
        <v>53</v>
      </c>
      <c r="F6" s="116">
        <v>100.2</v>
      </c>
      <c r="G6" s="6">
        <v>76.8</v>
      </c>
      <c r="H6" s="6">
        <v>71.400000000000006</v>
      </c>
      <c r="I6" s="6">
        <v>68.400000000000006</v>
      </c>
      <c r="J6" s="6">
        <v>77.7</v>
      </c>
      <c r="K6" s="8">
        <v>65.7</v>
      </c>
      <c r="M6" s="7" t="s">
        <v>2</v>
      </c>
      <c r="N6" s="128" t="s">
        <v>568</v>
      </c>
      <c r="O6" s="128" t="s">
        <v>561</v>
      </c>
      <c r="P6" s="128" t="s">
        <v>561</v>
      </c>
      <c r="Q6" s="128" t="s">
        <v>561</v>
      </c>
      <c r="R6" s="128" t="s">
        <v>561</v>
      </c>
      <c r="S6" s="128" t="s">
        <v>561</v>
      </c>
    </row>
    <row r="7" spans="1:19" x14ac:dyDescent="0.3">
      <c r="B7" s="103">
        <v>19.399999999999999</v>
      </c>
      <c r="C7" s="102" t="s">
        <v>556</v>
      </c>
      <c r="E7" s="13" t="s">
        <v>54</v>
      </c>
      <c r="F7" s="116">
        <v>102.4</v>
      </c>
      <c r="G7" s="6">
        <v>67.8</v>
      </c>
      <c r="H7" s="6">
        <v>77.2</v>
      </c>
      <c r="I7" s="6">
        <v>65.7</v>
      </c>
      <c r="J7" s="6">
        <v>76</v>
      </c>
      <c r="K7" s="8">
        <v>62.1</v>
      </c>
      <c r="M7" s="7" t="s">
        <v>6</v>
      </c>
      <c r="N7" s="128" t="s">
        <v>569</v>
      </c>
      <c r="O7" s="128" t="s">
        <v>561</v>
      </c>
      <c r="P7" s="128" t="s">
        <v>561</v>
      </c>
      <c r="Q7" s="128" t="s">
        <v>565</v>
      </c>
      <c r="R7" s="128" t="s">
        <v>561</v>
      </c>
      <c r="S7" s="128"/>
    </row>
    <row r="8" spans="1:19" ht="15" thickBot="1" x14ac:dyDescent="0.35">
      <c r="A8" s="123"/>
      <c r="B8" s="123">
        <v>17.5</v>
      </c>
      <c r="C8" s="125" t="s">
        <v>556</v>
      </c>
      <c r="E8" s="13" t="s">
        <v>55</v>
      </c>
      <c r="F8" s="116">
        <v>101.7</v>
      </c>
      <c r="G8" s="6">
        <v>67.900000000000006</v>
      </c>
      <c r="H8" s="6">
        <v>77.099999999999994</v>
      </c>
      <c r="I8" s="6">
        <v>65.599999999999994</v>
      </c>
      <c r="J8" s="6">
        <v>76</v>
      </c>
      <c r="K8" s="8">
        <v>62.1</v>
      </c>
    </row>
    <row r="9" spans="1:19" x14ac:dyDescent="0.3">
      <c r="E9" s="13" t="s">
        <v>56</v>
      </c>
      <c r="F9" s="118">
        <v>103</v>
      </c>
      <c r="G9" s="6">
        <v>71.099999999999994</v>
      </c>
      <c r="H9" s="6">
        <v>77.099999999999994</v>
      </c>
      <c r="I9" s="6">
        <v>67.8</v>
      </c>
      <c r="J9" s="6">
        <v>75.3</v>
      </c>
      <c r="K9" s="8">
        <v>63.1</v>
      </c>
    </row>
    <row r="10" spans="1:19" x14ac:dyDescent="0.3">
      <c r="E10" s="13" t="s">
        <v>58</v>
      </c>
      <c r="F10" s="116">
        <v>94.6</v>
      </c>
      <c r="G10" s="6">
        <v>69.900000000000006</v>
      </c>
      <c r="H10" s="6">
        <v>78.099999999999994</v>
      </c>
      <c r="I10" s="6">
        <v>68.3</v>
      </c>
      <c r="J10" s="6">
        <v>74.099999999999994</v>
      </c>
      <c r="K10" s="6">
        <v>64.900000000000006</v>
      </c>
    </row>
    <row r="11" spans="1:19" x14ac:dyDescent="0.3">
      <c r="E11" s="13" t="s">
        <v>57</v>
      </c>
      <c r="F11" s="126">
        <v>96.7</v>
      </c>
      <c r="G11" s="6">
        <v>70.400000000000006</v>
      </c>
      <c r="H11" s="127">
        <v>76.8</v>
      </c>
      <c r="I11" s="6">
        <v>65.8</v>
      </c>
      <c r="J11" s="127">
        <v>76</v>
      </c>
      <c r="K11" s="6">
        <v>62.2</v>
      </c>
    </row>
    <row r="12" spans="1:19" x14ac:dyDescent="0.3">
      <c r="E12" s="13" t="s">
        <v>59</v>
      </c>
      <c r="F12" s="21">
        <v>97.6</v>
      </c>
      <c r="G12" s="21">
        <v>68.599999999999994</v>
      </c>
      <c r="H12" s="21">
        <v>80</v>
      </c>
      <c r="I12" s="120">
        <v>66.2</v>
      </c>
      <c r="J12" s="120">
        <v>76.900000000000006</v>
      </c>
      <c r="K12" s="120">
        <v>61.9</v>
      </c>
    </row>
    <row r="13" spans="1:19" x14ac:dyDescent="0.3">
      <c r="E13" s="13" t="s">
        <v>60</v>
      </c>
      <c r="F13" s="126">
        <v>96.8</v>
      </c>
      <c r="G13" s="8">
        <v>68.599999999999994</v>
      </c>
      <c r="H13" s="118">
        <v>80.8</v>
      </c>
      <c r="I13" s="8">
        <v>66.3</v>
      </c>
      <c r="J13" s="8">
        <v>76.900000000000006</v>
      </c>
      <c r="K13" s="8">
        <v>61.5</v>
      </c>
    </row>
    <row r="14" spans="1:19" x14ac:dyDescent="0.3">
      <c r="E14" s="13" t="s">
        <v>61</v>
      </c>
      <c r="F14" s="117">
        <v>94.5</v>
      </c>
      <c r="G14" s="8">
        <v>70.2</v>
      </c>
      <c r="H14" s="8">
        <v>78.599999999999994</v>
      </c>
      <c r="I14" s="8">
        <v>66.7</v>
      </c>
      <c r="J14" s="8">
        <v>77</v>
      </c>
      <c r="K14" s="8">
        <v>61.8</v>
      </c>
    </row>
    <row r="15" spans="1:19" ht="15" thickBot="1" x14ac:dyDescent="0.35">
      <c r="E15" s="14" t="s">
        <v>62</v>
      </c>
      <c r="F15" s="119">
        <v>99.2</v>
      </c>
      <c r="G15" s="12">
        <v>73.599999999999994</v>
      </c>
      <c r="H15" s="12">
        <v>78.5</v>
      </c>
      <c r="I15" s="12">
        <v>65.900000000000006</v>
      </c>
      <c r="J15" s="12">
        <v>70.5</v>
      </c>
      <c r="K15" s="12">
        <v>66.2</v>
      </c>
    </row>
    <row r="16" spans="1:19" x14ac:dyDescent="0.3">
      <c r="E16" s="7" t="s">
        <v>65</v>
      </c>
      <c r="F16" s="116">
        <v>110.3</v>
      </c>
      <c r="G16" s="116">
        <v>82.4</v>
      </c>
      <c r="H16" s="8">
        <v>77.599999999999994</v>
      </c>
      <c r="I16" s="116">
        <v>81.8</v>
      </c>
      <c r="J16" s="8">
        <v>61.8</v>
      </c>
    </row>
    <row r="17" spans="5:11" x14ac:dyDescent="0.3">
      <c r="E17" s="7" t="s">
        <v>66</v>
      </c>
      <c r="F17" s="116">
        <v>110.1</v>
      </c>
      <c r="G17" s="116">
        <v>82.2</v>
      </c>
      <c r="H17" s="8">
        <v>77.7</v>
      </c>
      <c r="I17" s="116">
        <v>81.7</v>
      </c>
      <c r="J17" s="8">
        <v>61.8</v>
      </c>
    </row>
    <row r="18" spans="5:11" x14ac:dyDescent="0.3">
      <c r="E18" s="7" t="s">
        <v>67</v>
      </c>
      <c r="F18" s="116">
        <v>109.8</v>
      </c>
      <c r="G18" s="116">
        <v>81.900000000000006</v>
      </c>
      <c r="H18" s="8">
        <v>77.2</v>
      </c>
      <c r="I18" s="116">
        <v>81.400000000000006</v>
      </c>
      <c r="J18" s="8">
        <v>66.099999999999994</v>
      </c>
    </row>
    <row r="19" spans="5:11" ht="15" thickBot="1" x14ac:dyDescent="0.35">
      <c r="E19" s="14" t="s">
        <v>68</v>
      </c>
      <c r="F19" s="119">
        <v>109.8</v>
      </c>
      <c r="G19" s="119">
        <v>81.8</v>
      </c>
      <c r="H19" s="12">
        <v>75</v>
      </c>
      <c r="I19" s="119">
        <v>81.3</v>
      </c>
      <c r="J19" s="12">
        <v>67.2</v>
      </c>
      <c r="K19" s="12"/>
    </row>
    <row r="20" spans="5:11" x14ac:dyDescent="0.3">
      <c r="E20" s="13" t="s">
        <v>63</v>
      </c>
      <c r="F20" s="118">
        <v>103.5</v>
      </c>
      <c r="G20" s="6">
        <v>72.099999999999994</v>
      </c>
      <c r="H20" s="6">
        <v>75.400000000000006</v>
      </c>
      <c r="I20" s="6">
        <v>67.7</v>
      </c>
      <c r="J20" s="6">
        <v>72.2</v>
      </c>
      <c r="K20" s="8">
        <v>61.8</v>
      </c>
    </row>
    <row r="21" spans="5:11" x14ac:dyDescent="0.3">
      <c r="E21" s="7" t="s">
        <v>77</v>
      </c>
      <c r="F21" s="116">
        <v>98.5</v>
      </c>
      <c r="G21" s="8">
        <v>72.400000000000006</v>
      </c>
      <c r="H21" s="8">
        <v>73.7</v>
      </c>
      <c r="I21" s="8">
        <v>71.7</v>
      </c>
      <c r="J21" s="8">
        <v>75.099999999999994</v>
      </c>
      <c r="K21" s="8">
        <v>62.9</v>
      </c>
    </row>
    <row r="22" spans="5:11" ht="15" thickBot="1" x14ac:dyDescent="0.35">
      <c r="E22" s="14" t="s">
        <v>64</v>
      </c>
      <c r="F22" s="121">
        <v>105.8</v>
      </c>
      <c r="G22" s="12">
        <v>73.3</v>
      </c>
      <c r="H22" s="12">
        <v>75</v>
      </c>
      <c r="I22" s="119">
        <v>81.099999999999994</v>
      </c>
      <c r="J22" s="12">
        <v>74.8</v>
      </c>
      <c r="K22" s="12">
        <v>64.8</v>
      </c>
    </row>
    <row r="23" spans="5:11" x14ac:dyDescent="0.3">
      <c r="E23" s="7" t="s">
        <v>74</v>
      </c>
      <c r="F23" s="116">
        <v>100.4</v>
      </c>
      <c r="G23" s="8">
        <v>77.099999999999994</v>
      </c>
      <c r="H23" s="8">
        <v>70.2</v>
      </c>
      <c r="I23" s="8">
        <v>71.7</v>
      </c>
      <c r="J23" s="8">
        <v>70.3</v>
      </c>
      <c r="K23" s="8">
        <v>17.8</v>
      </c>
    </row>
    <row r="24" spans="5:11" x14ac:dyDescent="0.3">
      <c r="E24" s="7" t="s">
        <v>75</v>
      </c>
      <c r="F24" s="116">
        <v>100.4</v>
      </c>
      <c r="G24" s="8">
        <v>77.099999999999994</v>
      </c>
      <c r="H24" s="8">
        <v>70.2</v>
      </c>
      <c r="I24" s="8">
        <v>71.900000000000006</v>
      </c>
      <c r="J24" s="8">
        <v>69.8</v>
      </c>
      <c r="K24" s="8">
        <v>17.600000000000001</v>
      </c>
    </row>
    <row r="25" spans="5:11" ht="15" thickBot="1" x14ac:dyDescent="0.35">
      <c r="E25" s="14" t="s">
        <v>76</v>
      </c>
      <c r="F25" s="119">
        <v>100.3</v>
      </c>
      <c r="G25" s="12">
        <v>70.2</v>
      </c>
      <c r="H25" s="119">
        <v>78.7</v>
      </c>
      <c r="I25" s="12">
        <v>73.599999999999994</v>
      </c>
      <c r="J25" s="12">
        <v>70.900000000000006</v>
      </c>
      <c r="K25" s="12">
        <v>17.399999999999999</v>
      </c>
    </row>
    <row r="26" spans="5:11" x14ac:dyDescent="0.3">
      <c r="E26" s="13" t="s">
        <v>69</v>
      </c>
      <c r="F26" s="116">
        <v>100.4</v>
      </c>
      <c r="G26" s="6">
        <v>69.599999999999994</v>
      </c>
      <c r="H26" s="6">
        <v>74.099999999999994</v>
      </c>
      <c r="I26" s="6">
        <v>72.5</v>
      </c>
      <c r="J26" s="6">
        <v>70.900000000000006</v>
      </c>
      <c r="K26" s="8">
        <v>63.6</v>
      </c>
    </row>
    <row r="27" spans="5:11" ht="15" thickBot="1" x14ac:dyDescent="0.35">
      <c r="E27" s="16" t="s">
        <v>70</v>
      </c>
      <c r="F27" s="119">
        <v>100</v>
      </c>
      <c r="G27" s="15">
        <v>76.8</v>
      </c>
      <c r="H27" s="15">
        <v>71.3</v>
      </c>
      <c r="I27" s="15">
        <v>63.8</v>
      </c>
      <c r="J27" s="15">
        <v>71.8</v>
      </c>
      <c r="K27" s="12">
        <v>61.9</v>
      </c>
    </row>
    <row r="28" spans="5:11" x14ac:dyDescent="0.3">
      <c r="E28" s="13" t="s">
        <v>71</v>
      </c>
      <c r="F28" s="21">
        <v>97.7</v>
      </c>
      <c r="G28" s="120">
        <v>76.099999999999994</v>
      </c>
      <c r="H28" s="120">
        <v>77.2</v>
      </c>
      <c r="I28" s="120">
        <v>67.7</v>
      </c>
      <c r="J28" s="120">
        <v>60.2</v>
      </c>
    </row>
    <row r="29" spans="5:11" x14ac:dyDescent="0.3">
      <c r="E29" s="13" t="s">
        <v>72</v>
      </c>
      <c r="F29" s="116">
        <v>100.3</v>
      </c>
      <c r="G29" s="6">
        <v>70.8</v>
      </c>
      <c r="H29" s="6">
        <v>75.900000000000006</v>
      </c>
      <c r="I29" s="6">
        <v>74.8</v>
      </c>
      <c r="J29" s="6">
        <v>64.900000000000006</v>
      </c>
    </row>
    <row r="30" spans="5:11" ht="15" thickBot="1" x14ac:dyDescent="0.35">
      <c r="E30" s="14" t="s">
        <v>73</v>
      </c>
      <c r="F30" s="121">
        <v>100.9</v>
      </c>
      <c r="G30" s="12">
        <v>77.400000000000006</v>
      </c>
      <c r="H30" s="12">
        <v>75.099999999999994</v>
      </c>
      <c r="I30" s="119">
        <v>79.5</v>
      </c>
      <c r="J30" s="12">
        <v>67.8</v>
      </c>
      <c r="K30" s="12"/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BE3F3A-8EA4-49F8-B3B3-C6886561A72B}">
  <dimension ref="A1:AA540"/>
  <sheetViews>
    <sheetView zoomScale="90" zoomScaleNormal="90" workbookViewId="0">
      <pane ySplit="1" topLeftCell="A2" activePane="bottomLeft" state="frozen"/>
      <selection pane="bottomLeft" activeCell="X54" sqref="X54"/>
    </sheetView>
  </sheetViews>
  <sheetFormatPr defaultRowHeight="11.4" x14ac:dyDescent="0.2"/>
  <cols>
    <col min="1" max="1" width="11" style="25" bestFit="1" customWidth="1"/>
    <col min="2" max="3" width="8.77734375" style="5" bestFit="1" customWidth="1"/>
    <col min="4" max="4" width="8.6640625" style="5" bestFit="1" customWidth="1"/>
    <col min="5" max="5" width="11.109375" style="18" bestFit="1" customWidth="1"/>
    <col min="6" max="6" width="11.6640625" style="18" customWidth="1"/>
    <col min="7" max="7" width="4.5546875" style="32" bestFit="1" customWidth="1"/>
    <col min="8" max="8" width="15.44140625" style="5" customWidth="1"/>
    <col min="9" max="9" width="6.109375" style="32" customWidth="1"/>
    <col min="10" max="10" width="7.109375" style="32" bestFit="1" customWidth="1"/>
    <col min="11" max="11" width="8.6640625" style="32" bestFit="1" customWidth="1"/>
    <col min="12" max="12" width="8.88671875" style="1"/>
    <col min="13" max="13" width="11.6640625" style="5" bestFit="1" customWidth="1"/>
    <col min="14" max="14" width="14.88671875" style="5" bestFit="1" customWidth="1"/>
    <col min="15" max="15" width="4.5546875" style="5" bestFit="1" customWidth="1"/>
    <col min="16" max="16" width="8.77734375" style="5" bestFit="1" customWidth="1"/>
    <col min="17" max="17" width="11.5546875" style="5" bestFit="1" customWidth="1"/>
    <col min="18" max="18" width="11.88671875" style="5" bestFit="1" customWidth="1"/>
    <col min="19" max="26" width="8.88671875" style="1"/>
    <col min="27" max="27" width="1.33203125" style="1" bestFit="1" customWidth="1"/>
    <col min="28" max="16384" width="8.88671875" style="1"/>
  </cols>
  <sheetData>
    <row r="1" spans="1:18" s="31" customFormat="1" ht="24" x14ac:dyDescent="0.3">
      <c r="A1" s="47" t="s">
        <v>510</v>
      </c>
      <c r="B1" s="37" t="s">
        <v>519</v>
      </c>
      <c r="C1" s="37" t="s">
        <v>519</v>
      </c>
      <c r="D1" s="38" t="s">
        <v>518</v>
      </c>
      <c r="E1" s="39" t="s">
        <v>511</v>
      </c>
      <c r="F1" s="39" t="s">
        <v>512</v>
      </c>
      <c r="G1" s="40" t="s">
        <v>509</v>
      </c>
      <c r="H1" s="38" t="s">
        <v>513</v>
      </c>
      <c r="I1" s="40" t="s">
        <v>490</v>
      </c>
      <c r="J1" s="40" t="s">
        <v>491</v>
      </c>
      <c r="K1" s="40" t="s">
        <v>503</v>
      </c>
      <c r="M1" s="38" t="s">
        <v>538</v>
      </c>
      <c r="N1" s="38" t="s">
        <v>539</v>
      </c>
      <c r="O1" s="41" t="s">
        <v>509</v>
      </c>
      <c r="P1" s="38" t="s">
        <v>503</v>
      </c>
      <c r="Q1" s="38" t="s">
        <v>522</v>
      </c>
      <c r="R1" s="36" t="s">
        <v>520</v>
      </c>
    </row>
    <row r="2" spans="1:18" x14ac:dyDescent="0.2">
      <c r="A2" s="25" t="s">
        <v>354</v>
      </c>
      <c r="B2" s="32">
        <v>53.9</v>
      </c>
      <c r="C2" s="32">
        <v>30.7</v>
      </c>
      <c r="D2" s="5">
        <v>847</v>
      </c>
      <c r="E2" s="18">
        <v>57487.19</v>
      </c>
      <c r="F2" s="18">
        <v>5631.0640000000003</v>
      </c>
      <c r="G2" s="32">
        <f t="shared" ref="G2:G30" si="0">F2/(2*E2)</f>
        <v>4.8976685066707902E-2</v>
      </c>
      <c r="M2" s="158" t="s">
        <v>15</v>
      </c>
      <c r="N2" s="5" t="str">
        <f>A3</f>
        <v>Lys-c-1-b/c</v>
      </c>
      <c r="O2" s="32">
        <f>G3</f>
        <v>0.23252034020672385</v>
      </c>
      <c r="P2" s="32">
        <f>K3</f>
        <v>0.1188754295535398</v>
      </c>
      <c r="Q2" s="32">
        <f t="shared" ref="Q2:Q8" si="1">P2/2</f>
        <v>5.9437714776769901E-2</v>
      </c>
    </row>
    <row r="3" spans="1:18" ht="12" x14ac:dyDescent="0.2">
      <c r="A3" s="24" t="s">
        <v>152</v>
      </c>
      <c r="B3" s="10">
        <v>30.7</v>
      </c>
      <c r="C3" s="10">
        <v>22.5</v>
      </c>
      <c r="D3" s="31">
        <v>890</v>
      </c>
      <c r="E3" s="42">
        <v>44434.16</v>
      </c>
      <c r="F3" s="42">
        <v>20663.692000000003</v>
      </c>
      <c r="G3" s="10">
        <f t="shared" si="0"/>
        <v>0.23252034020672385</v>
      </c>
      <c r="H3" s="31" t="s">
        <v>79</v>
      </c>
      <c r="I3" s="10">
        <v>4.8899999999999997</v>
      </c>
      <c r="J3" s="10">
        <v>6.52</v>
      </c>
      <c r="K3" s="10">
        <f>(F3/E3)*((1/(I3^2))+(1/(J3^2)))^0.5</f>
        <v>0.1188754295535398</v>
      </c>
      <c r="M3" s="158"/>
      <c r="N3" s="5" t="str">
        <f>A5</f>
        <v>Lys-c-1-e/d</v>
      </c>
      <c r="O3" s="32">
        <f>G5</f>
        <v>0.14152602048928969</v>
      </c>
      <c r="P3" s="32">
        <f>K5</f>
        <v>5.324078880429909E-2</v>
      </c>
      <c r="Q3" s="32">
        <f t="shared" si="1"/>
        <v>2.6620394402149545E-2</v>
      </c>
    </row>
    <row r="4" spans="1:18" ht="12" x14ac:dyDescent="0.2">
      <c r="A4" s="25" t="s">
        <v>355</v>
      </c>
      <c r="B4" s="32">
        <v>26.7</v>
      </c>
      <c r="C4" s="32">
        <v>22.5</v>
      </c>
      <c r="D4" s="5">
        <v>890</v>
      </c>
      <c r="E4" s="18">
        <v>77278.75</v>
      </c>
      <c r="F4" s="18">
        <v>36750.792000000001</v>
      </c>
      <c r="G4" s="32">
        <f t="shared" si="0"/>
        <v>0.23778070944470506</v>
      </c>
      <c r="K4" s="10"/>
      <c r="M4" s="158"/>
      <c r="N4" s="5" t="str">
        <f>A7</f>
        <v>Lys-c-2-a/b</v>
      </c>
      <c r="O4" s="32">
        <f>G7</f>
        <v>0.28155844929877316</v>
      </c>
      <c r="P4" s="32">
        <f>K7</f>
        <v>0.12241139412366941</v>
      </c>
      <c r="Q4" s="32">
        <f t="shared" si="1"/>
        <v>6.1205697061834707E-2</v>
      </c>
    </row>
    <row r="5" spans="1:18" ht="12" x14ac:dyDescent="0.2">
      <c r="A5" s="24" t="s">
        <v>153</v>
      </c>
      <c r="B5" s="10">
        <v>41.9</v>
      </c>
      <c r="C5" s="10">
        <v>26.7</v>
      </c>
      <c r="D5" s="31">
        <v>868</v>
      </c>
      <c r="E5" s="42">
        <v>78360.94</v>
      </c>
      <c r="F5" s="42">
        <v>22180.224000000002</v>
      </c>
      <c r="G5" s="10">
        <f t="shared" si="0"/>
        <v>0.14152602048928969</v>
      </c>
      <c r="H5" s="31" t="s">
        <v>79</v>
      </c>
      <c r="I5" s="10">
        <v>7.0600000000000005</v>
      </c>
      <c r="J5" s="10">
        <v>8.08</v>
      </c>
      <c r="K5" s="10">
        <f>(F5/E5)*((1/(I5^2))+(1/(J5^2)))^0.5</f>
        <v>5.324078880429909E-2</v>
      </c>
      <c r="M5" s="158"/>
      <c r="N5" s="5" t="str">
        <f>A8</f>
        <v>Lys-c-2-b/c</v>
      </c>
      <c r="O5" s="32">
        <f>G8</f>
        <v>7.4757002217692409E-2</v>
      </c>
      <c r="P5" s="32">
        <f>K8</f>
        <v>3.0881772595916075E-2</v>
      </c>
      <c r="Q5" s="32">
        <f t="shared" si="1"/>
        <v>1.5440886297958038E-2</v>
      </c>
    </row>
    <row r="6" spans="1:18" ht="12" x14ac:dyDescent="0.2">
      <c r="A6" s="25" t="s">
        <v>356</v>
      </c>
      <c r="B6" s="32">
        <v>174</v>
      </c>
      <c r="C6" s="32">
        <v>53.9</v>
      </c>
      <c r="D6" s="5">
        <v>722</v>
      </c>
      <c r="E6" s="18">
        <v>183833.78</v>
      </c>
      <c r="F6" s="18">
        <v>22189.876000000004</v>
      </c>
      <c r="G6" s="32">
        <f t="shared" si="0"/>
        <v>6.0353097238168098E-2</v>
      </c>
      <c r="K6" s="10"/>
      <c r="M6" s="158"/>
      <c r="N6" s="5" t="str">
        <f>A10</f>
        <v>Lys-c-2-e/d</v>
      </c>
      <c r="O6" s="32">
        <f>G10</f>
        <v>4.9440153201536184E-2</v>
      </c>
      <c r="P6" s="32">
        <f>K10</f>
        <v>1.9849371366158299E-2</v>
      </c>
      <c r="Q6" s="32">
        <f t="shared" si="1"/>
        <v>9.9246856830791496E-3</v>
      </c>
    </row>
    <row r="7" spans="1:18" ht="12" x14ac:dyDescent="0.2">
      <c r="A7" s="24" t="s">
        <v>154</v>
      </c>
      <c r="B7" s="10">
        <v>54</v>
      </c>
      <c r="C7" s="10">
        <v>31.9</v>
      </c>
      <c r="D7" s="31">
        <v>840</v>
      </c>
      <c r="E7" s="42">
        <v>45637.16</v>
      </c>
      <c r="F7" s="42">
        <v>25699.056</v>
      </c>
      <c r="G7" s="10">
        <f t="shared" si="0"/>
        <v>0.28155844929877316</v>
      </c>
      <c r="H7" s="31" t="s">
        <v>79</v>
      </c>
      <c r="I7" s="10">
        <v>6.09</v>
      </c>
      <c r="J7" s="10">
        <v>7.02</v>
      </c>
      <c r="K7" s="10">
        <f>(F7/E7)*((1/(I7^2))+(1/(J7^2)))^0.5</f>
        <v>0.12241139412366941</v>
      </c>
      <c r="M7" s="158"/>
      <c r="N7" s="5" t="str">
        <f>A13</f>
        <v>Lys-c-3-b/c</v>
      </c>
      <c r="O7" s="32">
        <f>G13</f>
        <v>7.6603923818903213E-2</v>
      </c>
      <c r="P7" s="32">
        <f>K13</f>
        <v>3.3293893103845819E-2</v>
      </c>
      <c r="Q7" s="32">
        <f t="shared" si="1"/>
        <v>1.6646946551922909E-2</v>
      </c>
    </row>
    <row r="8" spans="1:18" ht="12" x14ac:dyDescent="0.2">
      <c r="A8" s="24" t="s">
        <v>155</v>
      </c>
      <c r="B8" s="10">
        <v>31.9</v>
      </c>
      <c r="C8" s="10">
        <v>23.1</v>
      </c>
      <c r="D8" s="31">
        <v>887</v>
      </c>
      <c r="E8" s="42">
        <v>49979.88</v>
      </c>
      <c r="F8" s="42">
        <v>7472.692</v>
      </c>
      <c r="G8" s="10">
        <f t="shared" si="0"/>
        <v>7.4757002217692409E-2</v>
      </c>
      <c r="H8" s="31" t="s">
        <v>79</v>
      </c>
      <c r="I8" s="10">
        <v>6.0600000000000005</v>
      </c>
      <c r="J8" s="10">
        <v>8.0500000000000007</v>
      </c>
      <c r="K8" s="10">
        <f>(F8/E8)*((1/(I8^2))+(1/(J8^2)))^0.5</f>
        <v>3.0881772595916075E-2</v>
      </c>
      <c r="M8" s="159"/>
      <c r="N8" s="63" t="str">
        <f>A18</f>
        <v>Lys-c-4-b/c</v>
      </c>
      <c r="O8" s="34">
        <f>G18</f>
        <v>0.10066768060298417</v>
      </c>
      <c r="P8" s="34">
        <f>K18</f>
        <v>4.6015885870044716E-2</v>
      </c>
      <c r="Q8" s="34">
        <f t="shared" si="1"/>
        <v>2.3007942935022358E-2</v>
      </c>
      <c r="R8" s="34">
        <f>AVERAGE(O2:O8)</f>
        <v>0.13672479569084323</v>
      </c>
    </row>
    <row r="9" spans="1:18" ht="12" x14ac:dyDescent="0.2">
      <c r="A9" s="25" t="s">
        <v>357</v>
      </c>
      <c r="B9" s="32">
        <v>27.7</v>
      </c>
      <c r="C9" s="32">
        <v>23.1</v>
      </c>
      <c r="D9" s="5">
        <v>887</v>
      </c>
      <c r="E9" s="18">
        <v>193401.22</v>
      </c>
      <c r="F9" s="18">
        <v>94462.932000000001</v>
      </c>
      <c r="G9" s="32">
        <f t="shared" si="0"/>
        <v>0.24421493308056691</v>
      </c>
      <c r="K9" s="10"/>
      <c r="N9" s="63"/>
      <c r="O9" s="34"/>
      <c r="P9" s="34"/>
      <c r="Q9" s="34"/>
      <c r="R9" s="34"/>
    </row>
    <row r="10" spans="1:18" ht="12" x14ac:dyDescent="0.2">
      <c r="A10" s="24" t="s">
        <v>156</v>
      </c>
      <c r="B10" s="10">
        <v>40.6</v>
      </c>
      <c r="C10" s="10">
        <v>27.7</v>
      </c>
      <c r="D10" s="31">
        <v>863</v>
      </c>
      <c r="E10" s="42">
        <v>159288.22</v>
      </c>
      <c r="F10" s="42">
        <v>15750.468000000001</v>
      </c>
      <c r="G10" s="10">
        <f t="shared" si="0"/>
        <v>4.9440153201536184E-2</v>
      </c>
      <c r="H10" s="31" t="s">
        <v>79</v>
      </c>
      <c r="I10" s="10">
        <v>7.0299999999999994</v>
      </c>
      <c r="J10" s="10">
        <v>7.06</v>
      </c>
      <c r="K10" s="10">
        <f>(F10/E10)*((1/(I10^2))+(1/(J10^2)))^0.5</f>
        <v>1.9849371366158299E-2</v>
      </c>
      <c r="M10" s="157" t="s">
        <v>10</v>
      </c>
      <c r="N10" s="5" t="str">
        <f>A23</f>
        <v>Asp-b-1-c/b</v>
      </c>
      <c r="O10" s="32">
        <f>G23</f>
        <v>1.8630971025335036E-2</v>
      </c>
      <c r="P10" s="32">
        <f>K23</f>
        <v>6.2227202457153762E-3</v>
      </c>
      <c r="Q10" s="32">
        <f>P10/2</f>
        <v>3.1113601228576881E-3</v>
      </c>
    </row>
    <row r="11" spans="1:18" ht="12" x14ac:dyDescent="0.2">
      <c r="A11" s="25" t="s">
        <v>358</v>
      </c>
      <c r="B11" s="32">
        <v>174.3</v>
      </c>
      <c r="C11" s="32">
        <v>54</v>
      </c>
      <c r="D11" s="5">
        <v>722</v>
      </c>
      <c r="E11" s="18">
        <v>175034.22</v>
      </c>
      <c r="F11" s="18">
        <v>16885.635999999999</v>
      </c>
      <c r="G11" s="32">
        <f t="shared" si="0"/>
        <v>4.8235242228633915E-2</v>
      </c>
      <c r="K11" s="10"/>
      <c r="M11" s="158"/>
      <c r="N11" s="5" t="str">
        <f>A26</f>
        <v>Asp-b-2-c/b</v>
      </c>
      <c r="O11" s="32">
        <f>G26</f>
        <v>1.2839387301438611E-2</v>
      </c>
      <c r="P11" s="32">
        <f>K26</f>
        <v>7.6615951507860106E-3</v>
      </c>
      <c r="Q11" s="32">
        <f>P11/2</f>
        <v>3.8307975753930053E-3</v>
      </c>
    </row>
    <row r="12" spans="1:18" ht="12" x14ac:dyDescent="0.2">
      <c r="A12" s="25" t="s">
        <v>359</v>
      </c>
      <c r="B12" s="32">
        <v>54.3</v>
      </c>
      <c r="C12" s="32">
        <v>31.2</v>
      </c>
      <c r="D12" s="5">
        <v>844</v>
      </c>
      <c r="E12" s="18">
        <v>141939.44</v>
      </c>
      <c r="F12" s="18">
        <v>38183.879999999997</v>
      </c>
      <c r="G12" s="32">
        <f t="shared" si="0"/>
        <v>0.13450764635960236</v>
      </c>
      <c r="K12" s="10"/>
      <c r="M12" s="158"/>
      <c r="N12" s="5" t="str">
        <f>A29</f>
        <v>Asp-c-3-c/b</v>
      </c>
      <c r="O12" s="32">
        <f>G29</f>
        <v>6.7359720966283426E-2</v>
      </c>
      <c r="P12" s="32">
        <f>K29</f>
        <v>2.004714551339614E-2</v>
      </c>
      <c r="Q12" s="32">
        <f>P12/2</f>
        <v>1.002357275669807E-2</v>
      </c>
    </row>
    <row r="13" spans="1:18" ht="12" x14ac:dyDescent="0.2">
      <c r="A13" s="24" t="s">
        <v>157</v>
      </c>
      <c r="B13" s="10">
        <v>31.2</v>
      </c>
      <c r="C13" s="10">
        <v>22.9</v>
      </c>
      <c r="D13" s="31">
        <v>888</v>
      </c>
      <c r="E13" s="42">
        <v>104666.91</v>
      </c>
      <c r="F13" s="42">
        <v>16035.791999999999</v>
      </c>
      <c r="G13" s="10">
        <f t="shared" si="0"/>
        <v>7.6603923818903213E-2</v>
      </c>
      <c r="H13" s="31" t="s">
        <v>79</v>
      </c>
      <c r="I13" s="10">
        <v>6.1</v>
      </c>
      <c r="J13" s="10">
        <v>7.01</v>
      </c>
      <c r="K13" s="10">
        <f>(F13/E13)*((1/(I13^2))+(1/(J13^2)))^0.5</f>
        <v>3.3293893103845819E-2</v>
      </c>
      <c r="M13" s="158"/>
      <c r="N13" s="5" t="str">
        <f>A31</f>
        <v>Asp-a-4-a/b</v>
      </c>
      <c r="O13" s="32">
        <f>G31</f>
        <v>1.8388404388968552E-2</v>
      </c>
      <c r="P13" s="32">
        <f>K31</f>
        <v>6.0953133135621639E-3</v>
      </c>
      <c r="Q13" s="32">
        <f>P13/2</f>
        <v>3.0476566567810819E-3</v>
      </c>
    </row>
    <row r="14" spans="1:18" ht="12" x14ac:dyDescent="0.2">
      <c r="A14" s="25" t="s">
        <v>360</v>
      </c>
      <c r="B14" s="32">
        <v>27.2</v>
      </c>
      <c r="C14" s="32">
        <v>22.9</v>
      </c>
      <c r="D14" s="5">
        <v>888</v>
      </c>
      <c r="E14" s="18">
        <v>358912.88</v>
      </c>
      <c r="F14" s="18">
        <v>36750.792000000001</v>
      </c>
      <c r="G14" s="32">
        <f t="shared" si="0"/>
        <v>5.1197371350952911E-2</v>
      </c>
      <c r="K14" s="10"/>
      <c r="M14" s="159"/>
      <c r="N14" s="63" t="str">
        <f>A32</f>
        <v>Asp-a-4-c/b</v>
      </c>
      <c r="O14" s="34">
        <f>G32</f>
        <v>4.0295085957212047E-2</v>
      </c>
      <c r="P14" s="34">
        <f>K32</f>
        <v>1.1117755236268628E-2</v>
      </c>
      <c r="Q14" s="34">
        <f>P14/2</f>
        <v>5.558877618134314E-3</v>
      </c>
      <c r="R14" s="34">
        <f>AVERAGE(O10:O14)</f>
        <v>3.150271392784753E-2</v>
      </c>
    </row>
    <row r="15" spans="1:18" ht="12" x14ac:dyDescent="0.2">
      <c r="A15" s="25" t="s">
        <v>361</v>
      </c>
      <c r="B15" s="32">
        <v>40.4</v>
      </c>
      <c r="C15" s="32">
        <v>27.2</v>
      </c>
      <c r="D15" s="5">
        <v>865</v>
      </c>
      <c r="E15" s="18">
        <v>442472.09</v>
      </c>
      <c r="F15" s="18">
        <v>36229.132000000005</v>
      </c>
      <c r="G15" s="32">
        <f t="shared" si="0"/>
        <v>4.0939454508870834E-2</v>
      </c>
      <c r="K15" s="10"/>
      <c r="N15" s="63"/>
      <c r="O15" s="34"/>
      <c r="P15" s="34"/>
      <c r="Q15" s="34"/>
      <c r="R15" s="34"/>
    </row>
    <row r="16" spans="1:18" ht="12" x14ac:dyDescent="0.2">
      <c r="A16" s="25" t="s">
        <v>362</v>
      </c>
      <c r="B16" s="32">
        <v>174.8</v>
      </c>
      <c r="C16" s="32">
        <v>54.3</v>
      </c>
      <c r="D16" s="5">
        <v>720</v>
      </c>
      <c r="E16" s="18">
        <v>95983.41</v>
      </c>
      <c r="F16" s="18">
        <v>24059.38</v>
      </c>
      <c r="G16" s="32">
        <f t="shared" si="0"/>
        <v>0.12533092958460218</v>
      </c>
      <c r="K16" s="10"/>
      <c r="M16" s="157" t="s">
        <v>9</v>
      </c>
      <c r="N16" s="5" t="str">
        <f>A43</f>
        <v>Glu-c-1-a/b</v>
      </c>
      <c r="O16" s="32">
        <f>G43</f>
        <v>3.2778446010774238E-2</v>
      </c>
      <c r="P16" s="32">
        <f>K43</f>
        <v>1.4146164985539991E-2</v>
      </c>
      <c r="Q16" s="32">
        <f t="shared" ref="Q16:Q24" si="2">P16/2</f>
        <v>7.0730824927699954E-3</v>
      </c>
    </row>
    <row r="17" spans="1:27" ht="12" x14ac:dyDescent="0.2">
      <c r="A17" s="25" t="s">
        <v>363</v>
      </c>
      <c r="B17" s="32">
        <v>54.1</v>
      </c>
      <c r="C17" s="32">
        <v>33.299999999999997</v>
      </c>
      <c r="D17" s="5">
        <v>833</v>
      </c>
      <c r="E17" s="18">
        <v>20286.47</v>
      </c>
      <c r="F17" s="18">
        <v>7698.3559999999998</v>
      </c>
      <c r="G17" s="32">
        <f t="shared" si="0"/>
        <v>0.18974114274193588</v>
      </c>
      <c r="K17" s="10"/>
      <c r="M17" s="158"/>
      <c r="N17" s="5" t="str">
        <f>A45</f>
        <v>Glu-c-1-d/c</v>
      </c>
      <c r="O17" s="32">
        <f>G45</f>
        <v>3.5103294690875989E-2</v>
      </c>
      <c r="P17" s="32">
        <f>K45</f>
        <v>1.0467759470591625E-2</v>
      </c>
      <c r="Q17" s="32">
        <f t="shared" si="2"/>
        <v>5.2338797352958124E-3</v>
      </c>
    </row>
    <row r="18" spans="1:27" ht="12" x14ac:dyDescent="0.2">
      <c r="A18" s="24" t="s">
        <v>158</v>
      </c>
      <c r="B18" s="10">
        <v>33.299999999999997</v>
      </c>
      <c r="C18" s="10">
        <v>22.3</v>
      </c>
      <c r="D18" s="31">
        <v>892</v>
      </c>
      <c r="E18" s="42">
        <v>25438.81</v>
      </c>
      <c r="F18" s="42">
        <v>5121.732</v>
      </c>
      <c r="G18" s="10">
        <f t="shared" si="0"/>
        <v>0.10066768060298417</v>
      </c>
      <c r="H18" s="31" t="s">
        <v>79</v>
      </c>
      <c r="I18" s="10">
        <v>5</v>
      </c>
      <c r="J18" s="10">
        <v>9.0399999999999991</v>
      </c>
      <c r="K18" s="10">
        <f>(F18/E18)*((1/(I18^2))+(1/(J18^2)))^0.5</f>
        <v>4.6015885870044716E-2</v>
      </c>
      <c r="M18" s="158"/>
      <c r="N18" s="5" t="str">
        <f>A46</f>
        <v>Glu-c-1-o/a</v>
      </c>
      <c r="O18" s="32">
        <f>G46</f>
        <v>6.4900989448393481E-2</v>
      </c>
      <c r="P18" s="32">
        <f>K46</f>
        <v>3.3745447384871279E-2</v>
      </c>
      <c r="Q18" s="32">
        <f t="shared" si="2"/>
        <v>1.6872723692435639E-2</v>
      </c>
    </row>
    <row r="19" spans="1:27" ht="12" x14ac:dyDescent="0.2">
      <c r="A19" s="25" t="s">
        <v>364</v>
      </c>
      <c r="B19" s="32">
        <v>26.9</v>
      </c>
      <c r="C19" s="32">
        <v>22.3</v>
      </c>
      <c r="D19" s="5">
        <v>892</v>
      </c>
      <c r="E19" s="18">
        <v>77278.75</v>
      </c>
      <c r="F19" s="18">
        <v>36750.792000000001</v>
      </c>
      <c r="G19" s="32">
        <f t="shared" si="0"/>
        <v>0.23778070944470506</v>
      </c>
      <c r="K19" s="10"/>
      <c r="M19" s="158"/>
      <c r="N19" s="5" t="str">
        <f>A47</f>
        <v>Glu-a-2-a/b</v>
      </c>
      <c r="O19" s="32">
        <f>G47</f>
        <v>6.3794448135586351E-2</v>
      </c>
      <c r="P19" s="32">
        <f>K47</f>
        <v>3.001701916219765E-2</v>
      </c>
      <c r="Q19" s="32">
        <f t="shared" si="2"/>
        <v>1.5008509581098825E-2</v>
      </c>
    </row>
    <row r="20" spans="1:27" ht="12" x14ac:dyDescent="0.2">
      <c r="A20" s="25" t="s">
        <v>365</v>
      </c>
      <c r="B20" s="32">
        <v>40.1</v>
      </c>
      <c r="C20" s="32">
        <v>26.9</v>
      </c>
      <c r="D20" s="5">
        <v>867</v>
      </c>
      <c r="E20" s="18">
        <v>217545.53</v>
      </c>
      <c r="F20" s="18">
        <v>36349.088000000003</v>
      </c>
      <c r="G20" s="32">
        <f t="shared" si="0"/>
        <v>8.3543633371827963E-2</v>
      </c>
      <c r="K20" s="10"/>
      <c r="M20" s="158"/>
      <c r="N20" s="5" t="str">
        <f>A49</f>
        <v>Glu-a-2-d/c</v>
      </c>
      <c r="O20" s="32">
        <f>G49</f>
        <v>4.8608961384291785E-2</v>
      </c>
      <c r="P20" s="32">
        <f>K49</f>
        <v>1.3468737894609414E-2</v>
      </c>
      <c r="Q20" s="32">
        <f t="shared" si="2"/>
        <v>6.734368947304707E-3</v>
      </c>
    </row>
    <row r="21" spans="1:27" ht="12" x14ac:dyDescent="0.2">
      <c r="A21" s="48" t="s">
        <v>366</v>
      </c>
      <c r="B21" s="34">
        <v>174.3</v>
      </c>
      <c r="C21" s="34">
        <v>54.1</v>
      </c>
      <c r="D21" s="63">
        <v>721</v>
      </c>
      <c r="E21" s="19">
        <v>175034.22</v>
      </c>
      <c r="F21" s="19">
        <v>16885.635999999999</v>
      </c>
      <c r="G21" s="34">
        <f t="shared" si="0"/>
        <v>4.8235242228633915E-2</v>
      </c>
      <c r="H21" s="63"/>
      <c r="I21" s="34"/>
      <c r="J21" s="34"/>
      <c r="K21" s="40"/>
      <c r="M21" s="158"/>
      <c r="N21" s="5" t="str">
        <f>A53</f>
        <v>Glu-c-3-d/c</v>
      </c>
      <c r="O21" s="32">
        <f>G53</f>
        <v>3.0947755477248356E-2</v>
      </c>
      <c r="P21" s="32">
        <f>K53</f>
        <v>1.3489596157598481E-2</v>
      </c>
      <c r="Q21" s="32">
        <f t="shared" si="2"/>
        <v>6.7447980787992403E-3</v>
      </c>
    </row>
    <row r="22" spans="1:27" ht="12" x14ac:dyDescent="0.2">
      <c r="A22" s="25" t="s">
        <v>315</v>
      </c>
      <c r="B22" s="32">
        <v>54</v>
      </c>
      <c r="C22" s="32">
        <v>40.9</v>
      </c>
      <c r="D22" s="5">
        <v>792</v>
      </c>
      <c r="E22" s="18">
        <v>272319.56</v>
      </c>
      <c r="F22" s="18">
        <v>18797.192000000003</v>
      </c>
      <c r="G22" s="32">
        <f t="shared" si="0"/>
        <v>3.4513113931294546E-2</v>
      </c>
      <c r="K22" s="10"/>
      <c r="M22" s="158"/>
      <c r="N22" s="5" t="str">
        <f>A55</f>
        <v>Glu-c-4-a/b</v>
      </c>
      <c r="O22" s="32">
        <f>G55</f>
        <v>2.3589945672203849E-2</v>
      </c>
      <c r="P22" s="32">
        <f>K55</f>
        <v>1.3411347811739341E-2</v>
      </c>
      <c r="Q22" s="32">
        <f t="shared" si="2"/>
        <v>6.7056739058696706E-3</v>
      </c>
    </row>
    <row r="23" spans="1:27" ht="12" x14ac:dyDescent="0.2">
      <c r="A23" s="24" t="s">
        <v>108</v>
      </c>
      <c r="B23" s="10">
        <v>178.9</v>
      </c>
      <c r="C23" s="10">
        <v>40.9</v>
      </c>
      <c r="D23" s="31">
        <v>792</v>
      </c>
      <c r="E23" s="42">
        <v>30904.240000000002</v>
      </c>
      <c r="F23" s="42">
        <v>1151.5520000000001</v>
      </c>
      <c r="G23" s="10">
        <f t="shared" si="0"/>
        <v>1.8630971025335036E-2</v>
      </c>
      <c r="H23" s="31" t="s">
        <v>79</v>
      </c>
      <c r="I23" s="10">
        <v>9.0299999999999994</v>
      </c>
      <c r="J23" s="10">
        <v>8</v>
      </c>
      <c r="K23" s="10">
        <f>(F23/E23)*((1/(I23^2))+(1/(J23^2)))^0.5</f>
        <v>6.2227202457153762E-3</v>
      </c>
      <c r="M23" s="158"/>
      <c r="N23" s="5" t="str">
        <f>A56</f>
        <v>Glu-c-4-c/b</v>
      </c>
      <c r="O23" s="32">
        <f>G56</f>
        <v>6.1276569029287561E-2</v>
      </c>
      <c r="P23" s="32">
        <f>K56</f>
        <v>2.2014534167149272E-2</v>
      </c>
      <c r="Q23" s="32">
        <f t="shared" si="2"/>
        <v>1.1007267083574636E-2</v>
      </c>
    </row>
    <row r="24" spans="1:27" ht="12" x14ac:dyDescent="0.2">
      <c r="A24" s="25" t="s">
        <v>316</v>
      </c>
      <c r="B24" s="32">
        <v>174</v>
      </c>
      <c r="C24" s="32">
        <v>54</v>
      </c>
      <c r="D24" s="5">
        <v>722</v>
      </c>
      <c r="E24" s="18">
        <v>367667.56</v>
      </c>
      <c r="F24" s="18">
        <v>22189.876000000004</v>
      </c>
      <c r="G24" s="32">
        <f t="shared" si="0"/>
        <v>3.0176548619084049E-2</v>
      </c>
      <c r="K24" s="10"/>
      <c r="M24" s="159"/>
      <c r="N24" s="63" t="str">
        <f>A57</f>
        <v>Glu-c-4-d/c</v>
      </c>
      <c r="O24" s="34">
        <f>G57</f>
        <v>6.7819491450947858E-2</v>
      </c>
      <c r="P24" s="34">
        <f>K57</f>
        <v>2.3888452570399805E-2</v>
      </c>
      <c r="Q24" s="34">
        <f t="shared" si="2"/>
        <v>1.1944226285199902E-2</v>
      </c>
      <c r="R24" s="34">
        <f>AVERAGE(O16:O24)</f>
        <v>4.764665569995661E-2</v>
      </c>
    </row>
    <row r="25" spans="1:27" ht="12" x14ac:dyDescent="0.2">
      <c r="A25" s="25" t="s">
        <v>317</v>
      </c>
      <c r="B25" s="32">
        <v>53.1</v>
      </c>
      <c r="C25" s="32">
        <v>40.299999999999997</v>
      </c>
      <c r="D25" s="5">
        <v>795</v>
      </c>
      <c r="E25" s="18">
        <v>257413.82</v>
      </c>
      <c r="F25" s="18">
        <v>12136.712</v>
      </c>
      <c r="G25" s="32">
        <f t="shared" si="0"/>
        <v>2.3574320912529093E-2</v>
      </c>
      <c r="K25" s="10"/>
      <c r="N25" s="63"/>
      <c r="O25" s="34"/>
      <c r="P25" s="34"/>
      <c r="Q25" s="34"/>
      <c r="R25" s="34"/>
    </row>
    <row r="26" spans="1:27" ht="12" x14ac:dyDescent="0.2">
      <c r="A26" s="24" t="s">
        <v>109</v>
      </c>
      <c r="B26" s="10">
        <v>177.8</v>
      </c>
      <c r="C26" s="10">
        <v>40.299999999999997</v>
      </c>
      <c r="D26" s="31">
        <v>795</v>
      </c>
      <c r="E26" s="42">
        <v>177637.76000000001</v>
      </c>
      <c r="F26" s="42">
        <v>4561.5199999999995</v>
      </c>
      <c r="G26" s="10">
        <f t="shared" si="0"/>
        <v>1.2839387301438611E-2</v>
      </c>
      <c r="H26" s="31" t="s">
        <v>79</v>
      </c>
      <c r="I26" s="10">
        <v>4.0199999999999996</v>
      </c>
      <c r="J26" s="10">
        <v>6.07</v>
      </c>
      <c r="K26" s="10">
        <f>(F26/E26)*((1/(I26^2))+(1/(J26^2)))^0.5</f>
        <v>7.6615951507860106E-3</v>
      </c>
      <c r="M26" s="157" t="s">
        <v>33</v>
      </c>
      <c r="N26" s="5" t="str">
        <f>A60</f>
        <v>Gln-b-1-c/b</v>
      </c>
      <c r="O26" s="32">
        <f>G60</f>
        <v>1.255052372864137E-2</v>
      </c>
      <c r="P26" s="32">
        <f>K60</f>
        <v>1.7345210578812716E-2</v>
      </c>
      <c r="Q26" s="32">
        <f t="shared" ref="Q26:Q35" si="3">P26/2</f>
        <v>8.6726052894063582E-3</v>
      </c>
    </row>
    <row r="27" spans="1:27" ht="12" x14ac:dyDescent="0.2">
      <c r="A27" s="25" t="s">
        <v>318</v>
      </c>
      <c r="B27" s="32">
        <v>174</v>
      </c>
      <c r="C27" s="32">
        <v>54</v>
      </c>
      <c r="D27" s="5">
        <v>722</v>
      </c>
      <c r="E27" s="18">
        <v>367667.56</v>
      </c>
      <c r="F27" s="18">
        <v>22189.876000000004</v>
      </c>
      <c r="G27" s="32">
        <f t="shared" si="0"/>
        <v>3.0176548619084049E-2</v>
      </c>
      <c r="K27" s="10"/>
      <c r="M27" s="158"/>
      <c r="N27" s="5" t="str">
        <f>A61</f>
        <v>Gln-b-1-d/c</v>
      </c>
      <c r="O27" s="32">
        <f>G61</f>
        <v>9.2571884722002007E-2</v>
      </c>
      <c r="P27" s="32">
        <f>K61</f>
        <v>0.17085673166621099</v>
      </c>
      <c r="Q27" s="32">
        <f t="shared" si="3"/>
        <v>8.5428365833105493E-2</v>
      </c>
    </row>
    <row r="28" spans="1:27" ht="12" x14ac:dyDescent="0.2">
      <c r="A28" s="25" t="s">
        <v>319</v>
      </c>
      <c r="B28" s="32">
        <v>53.6</v>
      </c>
      <c r="C28" s="32">
        <v>39.299999999999997</v>
      </c>
      <c r="D28" s="5">
        <v>800</v>
      </c>
      <c r="E28" s="18">
        <v>154187.5</v>
      </c>
      <c r="F28" s="18">
        <v>8841.6320000000014</v>
      </c>
      <c r="G28" s="32">
        <f t="shared" si="0"/>
        <v>2.8671688690717474E-2</v>
      </c>
      <c r="K28" s="10"/>
      <c r="M28" s="158"/>
      <c r="N28" s="5" t="str">
        <f>A65</f>
        <v>Gln-b-2-d/c</v>
      </c>
      <c r="O28" s="32">
        <f>G65</f>
        <v>5.3060583220370612E-2</v>
      </c>
      <c r="P28" s="32">
        <f>K65</f>
        <v>1.7568863010216405E-2</v>
      </c>
      <c r="Q28" s="32">
        <f t="shared" si="3"/>
        <v>8.7844315051082023E-3</v>
      </c>
    </row>
    <row r="29" spans="1:27" ht="12" x14ac:dyDescent="0.2">
      <c r="A29" s="24" t="s">
        <v>110</v>
      </c>
      <c r="B29" s="10">
        <v>178.2</v>
      </c>
      <c r="C29" s="10">
        <v>39.299999999999997</v>
      </c>
      <c r="D29" s="31">
        <v>800</v>
      </c>
      <c r="E29" s="42">
        <v>77410</v>
      </c>
      <c r="F29" s="42">
        <v>10428.632</v>
      </c>
      <c r="G29" s="10">
        <f t="shared" si="0"/>
        <v>6.7359720966283426E-2</v>
      </c>
      <c r="H29" s="31" t="s">
        <v>79</v>
      </c>
      <c r="I29" s="10">
        <v>8.09</v>
      </c>
      <c r="J29" s="10">
        <v>12.07</v>
      </c>
      <c r="K29" s="10">
        <f>(F29/E29)*((1/(I29^2))+(1/(J29^2)))^0.5</f>
        <v>2.004714551339614E-2</v>
      </c>
      <c r="M29" s="158"/>
      <c r="N29" s="5" t="str">
        <f>A69</f>
        <v>Gln-c-3-d/c</v>
      </c>
      <c r="O29" s="32">
        <f>G69</f>
        <v>3.7460282610215806E-2</v>
      </c>
      <c r="P29" s="32">
        <f>K69</f>
        <v>7.3508440199108641E-2</v>
      </c>
      <c r="Q29" s="32">
        <f t="shared" si="3"/>
        <v>3.675422009955432E-2</v>
      </c>
    </row>
    <row r="30" spans="1:27" ht="12" x14ac:dyDescent="0.2">
      <c r="A30" s="25" t="s">
        <v>320</v>
      </c>
      <c r="B30" s="32">
        <v>175.6</v>
      </c>
      <c r="C30" s="32">
        <v>53.6</v>
      </c>
      <c r="D30" s="5">
        <v>724</v>
      </c>
      <c r="E30" s="18">
        <v>77386.62</v>
      </c>
      <c r="F30" s="18">
        <v>10318.892</v>
      </c>
      <c r="G30" s="32">
        <f t="shared" si="0"/>
        <v>6.6671034346764343E-2</v>
      </c>
      <c r="K30" s="10"/>
      <c r="M30" s="158"/>
      <c r="N30" s="5" t="str">
        <f>A71</f>
        <v>Gln-b-4-a/b</v>
      </c>
      <c r="O30" s="32">
        <f>G71</f>
        <v>6.8854271560904887E-2</v>
      </c>
      <c r="P30" s="32">
        <f>K71</f>
        <v>1.9769758940844401E-2</v>
      </c>
      <c r="Q30" s="32">
        <f t="shared" si="3"/>
        <v>9.8848794704222004E-3</v>
      </c>
    </row>
    <row r="31" spans="1:27" ht="12" x14ac:dyDescent="0.2">
      <c r="A31" s="24" t="s">
        <v>106</v>
      </c>
      <c r="B31" s="10">
        <v>54.1</v>
      </c>
      <c r="C31" s="10">
        <v>37.6</v>
      </c>
      <c r="D31" s="31">
        <v>809</v>
      </c>
      <c r="E31" s="42">
        <v>91888.56</v>
      </c>
      <c r="F31" s="42">
        <v>3379.3680000000004</v>
      </c>
      <c r="G31" s="10">
        <f>F31/(2*E31)</f>
        <v>1.8388404388968552E-2</v>
      </c>
      <c r="H31" s="31" t="s">
        <v>79</v>
      </c>
      <c r="I31" s="10">
        <v>9.1</v>
      </c>
      <c r="J31" s="10">
        <v>8.06</v>
      </c>
      <c r="K31" s="10">
        <f>(F31/E31)*((1/(I31^2))+(1/(J31^2)))^0.5</f>
        <v>6.0953133135621639E-3</v>
      </c>
      <c r="M31" s="158"/>
      <c r="N31" s="5" t="str">
        <f>A72</f>
        <v>Gln-b-4-c/b</v>
      </c>
      <c r="O31" s="32">
        <f>G72</f>
        <v>1.5578249886535408E-2</v>
      </c>
      <c r="P31" s="32">
        <f>K72</f>
        <v>5.9030793610510349E-3</v>
      </c>
      <c r="Q31" s="32">
        <f t="shared" si="3"/>
        <v>2.9515396805255174E-3</v>
      </c>
      <c r="AA31" s="1" t="s">
        <v>34</v>
      </c>
    </row>
    <row r="32" spans="1:27" ht="12" x14ac:dyDescent="0.2">
      <c r="A32" s="24" t="s">
        <v>107</v>
      </c>
      <c r="B32" s="10">
        <v>178.3</v>
      </c>
      <c r="C32" s="10">
        <v>37.6</v>
      </c>
      <c r="D32" s="31">
        <v>809</v>
      </c>
      <c r="E32" s="42">
        <v>61629.5</v>
      </c>
      <c r="F32" s="42">
        <v>4966.732</v>
      </c>
      <c r="G32" s="10">
        <f>F32/(2*E32)</f>
        <v>4.0295085957212047E-2</v>
      </c>
      <c r="H32" s="31" t="s">
        <v>79</v>
      </c>
      <c r="I32" s="10">
        <v>9.07</v>
      </c>
      <c r="J32" s="10">
        <v>12.06</v>
      </c>
      <c r="K32" s="10">
        <f>(F32/E32)*((1/(I32^2))+(1/(J32^2)))^0.5</f>
        <v>1.1117755236268628E-2</v>
      </c>
      <c r="M32" s="158"/>
      <c r="N32" s="5" t="str">
        <f>A73</f>
        <v>Gln-b-4-d/c</v>
      </c>
      <c r="O32" s="32">
        <f>G73</f>
        <v>3.4142752325587361E-2</v>
      </c>
      <c r="P32" s="32">
        <f>K73</f>
        <v>1.2930929855784878E-2</v>
      </c>
      <c r="Q32" s="32">
        <f t="shared" si="3"/>
        <v>6.4654649278924389E-3</v>
      </c>
    </row>
    <row r="33" spans="1:18" ht="12" x14ac:dyDescent="0.2">
      <c r="A33" s="48" t="s">
        <v>314</v>
      </c>
      <c r="B33" s="34">
        <v>175.2</v>
      </c>
      <c r="C33" s="34">
        <v>54.1</v>
      </c>
      <c r="D33" s="63">
        <v>721</v>
      </c>
      <c r="E33" s="19">
        <v>108897.82</v>
      </c>
      <c r="F33" s="19">
        <v>6288.1880000000001</v>
      </c>
      <c r="G33" s="34">
        <f>F33/(2*E33)</f>
        <v>2.887196456274331E-2</v>
      </c>
      <c r="H33" s="63"/>
      <c r="I33" s="34"/>
      <c r="J33" s="34"/>
      <c r="K33" s="40"/>
      <c r="M33" s="158"/>
      <c r="N33" s="5" t="str">
        <f>A76</f>
        <v>Gln-b-5-c/b</v>
      </c>
      <c r="O33" s="32">
        <f>G76</f>
        <v>7.482748286042501E-2</v>
      </c>
      <c r="P33" s="32">
        <f>K76</f>
        <v>2.2196284663790609E-2</v>
      </c>
      <c r="Q33" s="32">
        <f t="shared" si="3"/>
        <v>1.1098142331895305E-2</v>
      </c>
    </row>
    <row r="34" spans="1:18" ht="12" x14ac:dyDescent="0.2">
      <c r="A34" s="25" t="s">
        <v>311</v>
      </c>
      <c r="B34" s="32">
        <v>52.6</v>
      </c>
      <c r="C34" s="32">
        <v>39.299999999999997</v>
      </c>
      <c r="D34" s="5">
        <v>800</v>
      </c>
      <c r="E34" s="18">
        <v>436042.35499999998</v>
      </c>
      <c r="F34" s="18">
        <v>38421.887999999999</v>
      </c>
      <c r="G34" s="32">
        <f t="shared" ref="G34:G42" si="4">F34/(2*E34)</f>
        <v>4.4057518219761012E-2</v>
      </c>
      <c r="K34" s="10"/>
      <c r="L34" s="91"/>
      <c r="M34" s="158"/>
      <c r="N34" s="5" t="str">
        <f>A77</f>
        <v>Gln-b-5-d/c</v>
      </c>
      <c r="O34" s="32">
        <f>G77</f>
        <v>3.7460282610215806E-2</v>
      </c>
      <c r="P34" s="32">
        <f>K77</f>
        <v>1.2330469131448899E-2</v>
      </c>
      <c r="Q34" s="32">
        <f t="shared" si="3"/>
        <v>6.1652345657244494E-3</v>
      </c>
    </row>
    <row r="35" spans="1:18" ht="12" x14ac:dyDescent="0.2">
      <c r="A35" s="24" t="s">
        <v>100</v>
      </c>
      <c r="B35" s="10">
        <v>176</v>
      </c>
      <c r="C35" s="10">
        <v>39.299999999999997</v>
      </c>
      <c r="D35" s="31">
        <v>800</v>
      </c>
      <c r="E35" s="42">
        <v>39331.565000000002</v>
      </c>
      <c r="F35" s="42">
        <v>32207.232</v>
      </c>
      <c r="G35" s="10">
        <f t="shared" si="4"/>
        <v>0.40943237320965997</v>
      </c>
      <c r="H35" s="31" t="s">
        <v>79</v>
      </c>
      <c r="I35" s="10">
        <v>5.0199999999999996</v>
      </c>
      <c r="J35" s="10">
        <v>11.09</v>
      </c>
      <c r="K35" s="10">
        <f>(F35/E35)*((1/(I35^2))+(1/(J35^2)))^0.5</f>
        <v>0.17905405551461262</v>
      </c>
      <c r="L35" s="91"/>
      <c r="M35" s="159"/>
      <c r="N35" s="63" t="str">
        <f>A78</f>
        <v>Gln-b-5-o/a</v>
      </c>
      <c r="O35" s="34">
        <f>G78</f>
        <v>3.196151009592231E-2</v>
      </c>
      <c r="P35" s="34">
        <f>K78</f>
        <v>1.4606044966209222E-2</v>
      </c>
      <c r="Q35" s="34">
        <f t="shared" si="3"/>
        <v>7.3030224831046112E-3</v>
      </c>
      <c r="R35" s="34">
        <f>AVERAGE(O26:O35)</f>
        <v>4.5846782362082047E-2</v>
      </c>
    </row>
    <row r="36" spans="1:18" ht="12" x14ac:dyDescent="0.2">
      <c r="A36" s="24" t="s">
        <v>101</v>
      </c>
      <c r="B36" s="10">
        <v>174.2</v>
      </c>
      <c r="C36" s="10">
        <v>52.6</v>
      </c>
      <c r="D36" s="31">
        <v>729</v>
      </c>
      <c r="E36" s="42">
        <v>527744.66500000004</v>
      </c>
      <c r="F36" s="42">
        <v>458473.72800000006</v>
      </c>
      <c r="G36" s="10">
        <f t="shared" si="4"/>
        <v>0.43437078421247521</v>
      </c>
      <c r="H36" s="31" t="s">
        <v>79</v>
      </c>
      <c r="I36" s="10">
        <v>9.09</v>
      </c>
      <c r="J36" s="10">
        <v>9.02</v>
      </c>
      <c r="K36" s="10">
        <f>(F36/E36)*((1/(I36^2))+(1/(J36^2)))^0.5</f>
        <v>0.135683450226358</v>
      </c>
      <c r="L36" s="91"/>
      <c r="N36" s="63"/>
      <c r="O36" s="34"/>
      <c r="P36" s="34"/>
      <c r="Q36" s="34"/>
      <c r="R36" s="34"/>
    </row>
    <row r="37" spans="1:18" ht="12" x14ac:dyDescent="0.2">
      <c r="A37" s="24" t="s">
        <v>102</v>
      </c>
      <c r="B37" s="10">
        <v>52.3</v>
      </c>
      <c r="C37" s="10">
        <v>38.6</v>
      </c>
      <c r="D37" s="31">
        <v>804</v>
      </c>
      <c r="E37" s="42">
        <v>165696.89500000002</v>
      </c>
      <c r="F37" s="42">
        <v>87320.704000000012</v>
      </c>
      <c r="G37" s="10">
        <f t="shared" si="4"/>
        <v>0.26349529362031798</v>
      </c>
      <c r="H37" s="31" t="s">
        <v>79</v>
      </c>
      <c r="I37" s="10">
        <v>6.08</v>
      </c>
      <c r="J37" s="10">
        <v>11.07</v>
      </c>
      <c r="K37" s="10">
        <f>(F37/E37)*((1/(I37^2))+(1/(J37^2)))^0.5</f>
        <v>9.8888863407697924E-2</v>
      </c>
      <c r="L37" s="91"/>
      <c r="M37" s="157" t="s">
        <v>17</v>
      </c>
      <c r="N37" s="5" t="str">
        <f t="shared" ref="N37:N42" si="5">A80</f>
        <v>Pro-c-1-b/c</v>
      </c>
      <c r="O37" s="32">
        <f t="shared" ref="O37:O42" si="6">G80</f>
        <v>6.581334562743392E-2</v>
      </c>
      <c r="P37" s="32">
        <f t="shared" ref="P37:P42" si="7">K80</f>
        <v>2.7273600861185292E-2</v>
      </c>
      <c r="Q37" s="32">
        <f t="shared" ref="Q37:Q52" si="8">P37/2</f>
        <v>1.3636800430592646E-2</v>
      </c>
    </row>
    <row r="38" spans="1:18" ht="12" x14ac:dyDescent="0.2">
      <c r="A38" s="24" t="s">
        <v>103</v>
      </c>
      <c r="B38" s="10">
        <v>176.4</v>
      </c>
      <c r="C38" s="10">
        <v>38.6</v>
      </c>
      <c r="D38" s="31">
        <v>804</v>
      </c>
      <c r="E38" s="42">
        <v>119480.27</v>
      </c>
      <c r="F38" s="42">
        <v>163663.10400000002</v>
      </c>
      <c r="G38" s="10">
        <f t="shared" si="4"/>
        <v>0.68489594139685162</v>
      </c>
      <c r="H38" s="31" t="s">
        <v>79</v>
      </c>
      <c r="I38" s="10">
        <v>6</v>
      </c>
      <c r="J38" s="10">
        <v>9.0399999999999991</v>
      </c>
      <c r="K38" s="10">
        <f>(F38/E38)*((1/(I38^2))+(1/(J38^2)))^0.5</f>
        <v>0.27400783769465686</v>
      </c>
      <c r="L38" s="91"/>
      <c r="M38" s="158"/>
      <c r="N38" s="5" t="str">
        <f t="shared" si="5"/>
        <v>Pro-c-1-d/c</v>
      </c>
      <c r="O38" s="32">
        <f t="shared" si="6"/>
        <v>6.4100961526347033E-2</v>
      </c>
      <c r="P38" s="32">
        <f t="shared" si="7"/>
        <v>2.0067402267948228E-2</v>
      </c>
      <c r="Q38" s="32">
        <f t="shared" si="8"/>
        <v>1.0033701133974114E-2</v>
      </c>
    </row>
    <row r="39" spans="1:18" ht="12" x14ac:dyDescent="0.2">
      <c r="A39" s="24" t="s">
        <v>104</v>
      </c>
      <c r="B39" s="10">
        <v>174.3</v>
      </c>
      <c r="C39" s="10">
        <v>52.3</v>
      </c>
      <c r="D39" s="31">
        <v>731</v>
      </c>
      <c r="E39" s="42">
        <v>415622.375</v>
      </c>
      <c r="F39" s="42">
        <v>369040.89600000001</v>
      </c>
      <c r="G39" s="10">
        <f t="shared" si="4"/>
        <v>0.4439617766006943</v>
      </c>
      <c r="H39" s="31" t="s">
        <v>79</v>
      </c>
      <c r="I39" s="10">
        <v>7.0600000000000005</v>
      </c>
      <c r="J39" s="10">
        <v>12.03</v>
      </c>
      <c r="K39" s="10">
        <f>(F39/E39)*((1/(I39^2))+(1/(J39^2)))^0.5</f>
        <v>0.14582670036277698</v>
      </c>
      <c r="L39" s="91"/>
      <c r="M39" s="158"/>
      <c r="N39" s="5" t="str">
        <f t="shared" si="5"/>
        <v>Pro-c-1-o/a</v>
      </c>
      <c r="O39" s="32">
        <f t="shared" si="6"/>
        <v>0.10832455842742654</v>
      </c>
      <c r="P39" s="32">
        <f t="shared" si="7"/>
        <v>3.608999308393103E-2</v>
      </c>
      <c r="Q39" s="32">
        <f t="shared" si="8"/>
        <v>1.8044996541965515E-2</v>
      </c>
    </row>
    <row r="40" spans="1:18" ht="12" x14ac:dyDescent="0.2">
      <c r="A40" s="25" t="s">
        <v>312</v>
      </c>
      <c r="B40" s="32">
        <v>51.1</v>
      </c>
      <c r="C40" s="32">
        <v>37.200000000000003</v>
      </c>
      <c r="D40" s="5">
        <v>812</v>
      </c>
      <c r="E40" s="18">
        <v>185573.71</v>
      </c>
      <c r="F40" s="18">
        <v>490967.42400000006</v>
      </c>
      <c r="G40" s="32">
        <f t="shared" si="4"/>
        <v>1.3228366884511822</v>
      </c>
      <c r="K40" s="10"/>
      <c r="L40" s="91"/>
      <c r="M40" s="158"/>
      <c r="N40" s="5" t="str">
        <f t="shared" si="5"/>
        <v>Pro-c-2-a/b</v>
      </c>
      <c r="O40" s="32">
        <f t="shared" si="6"/>
        <v>8.5253490893801593E-3</v>
      </c>
      <c r="P40" s="32">
        <f t="shared" si="7"/>
        <v>2.5294964045075786E-2</v>
      </c>
      <c r="Q40" s="32">
        <f t="shared" si="8"/>
        <v>1.2647482022537893E-2</v>
      </c>
    </row>
    <row r="41" spans="1:18" ht="12" x14ac:dyDescent="0.2">
      <c r="A41" s="24" t="s">
        <v>105</v>
      </c>
      <c r="B41" s="10">
        <v>175.2</v>
      </c>
      <c r="C41" s="10">
        <v>37.200000000000003</v>
      </c>
      <c r="D41" s="31">
        <v>812</v>
      </c>
      <c r="E41" s="42">
        <v>150772.89500000002</v>
      </c>
      <c r="F41" s="42">
        <v>34201.472000000002</v>
      </c>
      <c r="G41" s="10">
        <f t="shared" si="4"/>
        <v>0.11342049245655195</v>
      </c>
      <c r="H41" s="31" t="s">
        <v>79</v>
      </c>
      <c r="I41" s="10">
        <v>9.0299999999999994</v>
      </c>
      <c r="J41" s="10">
        <v>10.06</v>
      </c>
      <c r="K41" s="10">
        <f>(F41/E41)*((1/(I41^2))+(1/(J41^2)))^0.5</f>
        <v>3.3756541951316263E-2</v>
      </c>
      <c r="L41" s="91"/>
      <c r="M41" s="158"/>
      <c r="N41" s="5" t="str">
        <f t="shared" si="5"/>
        <v>Pro-c-2-b/c</v>
      </c>
      <c r="O41" s="32">
        <f t="shared" si="6"/>
        <v>1.5005212669919013E-2</v>
      </c>
      <c r="P41" s="32">
        <f t="shared" si="7"/>
        <v>8.2708330077115554E-3</v>
      </c>
      <c r="Q41" s="32">
        <f t="shared" si="8"/>
        <v>4.1354165038557777E-3</v>
      </c>
    </row>
    <row r="42" spans="1:18" ht="12" x14ac:dyDescent="0.2">
      <c r="A42" s="48" t="s">
        <v>313</v>
      </c>
      <c r="B42" s="34">
        <v>174.4</v>
      </c>
      <c r="C42" s="34">
        <v>51.1</v>
      </c>
      <c r="D42" s="63">
        <v>737</v>
      </c>
      <c r="E42" s="19">
        <v>306547.815</v>
      </c>
      <c r="F42" s="19">
        <v>9948.224000000002</v>
      </c>
      <c r="G42" s="34">
        <f t="shared" si="4"/>
        <v>1.6226219064715896E-2</v>
      </c>
      <c r="H42" s="63"/>
      <c r="I42" s="34"/>
      <c r="J42" s="34"/>
      <c r="K42" s="40"/>
      <c r="L42" s="91"/>
      <c r="M42" s="158"/>
      <c r="N42" s="5" t="str">
        <f t="shared" si="5"/>
        <v>Pro-c-2-d/c</v>
      </c>
      <c r="O42" s="32">
        <f t="shared" si="6"/>
        <v>3.0013730943102227E-2</v>
      </c>
      <c r="P42" s="32">
        <f t="shared" si="7"/>
        <v>5.6980450122452994E-2</v>
      </c>
      <c r="Q42" s="32">
        <f t="shared" si="8"/>
        <v>2.8490225061226497E-2</v>
      </c>
    </row>
    <row r="43" spans="1:18" ht="12" x14ac:dyDescent="0.2">
      <c r="A43" s="24" t="s">
        <v>123</v>
      </c>
      <c r="B43" s="10">
        <v>55.8</v>
      </c>
      <c r="C43" s="10">
        <v>29.4</v>
      </c>
      <c r="D43" s="31">
        <v>853</v>
      </c>
      <c r="E43" s="42">
        <v>95824.86</v>
      </c>
      <c r="F43" s="42">
        <v>6281.9800000000005</v>
      </c>
      <c r="G43" s="10">
        <f>F43/(2*E43)</f>
        <v>3.2778446010774238E-2</v>
      </c>
      <c r="H43" s="31" t="s">
        <v>79</v>
      </c>
      <c r="I43" s="10">
        <v>5.0999999999999996</v>
      </c>
      <c r="J43" s="10">
        <v>11.1</v>
      </c>
      <c r="K43" s="10">
        <f>(F43/E43)*((1/(I43^2))+(1/(J43^2)))^0.5</f>
        <v>1.4146164985539991E-2</v>
      </c>
      <c r="M43" s="158"/>
      <c r="N43" s="5" t="str">
        <f t="shared" ref="N43:N48" si="9">A88</f>
        <v>Pro-b-3-b/c</v>
      </c>
      <c r="O43" s="32">
        <f t="shared" ref="O43:O48" si="10">G88</f>
        <v>7.8030908041004612E-2</v>
      </c>
      <c r="P43" s="32">
        <f t="shared" ref="P43:P48" si="11">K88</f>
        <v>3.1417641222276679E-2</v>
      </c>
      <c r="Q43" s="32">
        <f t="shared" si="8"/>
        <v>1.570882061113834E-2</v>
      </c>
    </row>
    <row r="44" spans="1:18" ht="12" x14ac:dyDescent="0.2">
      <c r="A44" s="25" t="s">
        <v>333</v>
      </c>
      <c r="B44" s="32">
        <v>33.799999999999997</v>
      </c>
      <c r="C44" s="32">
        <v>29.4</v>
      </c>
      <c r="D44" s="5">
        <v>853</v>
      </c>
      <c r="E44" s="18">
        <v>92151.27</v>
      </c>
      <c r="F44" s="18">
        <v>10632.224000000002</v>
      </c>
      <c r="G44" s="32">
        <f>F44/(2*E44)</f>
        <v>5.7688971622420405E-2</v>
      </c>
      <c r="K44" s="10"/>
      <c r="M44" s="158"/>
      <c r="N44" s="5" t="str">
        <f t="shared" si="9"/>
        <v>Pro-b-3-d/c</v>
      </c>
      <c r="O44" s="32">
        <f t="shared" si="10"/>
        <v>8.6714345995364553E-2</v>
      </c>
      <c r="P44" s="32">
        <f t="shared" si="11"/>
        <v>4.4798379039508639E-2</v>
      </c>
      <c r="Q44" s="32">
        <f t="shared" si="8"/>
        <v>2.2399189519754319E-2</v>
      </c>
    </row>
    <row r="45" spans="1:18" ht="12" x14ac:dyDescent="0.2">
      <c r="A45" s="24" t="s">
        <v>124</v>
      </c>
      <c r="B45" s="10">
        <v>182.9</v>
      </c>
      <c r="C45" s="10">
        <v>33.799999999999997</v>
      </c>
      <c r="D45" s="31">
        <v>830</v>
      </c>
      <c r="E45" s="42">
        <v>44733.18</v>
      </c>
      <c r="F45" s="42">
        <v>3140.5639999999999</v>
      </c>
      <c r="G45" s="10">
        <f>F45/(2*E45)</f>
        <v>3.5103294690875989E-2</v>
      </c>
      <c r="H45" s="31" t="s">
        <v>79</v>
      </c>
      <c r="I45" s="10">
        <v>8.07</v>
      </c>
      <c r="J45" s="10">
        <v>12.06</v>
      </c>
      <c r="K45" s="10">
        <f>(F45/E45)*((1/(I45^2))+(1/(J45^2)))^0.5</f>
        <v>1.0467759470591625E-2</v>
      </c>
      <c r="M45" s="158"/>
      <c r="N45" s="5" t="str">
        <f t="shared" si="9"/>
        <v>Pro-b-3-o/a</v>
      </c>
      <c r="O45" s="32">
        <f t="shared" si="10"/>
        <v>0.22203803511826029</v>
      </c>
      <c r="P45" s="32">
        <f t="shared" si="11"/>
        <v>0</v>
      </c>
      <c r="Q45" s="32">
        <f t="shared" si="8"/>
        <v>0</v>
      </c>
    </row>
    <row r="46" spans="1:18" ht="12" x14ac:dyDescent="0.2">
      <c r="A46" s="24" t="s">
        <v>125</v>
      </c>
      <c r="B46" s="10">
        <v>173.9</v>
      </c>
      <c r="C46" s="10">
        <v>55.8</v>
      </c>
      <c r="D46" s="31">
        <v>712</v>
      </c>
      <c r="E46" s="42">
        <v>359141.52</v>
      </c>
      <c r="F46" s="42">
        <v>46617.279999999999</v>
      </c>
      <c r="G46" s="10">
        <f>F46/(2*E46)</f>
        <v>6.4900989448393481E-2</v>
      </c>
      <c r="H46" s="31" t="s">
        <v>79</v>
      </c>
      <c r="I46" s="10">
        <v>4.0599999999999996</v>
      </c>
      <c r="J46" s="10">
        <v>12.02</v>
      </c>
      <c r="K46" s="10">
        <f>(F46/E46)*((1/(I46^2))+(1/(J46^2)))^0.5</f>
        <v>3.3745447384871279E-2</v>
      </c>
      <c r="M46" s="158"/>
      <c r="N46" s="5" t="str">
        <f t="shared" si="9"/>
        <v>Pro-c-4-a/b</v>
      </c>
      <c r="O46" s="32">
        <f t="shared" si="10"/>
        <v>4.693419447323105E-2</v>
      </c>
      <c r="P46" s="32">
        <f t="shared" si="11"/>
        <v>1.8761752796360144E-2</v>
      </c>
      <c r="Q46" s="32">
        <f t="shared" si="8"/>
        <v>9.380876398180072E-3</v>
      </c>
    </row>
    <row r="47" spans="1:18" ht="12" x14ac:dyDescent="0.2">
      <c r="A47" s="24" t="s">
        <v>121</v>
      </c>
      <c r="B47" s="10">
        <v>54</v>
      </c>
      <c r="C47" s="10">
        <v>25.4</v>
      </c>
      <c r="D47" s="31">
        <v>875</v>
      </c>
      <c r="E47" s="42">
        <v>170543.43</v>
      </c>
      <c r="F47" s="42">
        <v>21759.448</v>
      </c>
      <c r="G47" s="10">
        <f t="shared" ref="G47:G110" si="12">F47/(2*E47)</f>
        <v>6.3794448135586351E-2</v>
      </c>
      <c r="H47" s="31" t="s">
        <v>79</v>
      </c>
      <c r="I47" s="10">
        <v>5.01</v>
      </c>
      <c r="J47" s="10">
        <v>8.0299999999999994</v>
      </c>
      <c r="K47" s="10">
        <f>(F47/E47)*((1/(I47^2))+(1/(J47^2)))^0.5</f>
        <v>3.001701916219765E-2</v>
      </c>
      <c r="M47" s="158"/>
      <c r="N47" s="5" t="str">
        <f t="shared" si="9"/>
        <v>Pro-c-4-b/c</v>
      </c>
      <c r="O47" s="32">
        <f t="shared" si="10"/>
        <v>6.0861300265364579E-4</v>
      </c>
      <c r="P47" s="32">
        <f t="shared" si="11"/>
        <v>2.0046266526950091E-4</v>
      </c>
      <c r="Q47" s="32">
        <f t="shared" si="8"/>
        <v>1.0023133263475046E-4</v>
      </c>
    </row>
    <row r="48" spans="1:18" ht="12" x14ac:dyDescent="0.2">
      <c r="A48" s="25" t="s">
        <v>331</v>
      </c>
      <c r="B48" s="32">
        <v>30.1</v>
      </c>
      <c r="C48" s="32">
        <v>25.4</v>
      </c>
      <c r="D48" s="5">
        <v>875</v>
      </c>
      <c r="E48" s="18">
        <v>479063.52</v>
      </c>
      <c r="F48" s="18">
        <v>9584.6</v>
      </c>
      <c r="G48" s="32">
        <f t="shared" si="12"/>
        <v>1.0003475113279342E-2</v>
      </c>
      <c r="K48" s="10"/>
      <c r="M48" s="158"/>
      <c r="N48" s="5" t="str">
        <f t="shared" si="9"/>
        <v>Pro-c-4-d/c</v>
      </c>
      <c r="O48" s="32">
        <f t="shared" si="10"/>
        <v>2.0839191429349035E-2</v>
      </c>
      <c r="P48" s="32">
        <f t="shared" si="11"/>
        <v>8.0823716435303103E-3</v>
      </c>
      <c r="Q48" s="32">
        <f t="shared" si="8"/>
        <v>4.0411858217651551E-3</v>
      </c>
    </row>
    <row r="49" spans="1:18" ht="12" x14ac:dyDescent="0.2">
      <c r="A49" s="24" t="s">
        <v>122</v>
      </c>
      <c r="B49" s="31">
        <v>182.7</v>
      </c>
      <c r="C49" s="31">
        <v>30.1</v>
      </c>
      <c r="D49" s="31">
        <v>850</v>
      </c>
      <c r="E49" s="42">
        <v>3023.64</v>
      </c>
      <c r="F49" s="42">
        <v>293.952</v>
      </c>
      <c r="G49" s="10">
        <f t="shared" si="12"/>
        <v>4.8608961384291785E-2</v>
      </c>
      <c r="H49" s="31" t="s">
        <v>79</v>
      </c>
      <c r="I49" s="10">
        <v>9.01</v>
      </c>
      <c r="J49" s="10">
        <v>12.06</v>
      </c>
      <c r="K49" s="10">
        <f>(F49/E49)*((1/(I49^2))+(1/(J49^2)))^0.5</f>
        <v>1.3468737894609414E-2</v>
      </c>
      <c r="M49" s="158"/>
      <c r="N49" s="5" t="str">
        <f>A95</f>
        <v>Pro-c-5-a/b</v>
      </c>
      <c r="O49" s="32">
        <f>G95</f>
        <v>1.7130227297713463E-2</v>
      </c>
      <c r="P49" s="32">
        <f>K95</f>
        <v>9.1940864136566946E-3</v>
      </c>
      <c r="Q49" s="32">
        <f t="shared" si="8"/>
        <v>4.5970432068283473E-3</v>
      </c>
    </row>
    <row r="50" spans="1:18" ht="12" x14ac:dyDescent="0.2">
      <c r="A50" s="25" t="s">
        <v>332</v>
      </c>
      <c r="B50" s="32">
        <v>179.1</v>
      </c>
      <c r="C50" s="32">
        <v>54</v>
      </c>
      <c r="D50" s="5">
        <v>722</v>
      </c>
      <c r="E50" s="18">
        <v>81684.930000000008</v>
      </c>
      <c r="F50" s="18">
        <v>5567.1639999999998</v>
      </c>
      <c r="G50" s="32">
        <f t="shared" si="12"/>
        <v>3.4077056808397822E-2</v>
      </c>
      <c r="K50" s="10"/>
      <c r="M50" s="158"/>
      <c r="N50" s="5" t="str">
        <f>A96</f>
        <v>Pro-c-5-b/c</v>
      </c>
      <c r="O50" s="32">
        <f>G96</f>
        <v>3.3127952729767408E-2</v>
      </c>
      <c r="P50" s="32">
        <f>K96</f>
        <v>1.4715333470336095E-2</v>
      </c>
      <c r="Q50" s="32">
        <f t="shared" si="8"/>
        <v>7.3576667351680477E-3</v>
      </c>
    </row>
    <row r="51" spans="1:18" ht="12" x14ac:dyDescent="0.2">
      <c r="A51" s="25" t="s">
        <v>334</v>
      </c>
      <c r="B51" s="32">
        <v>54.1</v>
      </c>
      <c r="C51" s="32">
        <v>29.1</v>
      </c>
      <c r="D51" s="5">
        <v>855</v>
      </c>
      <c r="E51" s="18">
        <v>221738.52</v>
      </c>
      <c r="F51" s="18">
        <v>15958.868</v>
      </c>
      <c r="G51" s="32">
        <f t="shared" si="12"/>
        <v>3.5985781811838556E-2</v>
      </c>
      <c r="K51" s="10"/>
      <c r="M51" s="158"/>
      <c r="N51" s="5" t="str">
        <f>A97</f>
        <v>Pro-c-5-d/c</v>
      </c>
      <c r="O51" s="32">
        <f>G97</f>
        <v>0.13213219387135994</v>
      </c>
      <c r="P51" s="32">
        <f>K97</f>
        <v>4.7307734557120645E-2</v>
      </c>
      <c r="Q51" s="32">
        <f t="shared" si="8"/>
        <v>2.3653867278560323E-2</v>
      </c>
    </row>
    <row r="52" spans="1:18" ht="12" x14ac:dyDescent="0.2">
      <c r="A52" s="25" t="s">
        <v>335</v>
      </c>
      <c r="B52" s="32">
        <v>34.9</v>
      </c>
      <c r="C52" s="32">
        <v>29.2</v>
      </c>
      <c r="D52" s="5">
        <v>855</v>
      </c>
      <c r="E52" s="18">
        <v>29410.32</v>
      </c>
      <c r="F52" s="18">
        <v>1265.9360000000001</v>
      </c>
      <c r="G52" s="32">
        <f t="shared" si="12"/>
        <v>2.15219691591251E-2</v>
      </c>
      <c r="K52" s="10"/>
      <c r="M52" s="159"/>
      <c r="N52" s="63" t="str">
        <f>A98</f>
        <v>Pro-c-5-o/a</v>
      </c>
      <c r="O52" s="34">
        <f>G98</f>
        <v>0.17576797972817323</v>
      </c>
      <c r="P52" s="34">
        <f>K98</f>
        <v>9.3807271657855684E-2</v>
      </c>
      <c r="Q52" s="34">
        <f t="shared" si="8"/>
        <v>4.6903635828927842E-2</v>
      </c>
      <c r="R52" s="34">
        <f>AVERAGE(O37:O52)</f>
        <v>6.9069174998155389E-2</v>
      </c>
    </row>
    <row r="53" spans="1:18" ht="12" x14ac:dyDescent="0.2">
      <c r="A53" s="24" t="s">
        <v>126</v>
      </c>
      <c r="B53" s="10">
        <v>182.6</v>
      </c>
      <c r="C53" s="10">
        <v>34.9</v>
      </c>
      <c r="D53" s="31">
        <v>824</v>
      </c>
      <c r="E53" s="42">
        <v>39162</v>
      </c>
      <c r="F53" s="42">
        <v>2423.9520000000002</v>
      </c>
      <c r="G53" s="10">
        <f t="shared" si="12"/>
        <v>3.0947755477248356E-2</v>
      </c>
      <c r="H53" s="31" t="s">
        <v>79</v>
      </c>
      <c r="I53" s="10">
        <v>5.0399999999999991</v>
      </c>
      <c r="J53" s="10">
        <v>11.09</v>
      </c>
      <c r="K53" s="10">
        <f>(F53/E53)*((1/(I53^2))+(1/(J53^2)))^0.5</f>
        <v>1.3489596157598481E-2</v>
      </c>
      <c r="N53" s="63"/>
      <c r="O53" s="34"/>
      <c r="P53" s="34"/>
      <c r="Q53" s="34"/>
      <c r="R53" s="34"/>
    </row>
    <row r="54" spans="1:18" ht="12" x14ac:dyDescent="0.2">
      <c r="A54" s="25" t="s">
        <v>336</v>
      </c>
      <c r="B54" s="32">
        <v>174.4</v>
      </c>
      <c r="C54" s="32">
        <v>54.1</v>
      </c>
      <c r="D54" s="5">
        <v>721</v>
      </c>
      <c r="E54" s="18">
        <v>458896.68</v>
      </c>
      <c r="F54" s="18">
        <v>16885.635999999999</v>
      </c>
      <c r="G54" s="32">
        <f t="shared" si="12"/>
        <v>1.8398080369637887E-2</v>
      </c>
      <c r="K54" s="10"/>
      <c r="M54" s="157" t="s">
        <v>19</v>
      </c>
      <c r="N54" s="5" t="str">
        <f>A100</f>
        <v>Arg-b-1-b/c</v>
      </c>
      <c r="O54" s="32">
        <f>G100</f>
        <v>0.16669280532482897</v>
      </c>
      <c r="P54" s="32">
        <f>K100</f>
        <v>5.2920184854321255E-2</v>
      </c>
      <c r="Q54" s="32">
        <f>P54/2</f>
        <v>2.6460092427160627E-2</v>
      </c>
    </row>
    <row r="55" spans="1:18" ht="12" x14ac:dyDescent="0.2">
      <c r="A55" s="24" t="s">
        <v>127</v>
      </c>
      <c r="B55" s="10">
        <v>55.1</v>
      </c>
      <c r="C55" s="10">
        <v>28.3</v>
      </c>
      <c r="D55" s="31">
        <v>859</v>
      </c>
      <c r="E55" s="42">
        <v>304978.32</v>
      </c>
      <c r="F55" s="42">
        <v>14388.844000000001</v>
      </c>
      <c r="G55" s="10">
        <f t="shared" si="12"/>
        <v>2.3589945672203849E-2</v>
      </c>
      <c r="H55" s="31" t="s">
        <v>79</v>
      </c>
      <c r="I55" s="10">
        <v>4.05</v>
      </c>
      <c r="J55" s="10">
        <v>7.1</v>
      </c>
      <c r="K55" s="10">
        <f>(F55/E55)*((1/(I55^2))+(1/(J55^2)))^0.5</f>
        <v>1.3411347811739341E-2</v>
      </c>
      <c r="M55" s="158"/>
      <c r="N55" s="5" t="str">
        <f>A105</f>
        <v>Arg-b-2-d/c</v>
      </c>
      <c r="O55" s="32">
        <f>G105</f>
        <v>0.11209283537839954</v>
      </c>
      <c r="P55" s="32">
        <f>K105</f>
        <v>3.7287894242688857E-2</v>
      </c>
      <c r="Q55" s="32">
        <f>P55/2</f>
        <v>1.8643947121344429E-2</v>
      </c>
    </row>
    <row r="56" spans="1:18" ht="12" x14ac:dyDescent="0.2">
      <c r="A56" s="24" t="s">
        <v>128</v>
      </c>
      <c r="B56" s="10">
        <v>34.4</v>
      </c>
      <c r="C56" s="10">
        <v>28.3</v>
      </c>
      <c r="D56" s="31">
        <v>859</v>
      </c>
      <c r="E56" s="42">
        <v>371448.93</v>
      </c>
      <c r="F56" s="42">
        <v>45522.232000000004</v>
      </c>
      <c r="G56" s="10">
        <f t="shared" si="12"/>
        <v>6.1276569029287561E-2</v>
      </c>
      <c r="H56" s="31" t="s">
        <v>79</v>
      </c>
      <c r="I56" s="10">
        <v>9.01</v>
      </c>
      <c r="J56" s="10">
        <v>7.08</v>
      </c>
      <c r="K56" s="10">
        <f>(F56/E56)*((1/(I56^2))+(1/(J56^2)))^0.5</f>
        <v>2.2014534167149272E-2</v>
      </c>
      <c r="M56" s="158"/>
      <c r="N56" s="5" t="str">
        <f>A108</f>
        <v>Arg-b-3-b/c</v>
      </c>
      <c r="O56" s="32">
        <f>G108</f>
        <v>9.0740501115032235E-2</v>
      </c>
      <c r="P56" s="32">
        <f>K108</f>
        <v>2.8391015378414448E-2</v>
      </c>
      <c r="Q56" s="32">
        <f>P56/2</f>
        <v>1.4195507689207224E-2</v>
      </c>
    </row>
    <row r="57" spans="1:18" ht="12" x14ac:dyDescent="0.2">
      <c r="A57" s="24" t="s">
        <v>129</v>
      </c>
      <c r="B57" s="10">
        <v>181.8</v>
      </c>
      <c r="C57" s="10">
        <v>34.4</v>
      </c>
      <c r="D57" s="31">
        <v>830</v>
      </c>
      <c r="E57" s="42">
        <v>704698.59</v>
      </c>
      <c r="F57" s="42">
        <v>95584.6</v>
      </c>
      <c r="G57" s="10">
        <f t="shared" si="12"/>
        <v>6.7819491450947858E-2</v>
      </c>
      <c r="H57" s="31" t="s">
        <v>79</v>
      </c>
      <c r="I57" s="10">
        <v>8.01</v>
      </c>
      <c r="J57" s="10">
        <v>8.0500000000000007</v>
      </c>
      <c r="K57" s="10">
        <f>(F57/E57)*((1/(I57^2))+(1/(J57^2)))^0.5</f>
        <v>2.3888452570399805E-2</v>
      </c>
      <c r="M57" s="158"/>
      <c r="N57" s="5" t="str">
        <f>A116</f>
        <v>Arg-c-5-b/c</v>
      </c>
      <c r="O57" s="32">
        <f>G116</f>
        <v>6.6255905459534817E-2</v>
      </c>
      <c r="P57" s="32">
        <f>K116</f>
        <v>2.8275316761056383E-2</v>
      </c>
      <c r="Q57" s="32">
        <f>P57/2</f>
        <v>1.4137658380528191E-2</v>
      </c>
    </row>
    <row r="58" spans="1:18" ht="12" x14ac:dyDescent="0.2">
      <c r="A58" s="48" t="s">
        <v>337</v>
      </c>
      <c r="B58" s="34">
        <v>175.2</v>
      </c>
      <c r="C58" s="34">
        <v>55.1</v>
      </c>
      <c r="D58" s="63">
        <v>716</v>
      </c>
      <c r="E58" s="19">
        <v>412324.68</v>
      </c>
      <c r="F58" s="19">
        <v>27115.292000000001</v>
      </c>
      <c r="G58" s="34">
        <f t="shared" si="12"/>
        <v>3.2880995627038383E-2</v>
      </c>
      <c r="H58" s="63"/>
      <c r="I58" s="34"/>
      <c r="J58" s="34"/>
      <c r="K58" s="40"/>
      <c r="M58" s="159"/>
      <c r="N58" s="63" t="str">
        <f>A120</f>
        <v>Arg-c-6-b/c</v>
      </c>
      <c r="O58" s="34">
        <f>G120</f>
        <v>0.15606181608200922</v>
      </c>
      <c r="P58" s="34">
        <f>K120</f>
        <v>5.8963909973401035E-2</v>
      </c>
      <c r="Q58" s="34">
        <f>P58/2</f>
        <v>2.9481954986700518E-2</v>
      </c>
      <c r="R58" s="34">
        <f>AVERAGE(O54:O58)</f>
        <v>0.11836877267196096</v>
      </c>
    </row>
    <row r="59" spans="1:18" ht="12" x14ac:dyDescent="0.2">
      <c r="A59" s="25" t="s">
        <v>321</v>
      </c>
      <c r="B59" s="32">
        <v>54.6</v>
      </c>
      <c r="C59" s="32">
        <v>28.4</v>
      </c>
      <c r="D59" s="5">
        <v>859</v>
      </c>
      <c r="E59" s="18">
        <v>211153.45</v>
      </c>
      <c r="F59" s="18">
        <v>18137.248000000003</v>
      </c>
      <c r="G59" s="32">
        <f t="shared" si="12"/>
        <v>4.2948026660232175E-2</v>
      </c>
      <c r="K59" s="10"/>
      <c r="N59" s="63"/>
      <c r="O59" s="34"/>
      <c r="P59" s="34"/>
      <c r="Q59" s="34"/>
      <c r="R59" s="34"/>
    </row>
    <row r="60" spans="1:18" ht="12" x14ac:dyDescent="0.2">
      <c r="A60" s="24" t="s">
        <v>111</v>
      </c>
      <c r="B60" s="10">
        <v>32.5</v>
      </c>
      <c r="C60" s="10">
        <v>28.4</v>
      </c>
      <c r="D60" s="31">
        <v>859</v>
      </c>
      <c r="E60" s="42">
        <v>42080.474999999999</v>
      </c>
      <c r="F60" s="42">
        <v>1056.2639999999999</v>
      </c>
      <c r="G60" s="10">
        <f t="shared" si="12"/>
        <v>1.255052372864137E-2</v>
      </c>
      <c r="H60" s="31" t="s">
        <v>79</v>
      </c>
      <c r="I60" s="10">
        <v>1.5</v>
      </c>
      <c r="J60" s="10">
        <v>5.5</v>
      </c>
      <c r="K60" s="10">
        <f>(F60/E60)*((1/(I60^2))+(1/(J60^2)))^0.5</f>
        <v>1.7345210578812716E-2</v>
      </c>
      <c r="M60" s="157" t="s">
        <v>12</v>
      </c>
      <c r="N60" s="5" t="str">
        <f>A150</f>
        <v>Gly-b-1-o/a</v>
      </c>
      <c r="O60" s="32">
        <f>G150</f>
        <v>3.7383402770725896E-2</v>
      </c>
      <c r="P60" s="32">
        <f>K150</f>
        <v>1.1125647666379433E-2</v>
      </c>
      <c r="Q60" s="32">
        <f>P60/2</f>
        <v>5.5628238331897166E-3</v>
      </c>
    </row>
    <row r="61" spans="1:18" ht="12" x14ac:dyDescent="0.2">
      <c r="A61" s="24" t="s">
        <v>112</v>
      </c>
      <c r="B61" s="10">
        <v>179</v>
      </c>
      <c r="C61" s="10">
        <v>32.5</v>
      </c>
      <c r="D61" s="31">
        <v>834</v>
      </c>
      <c r="E61" s="42">
        <v>9144.85</v>
      </c>
      <c r="F61" s="42">
        <v>1693.1120000000001</v>
      </c>
      <c r="G61" s="10">
        <f t="shared" si="12"/>
        <v>9.2571884722002007E-2</v>
      </c>
      <c r="H61" s="31" t="s">
        <v>79</v>
      </c>
      <c r="I61" s="10">
        <v>1.0899999999999999</v>
      </c>
      <c r="J61" s="10">
        <v>10.029999999999999</v>
      </c>
      <c r="K61" s="10">
        <f>(F61/E61)*((1/(I61^2))+(1/(J61^2)))^0.5</f>
        <v>0.17085673166621099</v>
      </c>
      <c r="M61" s="158"/>
      <c r="N61" s="5" t="str">
        <f>A151</f>
        <v>Gly-c-2-o/a</v>
      </c>
      <c r="O61" s="32">
        <f>G151</f>
        <v>2.1040791939585874E-2</v>
      </c>
      <c r="P61" s="32">
        <f>K151</f>
        <v>6.5723939382667535E-3</v>
      </c>
      <c r="Q61" s="32">
        <f>P61/2</f>
        <v>3.2861969691333768E-3</v>
      </c>
    </row>
    <row r="62" spans="1:18" ht="12" x14ac:dyDescent="0.2">
      <c r="A62" s="25" t="s">
        <v>322</v>
      </c>
      <c r="B62" s="32">
        <v>175.2</v>
      </c>
      <c r="C62" s="32">
        <v>54.2</v>
      </c>
      <c r="D62" s="5">
        <v>721</v>
      </c>
      <c r="E62" s="18">
        <v>136122.27500000002</v>
      </c>
      <c r="F62" s="18">
        <v>6288.1880000000001</v>
      </c>
      <c r="G62" s="32">
        <f t="shared" si="12"/>
        <v>2.3097571650194645E-2</v>
      </c>
      <c r="K62" s="10"/>
      <c r="M62" s="158"/>
      <c r="N62" s="5" t="str">
        <f>A152</f>
        <v>Gly-c-3-o/a</v>
      </c>
      <c r="O62" s="32">
        <f>G152</f>
        <v>3.1581757759260587E-2</v>
      </c>
      <c r="P62" s="32">
        <f>K152</f>
        <v>9.7323529291107429E-3</v>
      </c>
      <c r="Q62" s="32">
        <f>P62/2</f>
        <v>4.8661764645553714E-3</v>
      </c>
    </row>
    <row r="63" spans="1:18" ht="12" x14ac:dyDescent="0.2">
      <c r="A63" s="25" t="s">
        <v>323</v>
      </c>
      <c r="B63" s="32">
        <v>53.7</v>
      </c>
      <c r="C63" s="32">
        <v>30.2</v>
      </c>
      <c r="D63" s="5">
        <v>849</v>
      </c>
      <c r="E63" s="18">
        <v>193053.45</v>
      </c>
      <c r="F63" s="18">
        <v>22852.892</v>
      </c>
      <c r="G63" s="32">
        <f t="shared" si="12"/>
        <v>5.9187991719391701E-2</v>
      </c>
      <c r="K63" s="10"/>
      <c r="M63" s="158"/>
      <c r="N63" s="5" t="str">
        <f>A153</f>
        <v>Gly-c-4-o/a</v>
      </c>
      <c r="O63" s="32">
        <f>G153</f>
        <v>2.4124788106350568E-2</v>
      </c>
      <c r="P63" s="32">
        <f>K153</f>
        <v>8.9564579593469744E-3</v>
      </c>
      <c r="Q63" s="32">
        <f>P63/2</f>
        <v>4.4782289796734872E-3</v>
      </c>
    </row>
    <row r="64" spans="1:18" ht="12" x14ac:dyDescent="0.2">
      <c r="A64" s="25" t="s">
        <v>324</v>
      </c>
      <c r="B64" s="32">
        <v>31</v>
      </c>
      <c r="C64" s="32">
        <v>30.2</v>
      </c>
      <c r="D64" s="5">
        <v>849</v>
      </c>
      <c r="E64" s="18">
        <v>834460.54999999993</v>
      </c>
      <c r="F64" s="18">
        <v>57561.043999999994</v>
      </c>
      <c r="G64" s="32">
        <f t="shared" si="12"/>
        <v>3.4489973192860943E-2</v>
      </c>
      <c r="K64" s="10"/>
      <c r="M64" s="159"/>
      <c r="N64" s="63" t="str">
        <f>A154</f>
        <v>Gly-a-5-o/a</v>
      </c>
      <c r="O64" s="34">
        <f>G154</f>
        <v>2.6737528278776065E-2</v>
      </c>
      <c r="P64" s="34">
        <f>K154</f>
        <v>7.4024164669922671E-3</v>
      </c>
      <c r="Q64" s="34">
        <f>P64/2</f>
        <v>3.7012082334961336E-3</v>
      </c>
      <c r="R64" s="34">
        <f>AVERAGE(O60:O64)</f>
        <v>2.8173653770939798E-2</v>
      </c>
    </row>
    <row r="65" spans="1:18" ht="12" x14ac:dyDescent="0.2">
      <c r="A65" s="24" t="s">
        <v>113</v>
      </c>
      <c r="B65" s="10">
        <v>178.6</v>
      </c>
      <c r="C65" s="10">
        <v>31</v>
      </c>
      <c r="D65" s="31">
        <v>845</v>
      </c>
      <c r="E65" s="42">
        <v>17280.775000000001</v>
      </c>
      <c r="F65" s="42">
        <v>1833.856</v>
      </c>
      <c r="G65" s="10">
        <f t="shared" si="12"/>
        <v>5.3060583220370612E-2</v>
      </c>
      <c r="H65" s="31" t="s">
        <v>79</v>
      </c>
      <c r="I65" s="10">
        <v>8.09</v>
      </c>
      <c r="J65" s="10">
        <v>9.08</v>
      </c>
      <c r="K65" s="10">
        <f>(F65/E65)*((1/(I65^2))+(1/(J65^2)))^0.5</f>
        <v>1.7568863010216405E-2</v>
      </c>
      <c r="N65" s="63"/>
      <c r="O65" s="34"/>
      <c r="P65" s="34"/>
      <c r="Q65" s="34"/>
      <c r="R65" s="34"/>
    </row>
    <row r="66" spans="1:18" ht="12" x14ac:dyDescent="0.2">
      <c r="A66" s="25" t="s">
        <v>325</v>
      </c>
      <c r="B66" s="32">
        <v>174.3</v>
      </c>
      <c r="C66" s="32">
        <v>54.2</v>
      </c>
      <c r="D66" s="5">
        <v>721</v>
      </c>
      <c r="E66" s="18">
        <v>437585.55</v>
      </c>
      <c r="F66" s="18">
        <v>16885.635999999999</v>
      </c>
      <c r="G66" s="32">
        <f t="shared" si="12"/>
        <v>1.9294096891453567E-2</v>
      </c>
      <c r="K66" s="10"/>
      <c r="M66" s="157" t="s">
        <v>8</v>
      </c>
      <c r="N66" s="5" t="str">
        <f>A155</f>
        <v>Ala-b-1-a/b</v>
      </c>
      <c r="O66" s="32">
        <f>G155</f>
        <v>6.4100961526347033E-2</v>
      </c>
      <c r="P66" s="32">
        <f>K155</f>
        <v>2.1276524383888912E-2</v>
      </c>
      <c r="Q66" s="32">
        <f t="shared" ref="Q66:Q80" si="13">P66/2</f>
        <v>1.0638262191944456E-2</v>
      </c>
    </row>
    <row r="67" spans="1:18" ht="12" x14ac:dyDescent="0.2">
      <c r="A67" s="25" t="s">
        <v>328</v>
      </c>
      <c r="B67" s="32">
        <v>53.9</v>
      </c>
      <c r="C67" s="32">
        <v>27.6</v>
      </c>
      <c r="D67" s="5">
        <v>863</v>
      </c>
      <c r="E67" s="18">
        <v>78948.350000000006</v>
      </c>
      <c r="F67" s="18">
        <v>15756.412</v>
      </c>
      <c r="G67" s="32">
        <f>F67/(2*E67)</f>
        <v>9.9789368618850169E-2</v>
      </c>
      <c r="K67" s="10"/>
      <c r="M67" s="158"/>
      <c r="N67" s="5" t="str">
        <f>A157</f>
        <v>Ala-b-2-a/b</v>
      </c>
      <c r="O67" s="32">
        <f>G157</f>
        <v>3.0013730943102227E-2</v>
      </c>
      <c r="P67" s="32">
        <f>K157</f>
        <v>1.3957798789235993E-2</v>
      </c>
      <c r="Q67" s="32">
        <f t="shared" si="13"/>
        <v>6.9788993946179965E-3</v>
      </c>
    </row>
    <row r="68" spans="1:18" ht="12" x14ac:dyDescent="0.2">
      <c r="A68" s="25" t="s">
        <v>329</v>
      </c>
      <c r="B68" s="32">
        <v>32</v>
      </c>
      <c r="C68" s="32">
        <v>27.6</v>
      </c>
      <c r="D68" s="5">
        <v>863</v>
      </c>
      <c r="E68" s="18">
        <v>102706.47499999999</v>
      </c>
      <c r="F68" s="18">
        <v>10854.044</v>
      </c>
      <c r="G68" s="32">
        <f>F68/(2*E68)</f>
        <v>5.2840115484442438E-2</v>
      </c>
      <c r="K68" s="10"/>
      <c r="M68" s="158"/>
      <c r="N68" s="5" t="str">
        <f>A159</f>
        <v>Ala-b-3-a/b</v>
      </c>
      <c r="O68" s="32">
        <f>G159</f>
        <v>8.6714345995364553E-2</v>
      </c>
      <c r="P68" s="32">
        <f>K159</f>
        <v>2.7698939404137795E-2</v>
      </c>
      <c r="Q68" s="32">
        <f t="shared" si="13"/>
        <v>1.3849469702068897E-2</v>
      </c>
    </row>
    <row r="69" spans="1:18" ht="12" x14ac:dyDescent="0.2">
      <c r="A69" s="24" t="s">
        <v>120</v>
      </c>
      <c r="B69" s="10">
        <v>178.4</v>
      </c>
      <c r="C69" s="10">
        <v>32</v>
      </c>
      <c r="D69" s="31">
        <v>839</v>
      </c>
      <c r="E69" s="42">
        <v>265991.8</v>
      </c>
      <c r="F69" s="42">
        <v>19928.256000000001</v>
      </c>
      <c r="G69" s="10">
        <f>F69/(2*E69)</f>
        <v>3.7460282610215806E-2</v>
      </c>
      <c r="H69" s="31" t="s">
        <v>79</v>
      </c>
      <c r="I69" s="10">
        <v>1.0300000000000002</v>
      </c>
      <c r="J69" s="10">
        <v>7.06</v>
      </c>
      <c r="K69" s="10">
        <f>(F69/E69)*((1/(I69^2))+(1/(J69^2)))^0.5</f>
        <v>7.3508440199108641E-2</v>
      </c>
      <c r="M69" s="158"/>
      <c r="N69" s="5" t="str">
        <f>A160</f>
        <v>Ala-b-4-a/b</v>
      </c>
      <c r="O69" s="32">
        <f>G160</f>
        <v>2.0839191429349035E-2</v>
      </c>
      <c r="P69" s="32">
        <f>K160</f>
        <v>9.0877113702833232E-3</v>
      </c>
      <c r="Q69" s="32">
        <f t="shared" si="13"/>
        <v>4.5438556851416616E-3</v>
      </c>
    </row>
    <row r="70" spans="1:18" ht="12" x14ac:dyDescent="0.2">
      <c r="A70" s="25" t="s">
        <v>330</v>
      </c>
      <c r="B70" s="32">
        <v>174.1</v>
      </c>
      <c r="C70" s="32">
        <v>54</v>
      </c>
      <c r="D70" s="5">
        <v>722</v>
      </c>
      <c r="E70" s="18">
        <v>459584.45</v>
      </c>
      <c r="F70" s="18">
        <v>22189.876000000004</v>
      </c>
      <c r="G70" s="32">
        <f>F70/(2*E70)</f>
        <v>2.4141238895267238E-2</v>
      </c>
      <c r="K70" s="10"/>
      <c r="M70" s="158"/>
      <c r="N70" s="5" t="str">
        <f>A161</f>
        <v>Ala-b-5-a/b</v>
      </c>
      <c r="O70" s="32">
        <f>G161</f>
        <v>0.13213219387135994</v>
      </c>
      <c r="P70" s="32">
        <f>K161</f>
        <v>5.8622334823917058E-2</v>
      </c>
      <c r="Q70" s="32">
        <f t="shared" si="13"/>
        <v>2.9311167411958529E-2</v>
      </c>
    </row>
    <row r="71" spans="1:18" ht="12" x14ac:dyDescent="0.2">
      <c r="A71" s="24" t="s">
        <v>114</v>
      </c>
      <c r="B71" s="10">
        <v>55.7</v>
      </c>
      <c r="C71" s="10">
        <v>29.9</v>
      </c>
      <c r="D71" s="31">
        <v>851</v>
      </c>
      <c r="E71" s="42">
        <v>152633.9</v>
      </c>
      <c r="F71" s="42">
        <v>21018.992000000002</v>
      </c>
      <c r="G71" s="10">
        <f t="shared" si="12"/>
        <v>6.8854271560904887E-2</v>
      </c>
      <c r="H71" s="31" t="s">
        <v>79</v>
      </c>
      <c r="I71" s="10">
        <v>9</v>
      </c>
      <c r="J71" s="10">
        <v>11</v>
      </c>
      <c r="K71" s="10">
        <f>(F71/E71)*((1/(I71^2))+(1/(J71^2)))^0.5</f>
        <v>1.9769758940844401E-2</v>
      </c>
      <c r="M71" s="158"/>
      <c r="N71" s="5" t="str">
        <f>A162</f>
        <v>Ala-b-6-a/b</v>
      </c>
      <c r="O71" s="32">
        <f>G162</f>
        <v>5.4204948873506256E-2</v>
      </c>
      <c r="P71" s="32">
        <f>K162</f>
        <v>1.8062828188686399E-2</v>
      </c>
      <c r="Q71" s="32">
        <f t="shared" si="13"/>
        <v>9.0314140943431997E-3</v>
      </c>
    </row>
    <row r="72" spans="1:18" ht="12" x14ac:dyDescent="0.2">
      <c r="A72" s="24" t="s">
        <v>115</v>
      </c>
      <c r="B72" s="10">
        <v>33.299999999999997</v>
      </c>
      <c r="C72" s="10">
        <v>29.9</v>
      </c>
      <c r="D72" s="31">
        <v>851</v>
      </c>
      <c r="E72" s="42">
        <v>78658.900000000009</v>
      </c>
      <c r="F72" s="42">
        <v>2450.7360000000003</v>
      </c>
      <c r="G72" s="10">
        <f t="shared" si="12"/>
        <v>1.5578249886535408E-2</v>
      </c>
      <c r="H72" s="31" t="s">
        <v>79</v>
      </c>
      <c r="I72" s="10">
        <v>8.02</v>
      </c>
      <c r="J72" s="10">
        <v>7.01</v>
      </c>
      <c r="K72" s="10">
        <f>(F72/E72)*((1/(I72^2))+(1/(J72^2)))^0.5</f>
        <v>5.9030793610510349E-3</v>
      </c>
      <c r="M72" s="158"/>
      <c r="N72" s="5" t="str">
        <f>A164</f>
        <v>Ala-c-7-a/b</v>
      </c>
      <c r="O72" s="32">
        <f>G164</f>
        <v>7.2025951188961108E-3</v>
      </c>
      <c r="P72" s="32">
        <f>K164</f>
        <v>2.3638296486113803E-3</v>
      </c>
      <c r="Q72" s="32">
        <f t="shared" si="13"/>
        <v>1.1819148243056902E-3</v>
      </c>
    </row>
    <row r="73" spans="1:18" ht="12" x14ac:dyDescent="0.2">
      <c r="A73" s="24" t="s">
        <v>116</v>
      </c>
      <c r="B73" s="10">
        <v>178.1</v>
      </c>
      <c r="C73" s="10">
        <v>33.299999999999997</v>
      </c>
      <c r="D73" s="31">
        <v>833</v>
      </c>
      <c r="E73" s="42">
        <v>19489.7</v>
      </c>
      <c r="F73" s="42">
        <v>1330.864</v>
      </c>
      <c r="G73" s="10">
        <f t="shared" si="12"/>
        <v>3.4142752325587361E-2</v>
      </c>
      <c r="H73" s="31" t="s">
        <v>79</v>
      </c>
      <c r="I73" s="10">
        <v>8</v>
      </c>
      <c r="J73" s="10">
        <v>7.03</v>
      </c>
      <c r="K73" s="10">
        <f>(F73/E73)*((1/(I73^2))+(1/(J73^2)))^0.5</f>
        <v>1.2930929855784878E-2</v>
      </c>
      <c r="M73" s="158"/>
      <c r="N73" s="5" t="str">
        <f>A168</f>
        <v>Ala-c-9-a/b</v>
      </c>
      <c r="O73" s="32">
        <f>G168</f>
        <v>1.7618093869486002E-2</v>
      </c>
      <c r="P73" s="32">
        <f>K168</f>
        <v>5.7650591417896784E-3</v>
      </c>
      <c r="Q73" s="32">
        <f t="shared" si="13"/>
        <v>2.8825295708948392E-3</v>
      </c>
    </row>
    <row r="74" spans="1:18" ht="12" x14ac:dyDescent="0.2">
      <c r="A74" s="25" t="s">
        <v>326</v>
      </c>
      <c r="B74" s="32">
        <v>175.5</v>
      </c>
      <c r="C74" s="32">
        <v>55.7</v>
      </c>
      <c r="D74" s="5">
        <v>713</v>
      </c>
      <c r="E74" s="18">
        <v>200822.35</v>
      </c>
      <c r="F74" s="18">
        <v>25883.18</v>
      </c>
      <c r="G74" s="32">
        <f t="shared" si="12"/>
        <v>6.4442976591001941E-2</v>
      </c>
      <c r="K74" s="10"/>
      <c r="M74" s="158"/>
      <c r="N74" s="5" t="str">
        <f>A170</f>
        <v>Ala-c-10-a/b</v>
      </c>
      <c r="O74" s="32">
        <f>G170</f>
        <v>4.3984729278502962E-3</v>
      </c>
      <c r="P74" s="32">
        <f>K170</f>
        <v>1.5445204801315482E-3</v>
      </c>
      <c r="Q74" s="32">
        <f t="shared" si="13"/>
        <v>7.722602400657741E-4</v>
      </c>
    </row>
    <row r="75" spans="1:18" ht="12" x14ac:dyDescent="0.2">
      <c r="A75" s="25" t="s">
        <v>327</v>
      </c>
      <c r="B75" s="32">
        <v>54.4</v>
      </c>
      <c r="C75" s="32">
        <v>30.5</v>
      </c>
      <c r="D75" s="5">
        <v>848</v>
      </c>
      <c r="E75" s="18">
        <v>175713.27499999999</v>
      </c>
      <c r="F75" s="18">
        <v>10355.032000000001</v>
      </c>
      <c r="G75" s="32">
        <f t="shared" si="12"/>
        <v>2.9465707699091036E-2</v>
      </c>
      <c r="K75" s="10"/>
      <c r="M75" s="158"/>
      <c r="N75" s="5" t="str">
        <f>A171</f>
        <v>Ala-c-10-o/a</v>
      </c>
      <c r="O75" s="32">
        <f>G171</f>
        <v>1.0168910070322792E-2</v>
      </c>
      <c r="P75" s="32">
        <f>K171</f>
        <v>2.8104905160116342E-3</v>
      </c>
      <c r="Q75" s="32">
        <f t="shared" si="13"/>
        <v>1.4052452580058171E-3</v>
      </c>
    </row>
    <row r="76" spans="1:18" ht="12" x14ac:dyDescent="0.2">
      <c r="A76" s="24" t="s">
        <v>117</v>
      </c>
      <c r="B76" s="10">
        <v>32</v>
      </c>
      <c r="C76" s="10">
        <v>30.5</v>
      </c>
      <c r="D76" s="31">
        <v>848</v>
      </c>
      <c r="E76" s="42">
        <v>299628.2</v>
      </c>
      <c r="F76" s="42">
        <v>44840.847999999998</v>
      </c>
      <c r="G76" s="10">
        <f t="shared" si="12"/>
        <v>7.482748286042501E-2</v>
      </c>
      <c r="H76" s="31" t="s">
        <v>79</v>
      </c>
      <c r="I76" s="10">
        <v>9.07</v>
      </c>
      <c r="J76" s="10">
        <v>10.08</v>
      </c>
      <c r="K76" s="10">
        <f>(F76/E76)*((1/(I76^2))+(1/(J76^2)))^0.5</f>
        <v>2.2196284663790609E-2</v>
      </c>
      <c r="M76" s="158"/>
      <c r="N76" s="5" t="str">
        <f>A172</f>
        <v>Ala-c-11-a/b</v>
      </c>
      <c r="O76" s="32">
        <f>G172</f>
        <v>9.3023181517760435E-3</v>
      </c>
      <c r="P76" s="32">
        <f>K172</f>
        <v>4.5328782585242E-3</v>
      </c>
      <c r="Q76" s="32">
        <f t="shared" si="13"/>
        <v>2.2664391292621E-3</v>
      </c>
    </row>
    <row r="77" spans="1:18" ht="12" x14ac:dyDescent="0.2">
      <c r="A77" s="24" t="s">
        <v>118</v>
      </c>
      <c r="B77" s="10">
        <v>178.4</v>
      </c>
      <c r="C77" s="10">
        <v>32</v>
      </c>
      <c r="D77" s="31">
        <v>839</v>
      </c>
      <c r="E77" s="42">
        <v>265991.8</v>
      </c>
      <c r="F77" s="42">
        <v>19928.256000000001</v>
      </c>
      <c r="G77" s="10">
        <f t="shared" si="12"/>
        <v>3.7460282610215806E-2</v>
      </c>
      <c r="H77" s="31" t="s">
        <v>79</v>
      </c>
      <c r="I77" s="10">
        <v>7.0399999999999991</v>
      </c>
      <c r="J77" s="10">
        <v>12.03</v>
      </c>
      <c r="K77" s="10">
        <f>(F77/E77)*((1/(I77^2))+(1/(J77^2)))^0.5</f>
        <v>1.2330469131448899E-2</v>
      </c>
      <c r="M77" s="158"/>
      <c r="N77" s="5" t="str">
        <f>A173</f>
        <v>Ala-c-11-o/a</v>
      </c>
      <c r="O77" s="32">
        <f>G173</f>
        <v>0.10489461408426594</v>
      </c>
      <c r="P77" s="32">
        <f>K173</f>
        <v>3.9267461185355491E-2</v>
      </c>
      <c r="Q77" s="32">
        <f t="shared" si="13"/>
        <v>1.9633730592677746E-2</v>
      </c>
    </row>
    <row r="78" spans="1:18" ht="12" x14ac:dyDescent="0.2">
      <c r="A78" s="47" t="s">
        <v>119</v>
      </c>
      <c r="B78" s="40">
        <v>174.5</v>
      </c>
      <c r="C78" s="40">
        <v>54.4</v>
      </c>
      <c r="D78" s="36">
        <v>720</v>
      </c>
      <c r="E78" s="43">
        <v>300878.90000000002</v>
      </c>
      <c r="F78" s="43">
        <v>19233.088</v>
      </c>
      <c r="G78" s="40">
        <f t="shared" si="12"/>
        <v>3.196151009592231E-2</v>
      </c>
      <c r="H78" s="36" t="s">
        <v>79</v>
      </c>
      <c r="I78" s="40">
        <v>5</v>
      </c>
      <c r="J78" s="40">
        <v>9.0500000000000007</v>
      </c>
      <c r="K78" s="40">
        <f>(F78/E78)*((1/(I78^2))+(1/(J78^2)))^0.5</f>
        <v>1.4606044966209222E-2</v>
      </c>
      <c r="M78" s="158"/>
      <c r="N78" s="5" t="str">
        <f>A174</f>
        <v>Ala-c-12-a/b</v>
      </c>
      <c r="O78" s="32">
        <f>G174</f>
        <v>6.8804066165507341E-2</v>
      </c>
      <c r="P78" s="32">
        <f>K174</f>
        <v>2.4720639661064085E-2</v>
      </c>
      <c r="Q78" s="32">
        <f t="shared" si="13"/>
        <v>1.2360319830532042E-2</v>
      </c>
    </row>
    <row r="79" spans="1:18" ht="12" x14ac:dyDescent="0.2">
      <c r="A79" s="25" t="s">
        <v>383</v>
      </c>
      <c r="B79" s="32">
        <v>60.6</v>
      </c>
      <c r="C79" s="32">
        <v>30.5</v>
      </c>
      <c r="D79" s="5">
        <v>848</v>
      </c>
      <c r="E79" s="18">
        <v>252432.62</v>
      </c>
      <c r="F79" s="18">
        <v>35312.464</v>
      </c>
      <c r="G79" s="32">
        <f t="shared" si="12"/>
        <v>6.9944336037077934E-2</v>
      </c>
      <c r="K79" s="10"/>
      <c r="M79" s="158"/>
      <c r="N79" s="5" t="str">
        <f>A176</f>
        <v>Ala-c-13-a/b</v>
      </c>
      <c r="O79" s="32">
        <f>G176</f>
        <v>0.13576804613639609</v>
      </c>
      <c r="P79" s="32">
        <f>K176</f>
        <v>5.4586018918447894E-2</v>
      </c>
      <c r="Q79" s="32">
        <f t="shared" si="13"/>
        <v>2.7293009459223947E-2</v>
      </c>
    </row>
    <row r="80" spans="1:18" ht="12" x14ac:dyDescent="0.2">
      <c r="A80" s="24" t="s">
        <v>167</v>
      </c>
      <c r="B80" s="10">
        <v>30.5</v>
      </c>
      <c r="C80" s="10">
        <v>25.7</v>
      </c>
      <c r="D80" s="31">
        <v>873</v>
      </c>
      <c r="E80" s="42">
        <v>306358.32</v>
      </c>
      <c r="F80" s="42">
        <v>40324.932000000001</v>
      </c>
      <c r="G80" s="10">
        <f t="shared" si="12"/>
        <v>6.581334562743392E-2</v>
      </c>
      <c r="H80" s="31" t="s">
        <v>79</v>
      </c>
      <c r="I80" s="10">
        <v>6.0299999999999994</v>
      </c>
      <c r="J80" s="10">
        <v>8.0500000000000007</v>
      </c>
      <c r="K80" s="10">
        <f t="shared" ref="K80:K85" si="14">(F80/E80)*((1/(I80^2))+(1/(J80^2)))^0.5</f>
        <v>2.7273600861185292E-2</v>
      </c>
      <c r="M80" s="159"/>
      <c r="N80" s="63" t="str">
        <f>A178</f>
        <v>Ala-c-14-a/b</v>
      </c>
      <c r="O80" s="34">
        <f>G178</f>
        <v>0.16953821233339816</v>
      </c>
      <c r="P80" s="34">
        <f>K178</f>
        <v>5.2929414936248073E-2</v>
      </c>
      <c r="Q80" s="34">
        <f t="shared" si="13"/>
        <v>2.6464707468124037E-2</v>
      </c>
      <c r="R80" s="34">
        <f>AVERAGE(O66:O80)</f>
        <v>6.1046713433128522E-2</v>
      </c>
    </row>
    <row r="81" spans="1:18" ht="12" x14ac:dyDescent="0.2">
      <c r="A81" s="24" t="s">
        <v>168</v>
      </c>
      <c r="B81" s="10">
        <v>49</v>
      </c>
      <c r="C81" s="10">
        <v>25.7</v>
      </c>
      <c r="D81" s="31">
        <v>876</v>
      </c>
      <c r="E81" s="42">
        <v>222238.32</v>
      </c>
      <c r="F81" s="42">
        <v>28491.38</v>
      </c>
      <c r="G81" s="10">
        <f t="shared" si="12"/>
        <v>6.4100961526347033E-2</v>
      </c>
      <c r="H81" s="31" t="s">
        <v>79</v>
      </c>
      <c r="I81" s="10">
        <v>9.07</v>
      </c>
      <c r="J81" s="10">
        <v>9</v>
      </c>
      <c r="K81" s="10">
        <f t="shared" si="14"/>
        <v>2.0067402267948228E-2</v>
      </c>
      <c r="N81" s="63"/>
      <c r="O81" s="34"/>
      <c r="P81" s="34"/>
      <c r="Q81" s="34"/>
      <c r="R81" s="34"/>
    </row>
    <row r="82" spans="1:18" ht="12" x14ac:dyDescent="0.2">
      <c r="A82" s="24" t="s">
        <v>169</v>
      </c>
      <c r="B82" s="10">
        <v>175.3</v>
      </c>
      <c r="C82" s="10">
        <v>60.6</v>
      </c>
      <c r="D82" s="31">
        <v>686</v>
      </c>
      <c r="E82" s="42">
        <v>38670.879999999997</v>
      </c>
      <c r="F82" s="42">
        <v>8378.0120000000006</v>
      </c>
      <c r="G82" s="10">
        <f t="shared" si="12"/>
        <v>0.10832455842742654</v>
      </c>
      <c r="H82" s="31" t="s">
        <v>79</v>
      </c>
      <c r="I82" s="10">
        <v>9.01</v>
      </c>
      <c r="J82" s="10">
        <v>8.0500000000000007</v>
      </c>
      <c r="K82" s="10">
        <f t="shared" si="14"/>
        <v>3.608999308393103E-2</v>
      </c>
      <c r="M82" s="157" t="s">
        <v>22</v>
      </c>
      <c r="N82" s="5" t="str">
        <f>A181</f>
        <v>Tyr-b-1-c/b</v>
      </c>
      <c r="O82" s="32">
        <f>G181</f>
        <v>4.929386231973458E-2</v>
      </c>
      <c r="P82" s="32">
        <f>K181</f>
        <v>1.5191136891868979E-2</v>
      </c>
      <c r="Q82" s="32">
        <f t="shared" ref="Q82:Q98" si="15">P82/2</f>
        <v>7.5955684459344894E-3</v>
      </c>
    </row>
    <row r="83" spans="1:18" ht="12" x14ac:dyDescent="0.2">
      <c r="A83" s="24" t="s">
        <v>170</v>
      </c>
      <c r="B83" s="10">
        <v>61.3</v>
      </c>
      <c r="C83" s="10">
        <v>30.1</v>
      </c>
      <c r="D83" s="31">
        <v>850</v>
      </c>
      <c r="E83" s="42">
        <v>90378</v>
      </c>
      <c r="F83" s="42">
        <v>1541.008</v>
      </c>
      <c r="G83" s="10">
        <f t="shared" si="12"/>
        <v>8.5253490893801593E-3</v>
      </c>
      <c r="H83" s="31" t="s">
        <v>79</v>
      </c>
      <c r="I83" s="10">
        <v>0.70000000000000018</v>
      </c>
      <c r="J83" s="10">
        <v>2.5</v>
      </c>
      <c r="K83" s="10">
        <f t="shared" si="14"/>
        <v>2.5294964045075786E-2</v>
      </c>
      <c r="M83" s="158"/>
      <c r="N83" s="5" t="str">
        <f>A182</f>
        <v>Tyr-b-1-d/c</v>
      </c>
      <c r="O83" s="32">
        <f>G182</f>
        <v>6.0426945533505479E-2</v>
      </c>
      <c r="P83" s="32">
        <f>K182</f>
        <v>3.2845573946680001E-2</v>
      </c>
      <c r="Q83" s="32">
        <f t="shared" si="15"/>
        <v>1.6422786973340001E-2</v>
      </c>
    </row>
    <row r="84" spans="1:18" ht="12" x14ac:dyDescent="0.2">
      <c r="A84" s="24" t="s">
        <v>171</v>
      </c>
      <c r="B84" s="10">
        <v>30.1</v>
      </c>
      <c r="C84" s="10">
        <v>25.4</v>
      </c>
      <c r="D84" s="31">
        <v>875</v>
      </c>
      <c r="E84" s="42">
        <v>319375.68</v>
      </c>
      <c r="F84" s="42">
        <v>9584.6</v>
      </c>
      <c r="G84" s="10">
        <f t="shared" si="12"/>
        <v>1.5005212669919013E-2</v>
      </c>
      <c r="H84" s="31" t="s">
        <v>79</v>
      </c>
      <c r="I84" s="10">
        <v>4.07</v>
      </c>
      <c r="J84" s="10">
        <v>8.01</v>
      </c>
      <c r="K84" s="10">
        <f t="shared" si="14"/>
        <v>8.2708330077115554E-3</v>
      </c>
      <c r="M84" s="158"/>
      <c r="N84" s="5" t="str">
        <f>A183</f>
        <v>Tyr-b-1-d/e</v>
      </c>
      <c r="O84" s="32">
        <f>G183</f>
        <v>3.5772779527165496E-2</v>
      </c>
      <c r="P84" s="32">
        <f>K183</f>
        <v>1.1693453808594441E-2</v>
      </c>
      <c r="Q84" s="32">
        <f t="shared" si="15"/>
        <v>5.8467269042972204E-3</v>
      </c>
    </row>
    <row r="85" spans="1:18" ht="12" x14ac:dyDescent="0.2">
      <c r="A85" s="24" t="s">
        <v>172</v>
      </c>
      <c r="B85" s="10">
        <v>48.5</v>
      </c>
      <c r="C85" s="10">
        <v>25.4</v>
      </c>
      <c r="D85" s="31">
        <v>875</v>
      </c>
      <c r="E85" s="42">
        <v>208084.76</v>
      </c>
      <c r="F85" s="42">
        <v>12490.800000000001</v>
      </c>
      <c r="G85" s="10">
        <f t="shared" si="12"/>
        <v>3.0013730943102227E-2</v>
      </c>
      <c r="H85" s="31" t="s">
        <v>79</v>
      </c>
      <c r="I85" s="10">
        <v>1.2000000000000002</v>
      </c>
      <c r="J85" s="10">
        <v>2.2000000000000002</v>
      </c>
      <c r="K85" s="10">
        <f t="shared" si="14"/>
        <v>5.6980450122452994E-2</v>
      </c>
      <c r="M85" s="158"/>
      <c r="N85" s="5" t="str">
        <f>A184</f>
        <v>Tyr-b-1-f/e</v>
      </c>
      <c r="O85" s="32">
        <f>G184</f>
        <v>0.13647965622419864</v>
      </c>
      <c r="P85" s="32">
        <f>K184</f>
        <v>3.9146349957778263E-2</v>
      </c>
      <c r="Q85" s="32">
        <f t="shared" si="15"/>
        <v>1.9573174978889132E-2</v>
      </c>
    </row>
    <row r="86" spans="1:18" ht="12" x14ac:dyDescent="0.2">
      <c r="A86" s="25" t="s">
        <v>386</v>
      </c>
      <c r="B86" s="32">
        <v>175.4</v>
      </c>
      <c r="C86" s="32">
        <v>61.3</v>
      </c>
      <c r="D86" s="5">
        <v>683</v>
      </c>
      <c r="E86" s="18">
        <v>48591.24</v>
      </c>
      <c r="F86" s="18">
        <v>5306.0760000000009</v>
      </c>
      <c r="G86" s="32">
        <f t="shared" si="12"/>
        <v>5.4599100578622828E-2</v>
      </c>
      <c r="K86" s="10"/>
      <c r="M86" s="158"/>
      <c r="N86" s="5" t="str">
        <f>A190</f>
        <v>Tyr-b-2-f/e</v>
      </c>
      <c r="O86" s="32">
        <f>G190</f>
        <v>0.19211953412341645</v>
      </c>
      <c r="P86" s="32">
        <f>K190</f>
        <v>8.20535734422108E-2</v>
      </c>
      <c r="Q86" s="32">
        <f t="shared" si="15"/>
        <v>4.10267867211054E-2</v>
      </c>
    </row>
    <row r="87" spans="1:18" ht="12" x14ac:dyDescent="0.2">
      <c r="A87" s="25" t="s">
        <v>384</v>
      </c>
      <c r="B87" s="32">
        <v>59.2</v>
      </c>
      <c r="C87" s="32">
        <v>29</v>
      </c>
      <c r="D87" s="5">
        <v>856</v>
      </c>
      <c r="E87" s="18">
        <v>167945.62</v>
      </c>
      <c r="F87" s="18">
        <v>20151.423999999999</v>
      </c>
      <c r="G87" s="32">
        <f>F87/(2*E87)</f>
        <v>5.9993895643125433E-2</v>
      </c>
      <c r="K87" s="10"/>
      <c r="M87" s="158"/>
      <c r="N87" s="5" t="str">
        <f>A193</f>
        <v>Tyr-b-3-c/b</v>
      </c>
      <c r="O87" s="32">
        <f>G193</f>
        <v>4.929386231973458E-2</v>
      </c>
      <c r="P87" s="32">
        <f>K193</f>
        <v>2.2212897591376731E-2</v>
      </c>
      <c r="Q87" s="32">
        <f t="shared" si="15"/>
        <v>1.1106448795688366E-2</v>
      </c>
    </row>
    <row r="88" spans="1:18" ht="12" x14ac:dyDescent="0.2">
      <c r="A88" s="24" t="s">
        <v>165</v>
      </c>
      <c r="B88" s="10">
        <v>29</v>
      </c>
      <c r="C88" s="10">
        <v>25.3</v>
      </c>
      <c r="D88" s="31">
        <v>875</v>
      </c>
      <c r="E88" s="42">
        <v>154091.94</v>
      </c>
      <c r="F88" s="42">
        <v>24047.868000000002</v>
      </c>
      <c r="G88" s="10">
        <f>F88/(2*E88)</f>
        <v>7.8030908041004612E-2</v>
      </c>
      <c r="H88" s="31" t="s">
        <v>79</v>
      </c>
      <c r="I88" s="10">
        <v>7</v>
      </c>
      <c r="J88" s="10">
        <v>7.05</v>
      </c>
      <c r="K88" s="10">
        <f>(F88/E88)*((1/(I88^2))+(1/(J88^2)))^0.5</f>
        <v>3.1417641222276679E-2</v>
      </c>
      <c r="M88" s="158"/>
      <c r="N88" s="5" t="str">
        <f>A194</f>
        <v>Tyr-b-3-d/c</v>
      </c>
      <c r="O88" s="32">
        <f>G194</f>
        <v>6.0426945533505479E-2</v>
      </c>
      <c r="P88" s="32">
        <f>K194</f>
        <v>2.2682987312092538E-2</v>
      </c>
      <c r="Q88" s="32">
        <f t="shared" si="15"/>
        <v>1.1341493656046269E-2</v>
      </c>
    </row>
    <row r="89" spans="1:18" ht="12" x14ac:dyDescent="0.2">
      <c r="A89" s="24" t="s">
        <v>166</v>
      </c>
      <c r="B89" s="10">
        <v>47.9</v>
      </c>
      <c r="C89" s="10">
        <v>25.2</v>
      </c>
      <c r="D89" s="31">
        <v>876</v>
      </c>
      <c r="E89" s="42">
        <v>142001.44</v>
      </c>
      <c r="F89" s="42">
        <v>24627.124</v>
      </c>
      <c r="G89" s="10">
        <f>F89/(2*E89)</f>
        <v>8.6714345995364553E-2</v>
      </c>
      <c r="H89" s="31" t="s">
        <v>79</v>
      </c>
      <c r="I89" s="10">
        <v>4.09</v>
      </c>
      <c r="J89" s="10">
        <v>12</v>
      </c>
      <c r="K89" s="10">
        <f>(F89/E89)*((1/(I89^2))+(1/(J89^2)))^0.5</f>
        <v>4.4798379039508639E-2</v>
      </c>
      <c r="M89" s="158"/>
      <c r="N89" s="5" t="str">
        <f>A195</f>
        <v>Tyr-b-3-d/e</v>
      </c>
      <c r="O89" s="32">
        <f>G195</f>
        <v>0.17949837267794222</v>
      </c>
      <c r="P89" s="32">
        <f>K195</f>
        <v>6.7764895321477378E-2</v>
      </c>
      <c r="Q89" s="32">
        <f t="shared" si="15"/>
        <v>3.3882447660738689E-2</v>
      </c>
    </row>
    <row r="90" spans="1:18" ht="12" x14ac:dyDescent="0.2">
      <c r="A90" s="25" t="s">
        <v>385</v>
      </c>
      <c r="B90" s="32">
        <v>174</v>
      </c>
      <c r="C90" s="32">
        <v>59.2</v>
      </c>
      <c r="D90" s="5">
        <v>694</v>
      </c>
      <c r="E90" s="18">
        <v>117276.88</v>
      </c>
      <c r="F90" s="18">
        <v>52079.856</v>
      </c>
      <c r="G90" s="32">
        <f>F90/(2*E90)</f>
        <v>0.22203803511826029</v>
      </c>
      <c r="K90" s="10"/>
      <c r="M90" s="158"/>
      <c r="N90" s="5" t="str">
        <f>A196</f>
        <v>Tyr-b-3-f/e</v>
      </c>
      <c r="O90" s="32">
        <f>G196</f>
        <v>0.16085734043807828</v>
      </c>
      <c r="P90" s="32">
        <f>K196</f>
        <v>4.8245543245868043E-2</v>
      </c>
      <c r="Q90" s="32">
        <f t="shared" si="15"/>
        <v>2.4122771622934022E-2</v>
      </c>
    </row>
    <row r="91" spans="1:18" ht="12" x14ac:dyDescent="0.2">
      <c r="A91" s="24" t="s">
        <v>173</v>
      </c>
      <c r="B91" s="10">
        <v>61.7</v>
      </c>
      <c r="C91" s="10">
        <v>28.5</v>
      </c>
      <c r="D91" s="31">
        <v>858</v>
      </c>
      <c r="E91" s="42">
        <v>61834.32</v>
      </c>
      <c r="F91" s="42">
        <v>5804.2880000000005</v>
      </c>
      <c r="G91" s="10">
        <f t="shared" si="12"/>
        <v>4.693419447323105E-2</v>
      </c>
      <c r="H91" s="31" t="s">
        <v>79</v>
      </c>
      <c r="I91" s="10">
        <v>6.01</v>
      </c>
      <c r="J91" s="10">
        <v>9.0299999999999994</v>
      </c>
      <c r="K91" s="10">
        <f>(F91/E91)*((1/(I91^2))+(1/(J91^2)))^0.5</f>
        <v>1.8761752796360144E-2</v>
      </c>
      <c r="M91" s="158"/>
      <c r="N91" s="5" t="str">
        <f>A199</f>
        <v>Tyr-b-4-c/b</v>
      </c>
      <c r="O91" s="32">
        <f>G199</f>
        <v>4.929386231973458E-2</v>
      </c>
      <c r="P91" s="32">
        <f>K199</f>
        <v>1.9706955278485629E-2</v>
      </c>
      <c r="Q91" s="32">
        <f t="shared" si="15"/>
        <v>9.8534776392428143E-3</v>
      </c>
    </row>
    <row r="92" spans="1:18" ht="12" x14ac:dyDescent="0.2">
      <c r="A92" s="24" t="s">
        <v>174</v>
      </c>
      <c r="B92" s="10">
        <v>28.5</v>
      </c>
      <c r="C92" s="10">
        <v>25</v>
      </c>
      <c r="D92" s="31">
        <v>877</v>
      </c>
      <c r="E92" s="42">
        <v>152303.67999999999</v>
      </c>
      <c r="F92" s="42">
        <v>185.38800000000003</v>
      </c>
      <c r="G92" s="10">
        <f t="shared" si="12"/>
        <v>6.0861300265364579E-4</v>
      </c>
      <c r="H92" s="31" t="s">
        <v>79</v>
      </c>
      <c r="I92" s="10">
        <v>7.02</v>
      </c>
      <c r="J92" s="10">
        <v>12.1</v>
      </c>
      <c r="K92" s="10">
        <f>(F92/E92)*((1/(I92^2))+(1/(J92^2)))^0.5</f>
        <v>2.0046266526950091E-4</v>
      </c>
      <c r="M92" s="158"/>
      <c r="N92" s="5" t="str">
        <f>A200</f>
        <v>Tyr-b-4-d/c</v>
      </c>
      <c r="O92" s="32">
        <f>G200</f>
        <v>6.0426945533505479E-2</v>
      </c>
      <c r="P92" s="32">
        <f>K200</f>
        <v>2.7378352564322306E-2</v>
      </c>
      <c r="Q92" s="32">
        <f t="shared" si="15"/>
        <v>1.3689176282161153E-2</v>
      </c>
    </row>
    <row r="93" spans="1:18" ht="12" x14ac:dyDescent="0.2">
      <c r="A93" s="24" t="s">
        <v>175</v>
      </c>
      <c r="B93" s="10">
        <v>47.4</v>
      </c>
      <c r="C93" s="10">
        <v>25</v>
      </c>
      <c r="D93" s="31">
        <v>877</v>
      </c>
      <c r="E93" s="42">
        <v>101042.5</v>
      </c>
      <c r="F93" s="42">
        <v>4211.2879999999996</v>
      </c>
      <c r="G93" s="10">
        <f t="shared" si="12"/>
        <v>2.0839191429349035E-2</v>
      </c>
      <c r="H93" s="31" t="s">
        <v>79</v>
      </c>
      <c r="I93" s="10">
        <v>6.01</v>
      </c>
      <c r="J93" s="10">
        <v>10.039999999999999</v>
      </c>
      <c r="K93" s="10">
        <f>(F93/E93)*((1/(I93^2))+(1/(J93^2)))^0.5</f>
        <v>8.0823716435303103E-3</v>
      </c>
      <c r="M93" s="158"/>
      <c r="N93" s="5" t="str">
        <f>A201</f>
        <v>Tyr-b-4-d/e</v>
      </c>
      <c r="O93" s="32">
        <f>G201</f>
        <v>3.5772779527165496E-2</v>
      </c>
      <c r="P93" s="32">
        <f>K201</f>
        <v>1.573791228466043E-2</v>
      </c>
      <c r="Q93" s="32">
        <f t="shared" si="15"/>
        <v>7.8689561423302152E-3</v>
      </c>
    </row>
    <row r="94" spans="1:18" ht="12" x14ac:dyDescent="0.2">
      <c r="A94" s="25" t="s">
        <v>387</v>
      </c>
      <c r="B94" s="32">
        <v>175.8</v>
      </c>
      <c r="C94" s="32">
        <v>61.7</v>
      </c>
      <c r="D94" s="5">
        <v>680</v>
      </c>
      <c r="E94" s="18">
        <v>33925.440000000002</v>
      </c>
      <c r="F94" s="18">
        <v>11478</v>
      </c>
      <c r="G94" s="32">
        <f t="shared" si="12"/>
        <v>0.16916508673137326</v>
      </c>
      <c r="K94" s="10"/>
      <c r="M94" s="158"/>
      <c r="N94" s="5" t="str">
        <f>A202</f>
        <v>Tyr-b-4-f/e</v>
      </c>
      <c r="O94" s="32">
        <f>G202</f>
        <v>0.19030764889153617</v>
      </c>
      <c r="P94" s="32">
        <f>K202</f>
        <v>7.2028950787693946E-2</v>
      </c>
      <c r="Q94" s="32">
        <f t="shared" si="15"/>
        <v>3.6014475393846973E-2</v>
      </c>
    </row>
    <row r="95" spans="1:18" ht="12" x14ac:dyDescent="0.2">
      <c r="A95" s="24" t="s">
        <v>176</v>
      </c>
      <c r="B95" s="10">
        <v>62</v>
      </c>
      <c r="C95" s="10">
        <v>29.8</v>
      </c>
      <c r="D95" s="31">
        <v>851</v>
      </c>
      <c r="E95" s="42">
        <v>121521.68</v>
      </c>
      <c r="F95" s="42">
        <v>4163.3879999999999</v>
      </c>
      <c r="G95" s="10">
        <f t="shared" si="12"/>
        <v>1.7130227297713463E-2</v>
      </c>
      <c r="H95" s="31" t="s">
        <v>79</v>
      </c>
      <c r="I95" s="10">
        <v>4.09</v>
      </c>
      <c r="J95" s="10">
        <v>9.0399999999999991</v>
      </c>
      <c r="K95" s="10">
        <f>(F95/E95)*((1/(I95^2))+(1/(J95^2)))^0.5</f>
        <v>9.1940864136566946E-3</v>
      </c>
      <c r="M95" s="158"/>
      <c r="N95" s="5" t="str">
        <f>A205</f>
        <v>Tyr-b-5-c/b</v>
      </c>
      <c r="O95" s="32">
        <f>G205</f>
        <v>4.929386231973458E-2</v>
      </c>
      <c r="P95" s="32">
        <f>K205</f>
        <v>1.4713352206446503E-2</v>
      </c>
      <c r="Q95" s="32">
        <f t="shared" si="15"/>
        <v>7.3566761032232515E-3</v>
      </c>
    </row>
    <row r="96" spans="1:18" ht="12" x14ac:dyDescent="0.2">
      <c r="A96" s="24" t="s">
        <v>177</v>
      </c>
      <c r="B96" s="10">
        <v>29.8</v>
      </c>
      <c r="C96" s="10">
        <v>24.6</v>
      </c>
      <c r="D96" s="31">
        <v>879</v>
      </c>
      <c r="E96" s="42">
        <v>112967.5</v>
      </c>
      <c r="F96" s="42">
        <v>7484.7640000000001</v>
      </c>
      <c r="G96" s="10">
        <f t="shared" si="12"/>
        <v>3.3127952729767408E-2</v>
      </c>
      <c r="H96" s="31" t="s">
        <v>79</v>
      </c>
      <c r="I96" s="10">
        <v>5.0399999999999991</v>
      </c>
      <c r="J96" s="10">
        <v>10.02</v>
      </c>
      <c r="K96" s="10">
        <f>(F96/E96)*((1/(I96^2))+(1/(J96^2)))^0.5</f>
        <v>1.4715333470336095E-2</v>
      </c>
      <c r="M96" s="158"/>
      <c r="N96" s="5" t="str">
        <f>A206</f>
        <v>Tyr-b-5-d/c</v>
      </c>
      <c r="O96" s="32">
        <f>G206</f>
        <v>6.0426945533505479E-2</v>
      </c>
      <c r="P96" s="32">
        <f>K206</f>
        <v>1.6668978301892921E-2</v>
      </c>
      <c r="Q96" s="32">
        <f t="shared" si="15"/>
        <v>8.3344891509464607E-3</v>
      </c>
    </row>
    <row r="97" spans="1:18" ht="12" x14ac:dyDescent="0.2">
      <c r="A97" s="24" t="s">
        <v>178</v>
      </c>
      <c r="B97" s="10">
        <v>47.1</v>
      </c>
      <c r="C97" s="10">
        <v>24.6</v>
      </c>
      <c r="D97" s="31">
        <v>879</v>
      </c>
      <c r="E97" s="42">
        <v>77629.62</v>
      </c>
      <c r="F97" s="42">
        <v>20514.744000000002</v>
      </c>
      <c r="G97" s="10">
        <f t="shared" si="12"/>
        <v>0.13213219387135994</v>
      </c>
      <c r="H97" s="31" t="s">
        <v>79</v>
      </c>
      <c r="I97" s="10">
        <v>7.1</v>
      </c>
      <c r="J97" s="10">
        <v>9.0500000000000007</v>
      </c>
      <c r="K97" s="10">
        <f>(F97/E97)*((1/(I97^2))+(1/(J97^2)))^0.5</f>
        <v>4.7307734557120645E-2</v>
      </c>
      <c r="M97" s="158"/>
      <c r="N97" s="5" t="str">
        <f>A207</f>
        <v>Tyr-b-5-d/e</v>
      </c>
      <c r="O97" s="32">
        <f>G207</f>
        <v>0.17949837267794222</v>
      </c>
      <c r="P97" s="32">
        <f>K207</f>
        <v>8.0834387493270682E-2</v>
      </c>
      <c r="Q97" s="32">
        <f t="shared" si="15"/>
        <v>4.0417193746635341E-2</v>
      </c>
    </row>
    <row r="98" spans="1:18" ht="12" x14ac:dyDescent="0.2">
      <c r="A98" s="47" t="s">
        <v>179</v>
      </c>
      <c r="B98" s="40">
        <v>175.9</v>
      </c>
      <c r="C98" s="40">
        <v>62</v>
      </c>
      <c r="D98" s="36">
        <v>679</v>
      </c>
      <c r="E98" s="43">
        <v>2170.5</v>
      </c>
      <c r="F98" s="43">
        <v>763.00880000000006</v>
      </c>
      <c r="G98" s="40">
        <f t="shared" si="12"/>
        <v>0.17576797972817323</v>
      </c>
      <c r="H98" s="36" t="s">
        <v>79</v>
      </c>
      <c r="I98" s="40">
        <v>4.04</v>
      </c>
      <c r="J98" s="40">
        <v>10.029999999999999</v>
      </c>
      <c r="K98" s="40">
        <f>(F98/E98)*((1/(I98^2))+(1/(J98^2)))^0.5</f>
        <v>9.3807271657855684E-2</v>
      </c>
      <c r="M98" s="159"/>
      <c r="N98" s="63" t="str">
        <f>A208</f>
        <v>Tyr-b-5-f/e</v>
      </c>
      <c r="O98" s="34">
        <f>G208</f>
        <v>1.7281764708241405E-2</v>
      </c>
      <c r="P98" s="34">
        <f>K208</f>
        <v>8.9598072241498256E-3</v>
      </c>
      <c r="Q98" s="34">
        <f t="shared" si="15"/>
        <v>4.4799036120749128E-3</v>
      </c>
      <c r="R98" s="34">
        <f>AVERAGE(O82:O98)</f>
        <v>9.2145381188743922E-2</v>
      </c>
    </row>
    <row r="99" spans="1:18" ht="12" x14ac:dyDescent="0.2">
      <c r="A99" s="25" t="s">
        <v>288</v>
      </c>
      <c r="B99" s="32">
        <v>54.2</v>
      </c>
      <c r="C99" s="32">
        <v>31.5</v>
      </c>
      <c r="D99" s="5">
        <v>842</v>
      </c>
      <c r="E99" s="18">
        <v>141939.44</v>
      </c>
      <c r="F99" s="18">
        <v>18975.655999999999</v>
      </c>
      <c r="G99" s="32">
        <f t="shared" si="12"/>
        <v>6.6844197778996445E-2</v>
      </c>
      <c r="K99" s="10"/>
      <c r="N99" s="63"/>
      <c r="O99" s="34"/>
      <c r="P99" s="34"/>
      <c r="Q99" s="34"/>
      <c r="R99" s="34"/>
    </row>
    <row r="100" spans="1:18" ht="12" x14ac:dyDescent="0.2">
      <c r="A100" s="24" t="s">
        <v>95</v>
      </c>
      <c r="B100" s="10">
        <v>31.5</v>
      </c>
      <c r="C100" s="10">
        <v>24.9</v>
      </c>
      <c r="D100" s="31">
        <v>877</v>
      </c>
      <c r="E100" s="42">
        <v>26282.91</v>
      </c>
      <c r="F100" s="42">
        <v>8762.344000000001</v>
      </c>
      <c r="G100" s="10">
        <f t="shared" si="12"/>
        <v>0.16669280532482897</v>
      </c>
      <c r="H100" s="31" t="s">
        <v>79</v>
      </c>
      <c r="I100" s="10">
        <v>8.07</v>
      </c>
      <c r="J100" s="10">
        <v>10.08</v>
      </c>
      <c r="K100" s="10">
        <f>(F100/E100)*((1/(I100^2))+(1/(J100^2)))^0.5</f>
        <v>5.2920184854321255E-2</v>
      </c>
      <c r="M100" s="157" t="s">
        <v>14</v>
      </c>
      <c r="N100" s="5" t="str">
        <f>A210</f>
        <v>Leu-a-1-a/b</v>
      </c>
      <c r="O100" s="32">
        <f>G210</f>
        <v>0.10223710730745479</v>
      </c>
      <c r="P100" s="32">
        <f>K210</f>
        <v>4.0543363103813637E-2</v>
      </c>
      <c r="Q100" s="32">
        <f t="shared" ref="Q100:Q111" si="16">P100/2</f>
        <v>2.0271681551906819E-2</v>
      </c>
    </row>
    <row r="101" spans="1:18" ht="12" x14ac:dyDescent="0.2">
      <c r="A101" s="25" t="s">
        <v>289</v>
      </c>
      <c r="B101" s="32">
        <v>40.6</v>
      </c>
      <c r="C101" s="32">
        <v>24.9</v>
      </c>
      <c r="D101" s="5">
        <v>877</v>
      </c>
      <c r="E101" s="18">
        <v>141566.22</v>
      </c>
      <c r="F101" s="18">
        <v>19909.764000000003</v>
      </c>
      <c r="G101" s="32">
        <f t="shared" si="12"/>
        <v>7.0319614382583648E-2</v>
      </c>
      <c r="K101" s="10"/>
      <c r="M101" s="158"/>
      <c r="N101" s="5" t="str">
        <f>A211</f>
        <v>Leu-a-1-b/c</v>
      </c>
      <c r="O101" s="32">
        <f>G211</f>
        <v>7.0763010244644847E-2</v>
      </c>
      <c r="P101" s="32">
        <f>K211</f>
        <v>2.0252845350620809E-2</v>
      </c>
      <c r="Q101" s="32">
        <f t="shared" si="16"/>
        <v>1.0126422675310404E-2</v>
      </c>
    </row>
    <row r="102" spans="1:18" ht="12" x14ac:dyDescent="0.2">
      <c r="A102" s="25" t="s">
        <v>290</v>
      </c>
      <c r="B102" s="32">
        <v>174.4</v>
      </c>
      <c r="C102" s="32">
        <v>54.2</v>
      </c>
      <c r="D102" s="5">
        <v>721</v>
      </c>
      <c r="E102" s="18">
        <v>175034.22</v>
      </c>
      <c r="F102" s="18">
        <v>16885.635999999999</v>
      </c>
      <c r="G102" s="32">
        <f t="shared" si="12"/>
        <v>4.8235242228633915E-2</v>
      </c>
      <c r="K102" s="10"/>
      <c r="M102" s="158"/>
      <c r="N102" s="5" t="str">
        <f>A212</f>
        <v>Leu-a-1-c/d</v>
      </c>
      <c r="O102" s="32">
        <f>G212</f>
        <v>0.14854821247274852</v>
      </c>
      <c r="P102" s="32">
        <f>K212</f>
        <v>4.6580772518264632E-2</v>
      </c>
      <c r="Q102" s="32">
        <f t="shared" si="16"/>
        <v>2.3290386259132316E-2</v>
      </c>
    </row>
    <row r="103" spans="1:18" ht="12" x14ac:dyDescent="0.2">
      <c r="A103" s="25" t="s">
        <v>291</v>
      </c>
      <c r="B103" s="32">
        <v>53.5</v>
      </c>
      <c r="C103" s="32">
        <v>30.4</v>
      </c>
      <c r="D103" s="5">
        <v>848</v>
      </c>
      <c r="E103" s="18">
        <v>77221.38</v>
      </c>
      <c r="F103" s="18">
        <v>228.89200000000002</v>
      </c>
      <c r="G103" s="32">
        <f t="shared" si="12"/>
        <v>1.4820506963227024E-3</v>
      </c>
      <c r="K103" s="10"/>
      <c r="M103" s="158"/>
      <c r="N103" s="5" t="str">
        <f>A216</f>
        <v>Leu-a-2-c/d</v>
      </c>
      <c r="O103" s="32">
        <f>G216</f>
        <v>7.3331994847023976E-2</v>
      </c>
      <c r="P103" s="32">
        <f>K216</f>
        <v>3.8905677582904523E-2</v>
      </c>
      <c r="Q103" s="32">
        <f t="shared" si="16"/>
        <v>1.9452838791452261E-2</v>
      </c>
    </row>
    <row r="104" spans="1:18" ht="12" x14ac:dyDescent="0.2">
      <c r="A104" s="25" t="s">
        <v>292</v>
      </c>
      <c r="B104" s="32">
        <v>30.4</v>
      </c>
      <c r="C104" s="32">
        <v>25.8</v>
      </c>
      <c r="D104" s="5">
        <v>873</v>
      </c>
      <c r="E104" s="18">
        <v>153179.16</v>
      </c>
      <c r="F104" s="18">
        <v>40324.932000000001</v>
      </c>
      <c r="G104" s="32">
        <f t="shared" si="12"/>
        <v>0.13162669125486784</v>
      </c>
      <c r="K104" s="10"/>
      <c r="M104" s="158"/>
      <c r="N104" s="5" t="str">
        <f>A218</f>
        <v>Leu-a-3-a/b</v>
      </c>
      <c r="O104" s="32">
        <f>G218</f>
        <v>9.396746720245458E-2</v>
      </c>
      <c r="P104" s="32">
        <f>K218</f>
        <v>3.3803075070945751E-2</v>
      </c>
      <c r="Q104" s="32">
        <f t="shared" si="16"/>
        <v>1.6901537535472876E-2</v>
      </c>
    </row>
    <row r="105" spans="1:18" ht="12" x14ac:dyDescent="0.2">
      <c r="A105" s="24" t="s">
        <v>96</v>
      </c>
      <c r="B105" s="10">
        <v>37.700000000000003</v>
      </c>
      <c r="C105" s="10">
        <v>25.8</v>
      </c>
      <c r="D105" s="31">
        <v>873</v>
      </c>
      <c r="E105" s="42">
        <v>31712.91</v>
      </c>
      <c r="F105" s="42">
        <v>7109.5800000000008</v>
      </c>
      <c r="G105" s="10">
        <f t="shared" si="12"/>
        <v>0.11209283537839954</v>
      </c>
      <c r="H105" s="31" t="s">
        <v>79</v>
      </c>
      <c r="I105" s="10">
        <v>8.0299999999999994</v>
      </c>
      <c r="J105" s="10">
        <v>9.07</v>
      </c>
      <c r="K105" s="10">
        <f>(F105/E105)*((1/(I105^2))+(1/(J105^2)))^0.5</f>
        <v>3.7287894242688857E-2</v>
      </c>
      <c r="M105" s="158"/>
      <c r="N105" s="5" t="str">
        <f>A220</f>
        <v>Leu-a-3-c/d</v>
      </c>
      <c r="O105" s="32">
        <f>G220</f>
        <v>8.3029879727504058E-2</v>
      </c>
      <c r="P105" s="32">
        <f>K220</f>
        <v>2.7301396530536415E-2</v>
      </c>
      <c r="Q105" s="32">
        <f t="shared" si="16"/>
        <v>1.3650698265268208E-2</v>
      </c>
    </row>
    <row r="106" spans="1:18" ht="12" x14ac:dyDescent="0.2">
      <c r="A106" s="25" t="s">
        <v>293</v>
      </c>
      <c r="B106" s="32">
        <v>175.6</v>
      </c>
      <c r="C106" s="32">
        <v>53.5</v>
      </c>
      <c r="D106" s="5">
        <v>724</v>
      </c>
      <c r="E106" s="18">
        <v>38693.31</v>
      </c>
      <c r="F106" s="18">
        <v>10318.892</v>
      </c>
      <c r="G106" s="32">
        <f t="shared" si="12"/>
        <v>0.13334206869352869</v>
      </c>
      <c r="K106" s="10"/>
      <c r="M106" s="158"/>
      <c r="N106" s="5" t="str">
        <f>A226</f>
        <v>Leu-c-5-a/b</v>
      </c>
      <c r="O106" s="32">
        <f>G226</f>
        <v>4.7869966671268263E-2</v>
      </c>
      <c r="P106" s="32">
        <f>K226</f>
        <v>1.7991934629115348E-2</v>
      </c>
      <c r="Q106" s="32">
        <f t="shared" si="16"/>
        <v>8.9959673145576739E-3</v>
      </c>
    </row>
    <row r="107" spans="1:18" ht="12" x14ac:dyDescent="0.2">
      <c r="A107" s="25" t="s">
        <v>294</v>
      </c>
      <c r="B107" s="32">
        <v>53.9</v>
      </c>
      <c r="C107" s="32">
        <v>30.7</v>
      </c>
      <c r="D107" s="5">
        <v>847</v>
      </c>
      <c r="E107" s="18">
        <v>57487.19</v>
      </c>
      <c r="F107" s="18">
        <v>563.06400000000008</v>
      </c>
      <c r="G107" s="32">
        <f t="shared" si="12"/>
        <v>4.8972997288613349E-3</v>
      </c>
      <c r="K107" s="10"/>
      <c r="M107" s="158"/>
      <c r="N107" s="5" t="str">
        <f>A231</f>
        <v>Leu-c-6-b/c</v>
      </c>
      <c r="O107" s="32">
        <f>G231</f>
        <v>2.4720076600768092E-2</v>
      </c>
      <c r="P107" s="32">
        <f>K231</f>
        <v>7.0686194878232739E-3</v>
      </c>
      <c r="Q107" s="32">
        <f t="shared" si="16"/>
        <v>3.534309743911637E-3</v>
      </c>
    </row>
    <row r="108" spans="1:18" ht="12" x14ac:dyDescent="0.2">
      <c r="A108" s="24" t="s">
        <v>97</v>
      </c>
      <c r="B108" s="10">
        <v>30.7</v>
      </c>
      <c r="C108" s="10">
        <v>24.9</v>
      </c>
      <c r="D108" s="31">
        <v>877</v>
      </c>
      <c r="E108" s="42">
        <v>40263.410000000003</v>
      </c>
      <c r="F108" s="42">
        <v>7307.0440000000008</v>
      </c>
      <c r="G108" s="10">
        <f t="shared" si="12"/>
        <v>9.0740501115032235E-2</v>
      </c>
      <c r="H108" s="31" t="s">
        <v>79</v>
      </c>
      <c r="I108" s="10">
        <v>9.06</v>
      </c>
      <c r="J108" s="10">
        <v>9.02</v>
      </c>
      <c r="K108" s="10">
        <f>(F108/E108)*((1/(I108^2))+(1/(J108^2)))^0.5</f>
        <v>2.8391015378414448E-2</v>
      </c>
      <c r="M108" s="158"/>
      <c r="N108" s="5" t="str">
        <f>A233</f>
        <v>Leu-c-6-o/a</v>
      </c>
      <c r="O108" s="32">
        <f>G233</f>
        <v>2.2087732635750333E-2</v>
      </c>
      <c r="P108" s="32">
        <f>K233</f>
        <v>6.5429356166367345E-3</v>
      </c>
      <c r="Q108" s="32">
        <f t="shared" si="16"/>
        <v>3.2714678083183672E-3</v>
      </c>
    </row>
    <row r="109" spans="1:18" ht="12" x14ac:dyDescent="0.2">
      <c r="A109" s="25" t="s">
        <v>295</v>
      </c>
      <c r="B109" s="32">
        <v>40.6</v>
      </c>
      <c r="C109" s="32">
        <v>24.9</v>
      </c>
      <c r="D109" s="5">
        <v>877</v>
      </c>
      <c r="E109" s="18">
        <v>141566.22</v>
      </c>
      <c r="F109" s="18">
        <v>19909.764000000003</v>
      </c>
      <c r="G109" s="32">
        <f t="shared" si="12"/>
        <v>7.0319614382583648E-2</v>
      </c>
      <c r="K109" s="10"/>
      <c r="M109" s="158"/>
      <c r="N109" s="5" t="str">
        <f>A235</f>
        <v>Leu-c-7-b/c</v>
      </c>
      <c r="O109" s="32">
        <f>G235</f>
        <v>0.15309962219700343</v>
      </c>
      <c r="P109" s="32">
        <f>K235</f>
        <v>4.3929457700401575E-2</v>
      </c>
      <c r="Q109" s="32">
        <f t="shared" si="16"/>
        <v>2.1964728850200788E-2</v>
      </c>
    </row>
    <row r="110" spans="1:18" ht="12" x14ac:dyDescent="0.2">
      <c r="A110" s="25" t="s">
        <v>296</v>
      </c>
      <c r="B110" s="32">
        <v>173.9</v>
      </c>
      <c r="C110" s="32">
        <v>53.9</v>
      </c>
      <c r="D110" s="5">
        <v>722</v>
      </c>
      <c r="E110" s="18">
        <v>147212.97</v>
      </c>
      <c r="F110" s="18">
        <v>22189.876000000004</v>
      </c>
      <c r="G110" s="32">
        <f t="shared" si="12"/>
        <v>7.5366579452883817E-2</v>
      </c>
      <c r="K110" s="10"/>
      <c r="M110" s="158"/>
      <c r="N110" s="5" t="str">
        <f>A236</f>
        <v>Leu-c-7-c/d</v>
      </c>
      <c r="O110" s="32">
        <f>G236</f>
        <v>7.0917456555460612E-2</v>
      </c>
      <c r="P110" s="32">
        <f>K236</f>
        <v>2.7349506155447914E-2</v>
      </c>
      <c r="Q110" s="32">
        <f t="shared" si="16"/>
        <v>1.3674753077723957E-2</v>
      </c>
    </row>
    <row r="111" spans="1:18" ht="12" x14ac:dyDescent="0.2">
      <c r="A111" s="25" t="s">
        <v>297</v>
      </c>
      <c r="B111" s="32">
        <v>53.7</v>
      </c>
      <c r="C111" s="32">
        <v>30.1</v>
      </c>
      <c r="D111" s="5">
        <v>850</v>
      </c>
      <c r="E111" s="18">
        <v>77221.38</v>
      </c>
      <c r="F111" s="18">
        <v>228.89200000000002</v>
      </c>
      <c r="G111" s="32">
        <f t="shared" ref="G111:G126" si="17">F111/(2*E111)</f>
        <v>1.4820506963227024E-3</v>
      </c>
      <c r="K111" s="10"/>
      <c r="M111" s="159"/>
      <c r="N111" s="63" t="str">
        <f>A237</f>
        <v>Leu-c-7-o/a</v>
      </c>
      <c r="O111" s="34">
        <f>G237</f>
        <v>2.2778443934913718E-2</v>
      </c>
      <c r="P111" s="34">
        <f>K237</f>
        <v>8.6015418087350744E-3</v>
      </c>
      <c r="Q111" s="34">
        <f t="shared" si="16"/>
        <v>4.3007709043675372E-3</v>
      </c>
      <c r="R111" s="34">
        <f>AVERAGE(O100:O111)</f>
        <v>7.6112580866416271E-2</v>
      </c>
    </row>
    <row r="112" spans="1:18" ht="12" x14ac:dyDescent="0.2">
      <c r="A112" s="25" t="s">
        <v>298</v>
      </c>
      <c r="B112" s="32">
        <v>30.1</v>
      </c>
      <c r="C112" s="32">
        <v>25.2</v>
      </c>
      <c r="D112" s="5">
        <v>876</v>
      </c>
      <c r="E112" s="18">
        <v>133955</v>
      </c>
      <c r="F112" s="18">
        <v>9584.6</v>
      </c>
      <c r="G112" s="32">
        <f t="shared" si="17"/>
        <v>3.5775446978462917E-2</v>
      </c>
      <c r="K112" s="10"/>
      <c r="N112" s="63"/>
      <c r="O112" s="34"/>
      <c r="P112" s="34"/>
      <c r="Q112" s="34"/>
      <c r="R112" s="34"/>
    </row>
    <row r="113" spans="1:18" ht="12" x14ac:dyDescent="0.2">
      <c r="A113" s="25" t="s">
        <v>299</v>
      </c>
      <c r="B113" s="32">
        <v>41.6</v>
      </c>
      <c r="C113" s="32">
        <v>25.2</v>
      </c>
      <c r="D113" s="5">
        <v>876</v>
      </c>
      <c r="E113" s="18">
        <v>233773.62</v>
      </c>
      <c r="F113" s="18">
        <v>31363.792000000001</v>
      </c>
      <c r="G113" s="32">
        <f t="shared" si="17"/>
        <v>6.7081546668952649E-2</v>
      </c>
      <c r="K113" s="10"/>
      <c r="M113" s="50" t="s">
        <v>0</v>
      </c>
      <c r="N113" s="63" t="str">
        <f>A240</f>
        <v>Met-c-1-c/d</v>
      </c>
      <c r="O113" s="34">
        <f>G240</f>
        <v>0.11810413276234837</v>
      </c>
      <c r="P113" s="34">
        <f>K240</f>
        <v>4.1574833036792873E-2</v>
      </c>
      <c r="Q113" s="34">
        <f>P113/2</f>
        <v>2.0787416518396436E-2</v>
      </c>
      <c r="R113" s="34">
        <f>AVERAGE(O113)</f>
        <v>0.11810413276234837</v>
      </c>
    </row>
    <row r="114" spans="1:18" ht="12" x14ac:dyDescent="0.2">
      <c r="A114" s="25" t="s">
        <v>300</v>
      </c>
      <c r="B114" s="32">
        <v>175.6</v>
      </c>
      <c r="C114" s="32">
        <v>53.7</v>
      </c>
      <c r="D114" s="5">
        <v>723</v>
      </c>
      <c r="E114" s="18">
        <v>38693.31</v>
      </c>
      <c r="F114" s="18">
        <v>10318.892</v>
      </c>
      <c r="G114" s="32">
        <f t="shared" si="17"/>
        <v>0.13334206869352869</v>
      </c>
      <c r="K114" s="10"/>
      <c r="N114" s="63"/>
      <c r="O114" s="34"/>
      <c r="P114" s="34"/>
      <c r="Q114" s="34"/>
      <c r="R114" s="34"/>
    </row>
    <row r="115" spans="1:18" ht="12" x14ac:dyDescent="0.2">
      <c r="A115" s="25" t="s">
        <v>301</v>
      </c>
      <c r="B115" s="32">
        <v>55.8</v>
      </c>
      <c r="C115" s="32">
        <v>29.8</v>
      </c>
      <c r="D115" s="5">
        <v>851</v>
      </c>
      <c r="E115" s="18">
        <v>61053.56</v>
      </c>
      <c r="F115" s="18">
        <v>21018.992000000002</v>
      </c>
      <c r="G115" s="32">
        <f t="shared" si="17"/>
        <v>0.17213567890226222</v>
      </c>
      <c r="K115" s="10"/>
      <c r="M115" s="157" t="s">
        <v>13</v>
      </c>
      <c r="N115" s="5" t="str">
        <f>A256</f>
        <v>Val-c-1-o/a</v>
      </c>
      <c r="O115" s="32">
        <f>G256</f>
        <v>0.15728410789194316</v>
      </c>
      <c r="P115" s="32">
        <f>K256</f>
        <v>5.931193151678104E-2</v>
      </c>
      <c r="Q115" s="32">
        <f t="shared" ref="Q115:Q124" si="18">P115/2</f>
        <v>2.965596575839052E-2</v>
      </c>
    </row>
    <row r="116" spans="1:18" ht="12" x14ac:dyDescent="0.2">
      <c r="A116" s="24" t="s">
        <v>98</v>
      </c>
      <c r="B116" s="10">
        <v>29.8</v>
      </c>
      <c r="C116" s="10">
        <v>24.6</v>
      </c>
      <c r="D116" s="31">
        <v>879</v>
      </c>
      <c r="E116" s="42">
        <v>56483.75</v>
      </c>
      <c r="F116" s="42">
        <v>7484.7640000000001</v>
      </c>
      <c r="G116" s="10">
        <f t="shared" si="17"/>
        <v>6.6255905459534817E-2</v>
      </c>
      <c r="H116" s="31" t="s">
        <v>79</v>
      </c>
      <c r="I116" s="10">
        <v>5.09</v>
      </c>
      <c r="J116" s="10">
        <v>12.01</v>
      </c>
      <c r="K116" s="10">
        <f>(F116/E116)*((1/(I116^2))+(1/(J116^2)))^0.5</f>
        <v>2.8275316761056383E-2</v>
      </c>
      <c r="M116" s="158"/>
      <c r="N116" s="5" t="str">
        <f>A257</f>
        <v>Val-a-2-a/b</v>
      </c>
      <c r="O116" s="32">
        <f>G257</f>
        <v>1.1420151531808975E-2</v>
      </c>
      <c r="P116" s="32">
        <f>K257</f>
        <v>5.0971737994685148E-3</v>
      </c>
      <c r="Q116" s="32">
        <f t="shared" si="18"/>
        <v>2.5485868997342574E-3</v>
      </c>
    </row>
    <row r="117" spans="1:18" ht="12" x14ac:dyDescent="0.2">
      <c r="A117" s="25" t="s">
        <v>302</v>
      </c>
      <c r="B117" s="32">
        <v>41.6</v>
      </c>
      <c r="C117" s="32">
        <v>24.6</v>
      </c>
      <c r="D117" s="5">
        <v>879</v>
      </c>
      <c r="E117" s="18">
        <v>63554.12</v>
      </c>
      <c r="F117" s="18">
        <v>28787.124</v>
      </c>
      <c r="G117" s="32">
        <f t="shared" si="17"/>
        <v>0.2264772449056017</v>
      </c>
      <c r="K117" s="10"/>
      <c r="M117" s="158"/>
      <c r="N117" s="5" t="str">
        <f>A258</f>
        <v>Val-a-2-b/c</v>
      </c>
      <c r="O117" s="32">
        <f>G258</f>
        <v>9.9842487436163932E-2</v>
      </c>
      <c r="P117" s="32">
        <f>K258</f>
        <v>3.267083540347096E-2</v>
      </c>
      <c r="Q117" s="32">
        <f t="shared" si="18"/>
        <v>1.633541770173548E-2</v>
      </c>
    </row>
    <row r="118" spans="1:18" ht="12" x14ac:dyDescent="0.2">
      <c r="A118" s="25" t="s">
        <v>303</v>
      </c>
      <c r="B118" s="32">
        <v>173.9</v>
      </c>
      <c r="C118" s="32">
        <v>55.8</v>
      </c>
      <c r="D118" s="5">
        <v>712</v>
      </c>
      <c r="E118" s="18">
        <v>119713.84</v>
      </c>
      <c r="F118" s="18">
        <v>4617.2800000000007</v>
      </c>
      <c r="G118" s="32">
        <f t="shared" si="17"/>
        <v>1.9284654138569113E-2</v>
      </c>
      <c r="K118" s="10"/>
      <c r="M118" s="158"/>
      <c r="N118" s="5" t="str">
        <f>A260</f>
        <v>Val-a-3-a/b</v>
      </c>
      <c r="O118" s="32">
        <f>G260</f>
        <v>0.11238905887316777</v>
      </c>
      <c r="P118" s="32">
        <f>K260</f>
        <v>3.5669566299132788E-2</v>
      </c>
      <c r="Q118" s="32">
        <f t="shared" si="18"/>
        <v>1.7834783149566394E-2</v>
      </c>
    </row>
    <row r="119" spans="1:18" ht="12" x14ac:dyDescent="0.2">
      <c r="A119" s="25" t="s">
        <v>304</v>
      </c>
      <c r="B119" s="32">
        <v>54.2</v>
      </c>
      <c r="C119" s="32">
        <v>28.9</v>
      </c>
      <c r="D119" s="5">
        <v>856</v>
      </c>
      <c r="E119" s="18">
        <v>73912.84</v>
      </c>
      <c r="F119" s="18">
        <v>15958.868</v>
      </c>
      <c r="G119" s="32">
        <f t="shared" si="17"/>
        <v>0.10795734543551568</v>
      </c>
      <c r="K119" s="10"/>
      <c r="M119" s="158"/>
      <c r="N119" s="5" t="str">
        <f>A263</f>
        <v>Val-c-4-a/b</v>
      </c>
      <c r="O119" s="32">
        <f>G263</f>
        <v>5.6835660595867732E-3</v>
      </c>
      <c r="P119" s="32">
        <f>K263</f>
        <v>2.9648197827881824E-3</v>
      </c>
      <c r="Q119" s="32">
        <f t="shared" si="18"/>
        <v>1.4824098913940912E-3</v>
      </c>
    </row>
    <row r="120" spans="1:18" ht="12" x14ac:dyDescent="0.2">
      <c r="A120" s="24" t="s">
        <v>99</v>
      </c>
      <c r="B120" s="10">
        <v>28.9</v>
      </c>
      <c r="C120" s="10">
        <v>25.4</v>
      </c>
      <c r="D120" s="31">
        <v>875</v>
      </c>
      <c r="E120" s="42">
        <v>77045.97</v>
      </c>
      <c r="F120" s="42">
        <v>24047.868000000002</v>
      </c>
      <c r="G120" s="10">
        <f t="shared" si="17"/>
        <v>0.15606181608200922</v>
      </c>
      <c r="H120" s="31" t="s">
        <v>79</v>
      </c>
      <c r="I120" s="10">
        <v>7.0600000000000005</v>
      </c>
      <c r="J120" s="10">
        <v>8</v>
      </c>
      <c r="K120" s="10">
        <f>(F120/E120)*((1/(I120^2))+(1/(J120^2)))^0.5</f>
        <v>5.8963909973401035E-2</v>
      </c>
      <c r="M120" s="158"/>
      <c r="N120" s="5" t="str">
        <f>A264</f>
        <v>Val-c-4-b/c</v>
      </c>
      <c r="O120" s="32">
        <f>G264</f>
        <v>6.7070463377660858E-2</v>
      </c>
      <c r="P120" s="32">
        <f>K264</f>
        <v>2.2244686309465644E-2</v>
      </c>
      <c r="Q120" s="32">
        <f t="shared" si="18"/>
        <v>1.1122343154732822E-2</v>
      </c>
    </row>
    <row r="121" spans="1:18" ht="12" x14ac:dyDescent="0.2">
      <c r="A121" s="25" t="s">
        <v>305</v>
      </c>
      <c r="B121" s="32">
        <v>41.6</v>
      </c>
      <c r="C121" s="32">
        <v>25.4</v>
      </c>
      <c r="D121" s="5">
        <v>875</v>
      </c>
      <c r="E121" s="18">
        <v>207617.84</v>
      </c>
      <c r="F121" s="18">
        <v>31363.792000000001</v>
      </c>
      <c r="G121" s="32">
        <f t="shared" si="17"/>
        <v>7.553250722577598E-2</v>
      </c>
      <c r="K121" s="10"/>
      <c r="M121" s="158"/>
      <c r="N121" s="5" t="str">
        <f>A266</f>
        <v>Val-c-5-a/b</v>
      </c>
      <c r="O121" s="32">
        <f>G266</f>
        <v>2.184412849952988E-2</v>
      </c>
      <c r="P121" s="32">
        <f>K266</f>
        <v>7.2513410750518932E-3</v>
      </c>
      <c r="Q121" s="32">
        <f t="shared" si="18"/>
        <v>3.6256705375259466E-3</v>
      </c>
    </row>
    <row r="122" spans="1:18" ht="12" x14ac:dyDescent="0.2">
      <c r="A122" s="25" t="s">
        <v>306</v>
      </c>
      <c r="B122" s="32">
        <v>174.4</v>
      </c>
      <c r="C122" s="32">
        <v>54.2</v>
      </c>
      <c r="D122" s="5">
        <v>721</v>
      </c>
      <c r="E122" s="18">
        <v>175034.22</v>
      </c>
      <c r="F122" s="18">
        <v>16885.635999999999</v>
      </c>
      <c r="G122" s="32">
        <f t="shared" si="17"/>
        <v>4.8235242228633915E-2</v>
      </c>
      <c r="K122" s="10"/>
      <c r="M122" s="158"/>
      <c r="N122" s="5" t="str">
        <f>A267</f>
        <v>Val-c-5-b/c</v>
      </c>
      <c r="O122" s="32">
        <f>G267</f>
        <v>6.5931247760743703E-2</v>
      </c>
      <c r="P122" s="32">
        <f>K267</f>
        <v>3.4745926410536622E-2</v>
      </c>
      <c r="Q122" s="32">
        <f t="shared" si="18"/>
        <v>1.7372963205268311E-2</v>
      </c>
    </row>
    <row r="123" spans="1:18" ht="12" x14ac:dyDescent="0.2">
      <c r="A123" s="25" t="s">
        <v>307</v>
      </c>
      <c r="B123" s="32">
        <v>54.6</v>
      </c>
      <c r="C123" s="32">
        <v>28.5</v>
      </c>
      <c r="D123" s="5">
        <v>858</v>
      </c>
      <c r="E123" s="18">
        <v>84461.38</v>
      </c>
      <c r="F123" s="18">
        <v>18137.248000000003</v>
      </c>
      <c r="G123" s="32">
        <f t="shared" si="17"/>
        <v>0.10737006665058044</v>
      </c>
      <c r="K123" s="10"/>
      <c r="M123" s="158"/>
      <c r="N123" s="5" t="str">
        <f>A269</f>
        <v>Val-c-6-a/b</v>
      </c>
      <c r="O123" s="32">
        <f>G269</f>
        <v>1.9792348435151989E-2</v>
      </c>
      <c r="P123" s="32">
        <f>K269</f>
        <v>5.4674486858595113E-3</v>
      </c>
      <c r="Q123" s="32">
        <f t="shared" si="18"/>
        <v>2.7337243429297556E-3</v>
      </c>
    </row>
    <row r="124" spans="1:18" ht="12" x14ac:dyDescent="0.2">
      <c r="A124" s="25" t="s">
        <v>308</v>
      </c>
      <c r="B124" s="32">
        <v>28.5</v>
      </c>
      <c r="C124" s="32">
        <v>25</v>
      </c>
      <c r="D124" s="5">
        <v>877</v>
      </c>
      <c r="E124" s="18">
        <v>76151.839999999997</v>
      </c>
      <c r="F124" s="18">
        <v>185.38800000000003</v>
      </c>
      <c r="G124" s="32">
        <f t="shared" si="17"/>
        <v>1.2172260053072916E-3</v>
      </c>
      <c r="K124" s="10"/>
      <c r="M124" s="159"/>
      <c r="N124" s="63" t="str">
        <f>A271</f>
        <v>Val-c-6-o/a</v>
      </c>
      <c r="O124" s="34">
        <f>G271</f>
        <v>2.0194996898744245E-2</v>
      </c>
      <c r="P124" s="34">
        <f>K271</f>
        <v>8.0222327259553972E-3</v>
      </c>
      <c r="Q124" s="34">
        <f t="shared" si="18"/>
        <v>4.0111163629776986E-3</v>
      </c>
      <c r="R124" s="34">
        <f>AVERAGE(O115:O124)</f>
        <v>5.8145255676450125E-2</v>
      </c>
    </row>
    <row r="125" spans="1:18" ht="12" x14ac:dyDescent="0.2">
      <c r="A125" s="25" t="s">
        <v>309</v>
      </c>
      <c r="B125" s="32">
        <v>40.4</v>
      </c>
      <c r="C125" s="32">
        <v>25</v>
      </c>
      <c r="D125" s="5">
        <v>877</v>
      </c>
      <c r="E125" s="18">
        <v>141566.22</v>
      </c>
      <c r="F125" s="18">
        <v>19909.764000000003</v>
      </c>
      <c r="G125" s="32">
        <f t="shared" si="17"/>
        <v>7.0319614382583648E-2</v>
      </c>
      <c r="K125" s="10"/>
      <c r="N125" s="63"/>
      <c r="O125" s="34"/>
      <c r="P125" s="34"/>
      <c r="Q125" s="34"/>
      <c r="R125" s="34"/>
    </row>
    <row r="126" spans="1:18" ht="12" x14ac:dyDescent="0.2">
      <c r="A126" s="48" t="s">
        <v>310</v>
      </c>
      <c r="B126" s="34">
        <v>176.5</v>
      </c>
      <c r="C126" s="34">
        <v>54.6</v>
      </c>
      <c r="D126" s="63">
        <v>718</v>
      </c>
      <c r="E126" s="19">
        <v>17220.66</v>
      </c>
      <c r="F126" s="19">
        <v>3773.5080000000003</v>
      </c>
      <c r="G126" s="34">
        <f t="shared" si="17"/>
        <v>0.10956339652487188</v>
      </c>
      <c r="H126" s="63"/>
      <c r="I126" s="34"/>
      <c r="J126" s="34"/>
      <c r="K126" s="40"/>
      <c r="M126" s="157" t="s">
        <v>20</v>
      </c>
      <c r="N126" s="5" t="str">
        <f>A272</f>
        <v>Ile-c-1-a/b</v>
      </c>
      <c r="O126" s="32">
        <f>G272</f>
        <v>5.1180598775151916E-2</v>
      </c>
      <c r="P126" s="32">
        <f>K272</f>
        <v>1.7038322213936665E-2</v>
      </c>
      <c r="Q126" s="32">
        <f>P126/2</f>
        <v>8.5191611069683326E-3</v>
      </c>
    </row>
    <row r="127" spans="1:18" ht="12" x14ac:dyDescent="0.2">
      <c r="A127" s="24" t="s">
        <v>514</v>
      </c>
      <c r="B127" s="31">
        <v>58.8</v>
      </c>
      <c r="C127" s="31">
        <v>34.799999999999997</v>
      </c>
      <c r="D127" s="31">
        <v>821</v>
      </c>
      <c r="E127" s="42">
        <v>274466.88</v>
      </c>
      <c r="F127" s="42">
        <v>470111.27600000001</v>
      </c>
      <c r="G127" s="10">
        <f>F127/(2*E127)</f>
        <v>0.8564080227093338</v>
      </c>
      <c r="H127" s="31" t="s">
        <v>79</v>
      </c>
      <c r="I127" s="10">
        <v>14.2</v>
      </c>
      <c r="J127" s="10">
        <v>16.600000000000001</v>
      </c>
      <c r="K127" s="10">
        <f>(F127/E127)*((1/(I127^2))+(1/(J127^2)))^0.5</f>
        <v>0.15873200711164367</v>
      </c>
      <c r="M127" s="158"/>
      <c r="N127" s="5" t="str">
        <f>A275</f>
        <v>Ile-c-1-c1/d</v>
      </c>
      <c r="O127" s="32">
        <f>G275</f>
        <v>2.9228977418027775E-2</v>
      </c>
      <c r="P127" s="32">
        <f>K275</f>
        <v>8.3426861056229117E-3</v>
      </c>
      <c r="Q127" s="32">
        <f>P127/2</f>
        <v>4.1713430528114558E-3</v>
      </c>
    </row>
    <row r="128" spans="1:18" ht="12" x14ac:dyDescent="0.2">
      <c r="A128" s="24" t="s">
        <v>515</v>
      </c>
      <c r="B128" s="31">
        <v>73.099999999999994</v>
      </c>
      <c r="C128" s="31">
        <v>34.799999999999997</v>
      </c>
      <c r="D128" s="31">
        <v>821</v>
      </c>
      <c r="E128" s="42">
        <v>58901.24</v>
      </c>
      <c r="F128" s="42">
        <v>98589.687999999995</v>
      </c>
      <c r="G128" s="10">
        <f>F128/(2*E128)</f>
        <v>0.83690672726075033</v>
      </c>
      <c r="H128" s="31" t="s">
        <v>79</v>
      </c>
      <c r="I128" s="10">
        <v>12.3</v>
      </c>
      <c r="J128" s="10">
        <v>17</v>
      </c>
      <c r="K128" s="10">
        <f>(F128/E128)*((1/(I128^2))+(1/(J128^2)))^0.5</f>
        <v>0.16796640712150876</v>
      </c>
      <c r="M128" s="158"/>
      <c r="N128" s="5" t="str">
        <f>A279</f>
        <v>Ile-c-2-b/c2</v>
      </c>
      <c r="O128" s="32">
        <f>G279</f>
        <v>5.6352320929940282E-2</v>
      </c>
      <c r="P128" s="32">
        <f>K279</f>
        <v>2.4761482320797903E-2</v>
      </c>
      <c r="Q128" s="32">
        <f>P128/2</f>
        <v>1.2380741160398952E-2</v>
      </c>
    </row>
    <row r="129" spans="1:18" ht="12" x14ac:dyDescent="0.2">
      <c r="A129" s="24" t="s">
        <v>516</v>
      </c>
      <c r="B129" s="31">
        <v>73.099999999999994</v>
      </c>
      <c r="C129" s="31">
        <v>50.2</v>
      </c>
      <c r="D129" s="31">
        <v>741</v>
      </c>
      <c r="E129" s="42">
        <v>39071.64</v>
      </c>
      <c r="F129" s="42">
        <v>66265.084000000003</v>
      </c>
      <c r="G129" s="10">
        <f>F129/(2*E129)</f>
        <v>0.84799465801793839</v>
      </c>
      <c r="H129" s="31" t="s">
        <v>79</v>
      </c>
      <c r="I129" s="10">
        <v>14</v>
      </c>
      <c r="J129" s="10">
        <v>16.100000000000001</v>
      </c>
      <c r="K129" s="10">
        <f>(F129/E129)*((1/(I129^2))+(1/(J129^2)))^0.5</f>
        <v>0.16053698315808784</v>
      </c>
      <c r="M129" s="158"/>
      <c r="N129" s="5" t="str">
        <f>A285</f>
        <v>Ile-c-3-c1/d</v>
      </c>
      <c r="O129" s="32">
        <f>G285</f>
        <v>3.9637480738527027E-2</v>
      </c>
      <c r="P129" s="32">
        <f>K285</f>
        <v>1.2401830620072475E-2</v>
      </c>
      <c r="Q129" s="32">
        <f>P129/2</f>
        <v>6.2009153100362376E-3</v>
      </c>
    </row>
    <row r="130" spans="1:18" ht="12" x14ac:dyDescent="0.2">
      <c r="A130" s="48" t="s">
        <v>517</v>
      </c>
      <c r="B130" s="63">
        <v>171.9</v>
      </c>
      <c r="C130" s="63">
        <v>58.8</v>
      </c>
      <c r="D130" s="63">
        <v>692</v>
      </c>
      <c r="E130" s="19">
        <v>306099.88</v>
      </c>
      <c r="F130" s="19">
        <v>539218.97199999995</v>
      </c>
      <c r="G130" s="34">
        <f>F130/(2*E130)</f>
        <v>0.88078925741493252</v>
      </c>
      <c r="H130" s="63"/>
      <c r="I130" s="34"/>
      <c r="J130" s="34"/>
      <c r="K130" s="40"/>
      <c r="M130" s="159"/>
      <c r="N130" s="63" t="str">
        <f>A287</f>
        <v>Ile-u-4-b/c</v>
      </c>
      <c r="O130" s="34">
        <f>G287</f>
        <v>6.0891320184372925E-2</v>
      </c>
      <c r="P130" s="34">
        <f>K287</f>
        <v>2.6053294119662819E-2</v>
      </c>
      <c r="Q130" s="34">
        <f>P130/2</f>
        <v>1.3026647059831409E-2</v>
      </c>
      <c r="R130" s="34">
        <f>AVERAGE(O126:O130)</f>
        <v>4.7458139609203989E-2</v>
      </c>
    </row>
    <row r="131" spans="1:18" ht="12" x14ac:dyDescent="0.2">
      <c r="A131" s="24" t="s">
        <v>207</v>
      </c>
      <c r="B131" s="10">
        <v>64.400000000000006</v>
      </c>
      <c r="C131" s="10">
        <v>56.5</v>
      </c>
      <c r="D131" s="31">
        <v>708</v>
      </c>
      <c r="E131" s="42">
        <v>194540.76</v>
      </c>
      <c r="F131" s="42">
        <v>77333.805000000008</v>
      </c>
      <c r="G131" s="10">
        <f t="shared" ref="G131:G149" si="19">F131/(2*E131)</f>
        <v>0.19875990255204104</v>
      </c>
      <c r="H131" s="31" t="s">
        <v>79</v>
      </c>
      <c r="I131" s="10">
        <v>12.6</v>
      </c>
      <c r="J131" s="10">
        <v>14.3</v>
      </c>
      <c r="K131" s="10">
        <f>(F131/E131)*((1/(I131^2))+(1/(J131^2)))^0.5</f>
        <v>4.2048934912108156E-2</v>
      </c>
      <c r="L131" s="91"/>
      <c r="N131" s="63"/>
      <c r="O131" s="34"/>
      <c r="P131" s="34"/>
      <c r="Q131" s="34"/>
      <c r="R131" s="34"/>
    </row>
    <row r="132" spans="1:18" ht="12" x14ac:dyDescent="0.2">
      <c r="A132" s="24" t="s">
        <v>208</v>
      </c>
      <c r="B132" s="10">
        <v>172.7</v>
      </c>
      <c r="C132" s="10">
        <v>56.6</v>
      </c>
      <c r="D132" s="31">
        <v>708</v>
      </c>
      <c r="E132" s="42">
        <v>274776.12</v>
      </c>
      <c r="F132" s="42">
        <v>113306.35499999998</v>
      </c>
      <c r="G132" s="10">
        <f t="shared" si="19"/>
        <v>0.20617940707511262</v>
      </c>
      <c r="H132" s="31" t="s">
        <v>79</v>
      </c>
      <c r="I132" s="10">
        <v>11.1</v>
      </c>
      <c r="J132" s="10">
        <v>14.7</v>
      </c>
      <c r="K132" s="10">
        <f>(F132/E132)*((1/(I132^2))+(1/(J132^2)))^0.5</f>
        <v>4.655077313347953E-2</v>
      </c>
      <c r="L132" s="91"/>
      <c r="M132" s="157" t="s">
        <v>21</v>
      </c>
      <c r="N132" s="5" t="str">
        <f>A288</f>
        <v>Phe-u-1-c/d</v>
      </c>
      <c r="O132" s="32">
        <f>G288</f>
        <v>9.5220349383497299E-2</v>
      </c>
      <c r="P132" s="32">
        <f>K288</f>
        <v>4.6216446612352288E-2</v>
      </c>
      <c r="Q132" s="32">
        <f>P132/2</f>
        <v>2.3108223306176144E-2</v>
      </c>
    </row>
    <row r="133" spans="1:18" ht="12" x14ac:dyDescent="0.2">
      <c r="A133" s="24" t="s">
        <v>209</v>
      </c>
      <c r="B133" s="10">
        <v>64.099999999999994</v>
      </c>
      <c r="C133" s="10">
        <v>57.6</v>
      </c>
      <c r="D133" s="31">
        <v>702</v>
      </c>
      <c r="E133" s="42">
        <v>151420</v>
      </c>
      <c r="F133" s="42">
        <v>34747.447500000002</v>
      </c>
      <c r="G133" s="10">
        <f t="shared" si="19"/>
        <v>0.11473863261127989</v>
      </c>
      <c r="H133" s="31" t="s">
        <v>79</v>
      </c>
      <c r="I133" s="10">
        <v>12</v>
      </c>
      <c r="J133" s="10">
        <v>15.4</v>
      </c>
      <c r="K133" s="10">
        <f>(F133/E133)*((1/(I133^2))+(1/(J133^2)))^0.5</f>
        <v>2.4243278905089611E-2</v>
      </c>
      <c r="L133" s="91"/>
      <c r="M133" s="158"/>
      <c r="N133" s="5" t="str">
        <f>A290</f>
        <v>Phe-u-1-e/f</v>
      </c>
      <c r="O133" s="32">
        <f>G290</f>
        <v>5.0170581375222845E-2</v>
      </c>
      <c r="P133" s="32">
        <f>K290</f>
        <v>1.7458229996458501E-2</v>
      </c>
      <c r="Q133" s="32">
        <f>P133/2</f>
        <v>8.7291149982292506E-3</v>
      </c>
    </row>
    <row r="134" spans="1:18" ht="12" x14ac:dyDescent="0.2">
      <c r="A134" s="24" t="s">
        <v>210</v>
      </c>
      <c r="B134" s="10">
        <v>175.6</v>
      </c>
      <c r="C134" s="10">
        <v>57.6</v>
      </c>
      <c r="D134" s="31">
        <v>702</v>
      </c>
      <c r="E134" s="42">
        <v>140657.51999999999</v>
      </c>
      <c r="F134" s="42">
        <v>43108.762500000004</v>
      </c>
      <c r="G134" s="10">
        <f t="shared" si="19"/>
        <v>0.15324016270157476</v>
      </c>
      <c r="H134" s="31" t="s">
        <v>79</v>
      </c>
      <c r="I134" s="10">
        <v>12.3</v>
      </c>
      <c r="J134" s="10">
        <v>14.3</v>
      </c>
      <c r="K134" s="10">
        <f>(F134/E134)*((1/(I134^2))+(1/(J134^2)))^0.5</f>
        <v>3.2866406058013053E-2</v>
      </c>
      <c r="L134" s="91"/>
      <c r="M134" s="158"/>
      <c r="N134" s="5" t="str">
        <f>A291</f>
        <v>Phe-u-2-c/d</v>
      </c>
      <c r="O134" s="32">
        <f>G291</f>
        <v>9.5220349383497299E-2</v>
      </c>
      <c r="P134" s="32">
        <f>K291</f>
        <v>2.83856936400122E-2</v>
      </c>
      <c r="Q134" s="32">
        <f>P134/2</f>
        <v>1.41928468200061E-2</v>
      </c>
    </row>
    <row r="135" spans="1:18" ht="12" x14ac:dyDescent="0.2">
      <c r="A135" s="24" t="s">
        <v>211</v>
      </c>
      <c r="B135" s="10">
        <v>63.9</v>
      </c>
      <c r="C135" s="10">
        <v>56.4</v>
      </c>
      <c r="D135" s="31">
        <v>709</v>
      </c>
      <c r="E135" s="42">
        <v>71460</v>
      </c>
      <c r="F135" s="42">
        <v>21826.619999999995</v>
      </c>
      <c r="G135" s="10">
        <f t="shared" si="19"/>
        <v>0.15271914357682617</v>
      </c>
      <c r="H135" s="31" t="s">
        <v>79</v>
      </c>
      <c r="I135" s="10">
        <v>10.6</v>
      </c>
      <c r="J135" s="10">
        <v>13.7</v>
      </c>
      <c r="K135" s="10">
        <f>(F135/E135)*((1/(I135^2))+(1/(J135^2)))^0.5</f>
        <v>3.6432909813351649E-2</v>
      </c>
      <c r="L135" s="91"/>
      <c r="M135" s="158"/>
      <c r="N135" s="5" t="str">
        <f>A292</f>
        <v>Phe-u-2-d/e</v>
      </c>
      <c r="O135" s="32">
        <f>G292</f>
        <v>8.0365623506605366E-2</v>
      </c>
      <c r="P135" s="32">
        <f>K292</f>
        <v>4.196851220383585E-2</v>
      </c>
      <c r="Q135" s="32">
        <f>P135/2</f>
        <v>2.0984256101917925E-2</v>
      </c>
    </row>
    <row r="136" spans="1:18" ht="12.6" thickBot="1" x14ac:dyDescent="0.25">
      <c r="A136" s="25" t="s">
        <v>409</v>
      </c>
      <c r="B136" s="32">
        <v>172.7</v>
      </c>
      <c r="C136" s="32">
        <v>56.4</v>
      </c>
      <c r="D136" s="5">
        <v>709</v>
      </c>
      <c r="E136" s="18">
        <v>274776.12</v>
      </c>
      <c r="F136" s="18">
        <v>113306.35499999998</v>
      </c>
      <c r="G136" s="32">
        <f t="shared" si="19"/>
        <v>0.20617940707511262</v>
      </c>
      <c r="K136" s="10"/>
      <c r="L136" s="91"/>
      <c r="M136" s="160"/>
      <c r="N136" s="64" t="str">
        <f>A293</f>
        <v>Phe-u-2-e/f</v>
      </c>
      <c r="O136" s="35">
        <f>G293</f>
        <v>1.7686095016162161E-2</v>
      </c>
      <c r="P136" s="35">
        <f>K293</f>
        <v>9.3713617189928131E-3</v>
      </c>
      <c r="Q136" s="35">
        <f>P136/2</f>
        <v>4.6856808594964066E-3</v>
      </c>
      <c r="R136" s="35">
        <f>AVERAGE(O132:O136)</f>
        <v>6.7732599732996987E-2</v>
      </c>
    </row>
    <row r="137" spans="1:18" ht="12.6" thickTop="1" x14ac:dyDescent="0.2">
      <c r="A137" s="24" t="s">
        <v>212</v>
      </c>
      <c r="B137" s="10">
        <v>63.2</v>
      </c>
      <c r="C137" s="10">
        <v>58.1</v>
      </c>
      <c r="D137" s="31">
        <v>700</v>
      </c>
      <c r="E137" s="42">
        <v>166031.35999999999</v>
      </c>
      <c r="F137" s="42">
        <v>54027.947500000002</v>
      </c>
      <c r="G137" s="10">
        <f t="shared" si="19"/>
        <v>0.16270404428416416</v>
      </c>
      <c r="H137" s="31" t="s">
        <v>79</v>
      </c>
      <c r="I137" s="10">
        <v>11</v>
      </c>
      <c r="J137" s="10">
        <v>13.3</v>
      </c>
      <c r="K137" s="10">
        <f>(F137/E137)*((1/(I137^2))+(1/(J137^2)))^0.5</f>
        <v>3.8389457943487901E-2</v>
      </c>
      <c r="L137" s="91"/>
      <c r="N137" s="63"/>
      <c r="O137" s="34"/>
      <c r="P137" s="34"/>
      <c r="Q137" s="34"/>
      <c r="R137" s="34"/>
    </row>
    <row r="138" spans="1:18" ht="12" x14ac:dyDescent="0.2">
      <c r="A138" s="24" t="s">
        <v>213</v>
      </c>
      <c r="B138" s="10">
        <v>176.9</v>
      </c>
      <c r="C138" s="10">
        <v>58.1</v>
      </c>
      <c r="D138" s="31">
        <v>700</v>
      </c>
      <c r="E138" s="42">
        <v>210006.24</v>
      </c>
      <c r="F138" s="42">
        <v>55811.38</v>
      </c>
      <c r="G138" s="10">
        <f t="shared" si="19"/>
        <v>0.13288028965234558</v>
      </c>
      <c r="H138" s="31" t="s">
        <v>79</v>
      </c>
      <c r="I138" s="10">
        <v>11.5</v>
      </c>
      <c r="J138" s="10">
        <v>15.6</v>
      </c>
      <c r="K138" s="10">
        <f>(F138/E138)*((1/(I138^2))+(1/(J138^2)))^0.5</f>
        <v>2.8710231616929718E-2</v>
      </c>
      <c r="L138" s="91"/>
      <c r="M138" s="157" t="s">
        <v>11</v>
      </c>
      <c r="N138" s="5" t="str">
        <f>A127</f>
        <v>Hyp-u-a/b</v>
      </c>
      <c r="O138" s="32">
        <f>G127</f>
        <v>0.8564080227093338</v>
      </c>
      <c r="P138" s="32">
        <f>K127</f>
        <v>0.15873200711164367</v>
      </c>
      <c r="Q138" s="32">
        <f t="shared" ref="Q138" si="20">P138/2</f>
        <v>7.9366003555821837E-2</v>
      </c>
    </row>
    <row r="139" spans="1:18" ht="12" x14ac:dyDescent="0.2">
      <c r="A139" s="24" t="s">
        <v>214</v>
      </c>
      <c r="B139" s="10">
        <v>62.1</v>
      </c>
      <c r="C139" s="10">
        <v>56.6</v>
      </c>
      <c r="D139" s="31">
        <v>708</v>
      </c>
      <c r="E139" s="42">
        <v>395568.12</v>
      </c>
      <c r="F139" s="42">
        <v>166777.76500000001</v>
      </c>
      <c r="G139" s="10">
        <f t="shared" si="19"/>
        <v>0.21080789447845294</v>
      </c>
      <c r="H139" s="31" t="s">
        <v>79</v>
      </c>
      <c r="I139" s="10">
        <v>10.7</v>
      </c>
      <c r="J139" s="10">
        <v>15.6</v>
      </c>
      <c r="K139" s="10">
        <f>(F139/E139)*((1/(I139^2))+(1/(J139^2)))^0.5</f>
        <v>4.7781414360762137E-2</v>
      </c>
      <c r="L139" s="91"/>
      <c r="M139" s="158"/>
      <c r="N139" s="5" t="str">
        <f>A128</f>
        <v>Hyp-u-c/b</v>
      </c>
      <c r="O139" s="32">
        <f>G128</f>
        <v>0.83690672726075033</v>
      </c>
      <c r="P139" s="32">
        <f>K128</f>
        <v>0.16796640712150876</v>
      </c>
      <c r="Q139" s="32">
        <f>P139/2</f>
        <v>8.398320356075438E-2</v>
      </c>
    </row>
    <row r="140" spans="1:18" ht="12" x14ac:dyDescent="0.2">
      <c r="A140" s="47" t="s">
        <v>215</v>
      </c>
      <c r="B140" s="40">
        <v>176.1</v>
      </c>
      <c r="C140" s="40">
        <v>56.6</v>
      </c>
      <c r="D140" s="36">
        <v>708</v>
      </c>
      <c r="E140" s="43">
        <v>407988.36</v>
      </c>
      <c r="F140" s="43">
        <v>202801.67</v>
      </c>
      <c r="G140" s="40">
        <f t="shared" si="19"/>
        <v>0.24853854899193695</v>
      </c>
      <c r="H140" s="36" t="s">
        <v>79</v>
      </c>
      <c r="I140" s="40">
        <v>12.2</v>
      </c>
      <c r="J140" s="40">
        <v>13.8</v>
      </c>
      <c r="K140" s="40">
        <f>(F140/E140)*((1/(I140^2))+(1/(J140^2)))^0.5</f>
        <v>5.4383100850704386E-2</v>
      </c>
      <c r="L140" s="91"/>
      <c r="M140" s="159"/>
      <c r="N140" s="63" t="str">
        <f>A129</f>
        <v>Hyp-u-c/d</v>
      </c>
      <c r="O140" s="34">
        <f>G129</f>
        <v>0.84799465801793839</v>
      </c>
      <c r="P140" s="34">
        <f>K129</f>
        <v>0.16053698315808784</v>
      </c>
      <c r="Q140" s="34">
        <f>P140/2</f>
        <v>8.0268491579043921E-2</v>
      </c>
      <c r="R140" s="34">
        <f>AVERAGE(O138:O140)</f>
        <v>0.84710313599600751</v>
      </c>
    </row>
    <row r="141" spans="1:18" ht="12" x14ac:dyDescent="0.2">
      <c r="A141" s="25" t="s">
        <v>410</v>
      </c>
      <c r="B141" s="32">
        <v>68</v>
      </c>
      <c r="C141" s="32">
        <v>60.4</v>
      </c>
      <c r="D141" s="5">
        <v>687</v>
      </c>
      <c r="E141" s="18">
        <v>286084.36</v>
      </c>
      <c r="F141" s="18">
        <v>202758.08400000003</v>
      </c>
      <c r="G141" s="32">
        <f t="shared" si="19"/>
        <v>0.35436764875926813</v>
      </c>
      <c r="K141" s="10"/>
      <c r="N141" s="63"/>
      <c r="O141" s="34"/>
      <c r="P141" s="34"/>
      <c r="Q141" s="34"/>
      <c r="R141" s="34"/>
    </row>
    <row r="142" spans="1:18" ht="12" x14ac:dyDescent="0.2">
      <c r="A142" s="24" t="s">
        <v>216</v>
      </c>
      <c r="B142" s="10">
        <v>68</v>
      </c>
      <c r="C142" s="10">
        <v>19.600000000000001</v>
      </c>
      <c r="D142" s="31">
        <v>906</v>
      </c>
      <c r="E142" s="42">
        <v>418788.64</v>
      </c>
      <c r="F142" s="42">
        <v>264078.43199999997</v>
      </c>
      <c r="G142" s="10">
        <f t="shared" si="19"/>
        <v>0.31528843762333186</v>
      </c>
      <c r="H142" s="31" t="s">
        <v>79</v>
      </c>
      <c r="I142" s="10">
        <v>13.3</v>
      </c>
      <c r="J142" s="10">
        <v>14.1</v>
      </c>
      <c r="K142" s="10">
        <f>(F142/E142)*((1/(I142^2))+(1/(J142^2)))^0.5</f>
        <v>6.5176027118140384E-2</v>
      </c>
      <c r="M142" s="157" t="s">
        <v>32</v>
      </c>
      <c r="N142" s="5" t="str">
        <f>A35</f>
        <v>Asn-b-1-c/b</v>
      </c>
      <c r="O142" s="32">
        <v>0.40943237320965997</v>
      </c>
      <c r="P142" s="32">
        <v>0.17905405551461262</v>
      </c>
      <c r="Q142" s="32">
        <v>8.952702775730631E-2</v>
      </c>
    </row>
    <row r="143" spans="1:18" ht="12" x14ac:dyDescent="0.2">
      <c r="A143" s="25" t="s">
        <v>411</v>
      </c>
      <c r="B143" s="32">
        <v>174.1</v>
      </c>
      <c r="C143" s="32">
        <v>60.4</v>
      </c>
      <c r="D143" s="5">
        <v>687</v>
      </c>
      <c r="E143" s="18">
        <v>211868.48</v>
      </c>
      <c r="F143" s="18">
        <v>178493.58000000005</v>
      </c>
      <c r="G143" s="32">
        <f t="shared" si="19"/>
        <v>0.42123675027073409</v>
      </c>
      <c r="K143" s="10"/>
      <c r="M143" s="158"/>
      <c r="N143" s="5" t="str">
        <f>A36</f>
        <v>Asn-b-1-o/a</v>
      </c>
      <c r="O143" s="32">
        <v>0.43437078421247521</v>
      </c>
      <c r="P143" s="32">
        <v>0.135683450226358</v>
      </c>
      <c r="Q143" s="32">
        <v>6.7841725113178999E-2</v>
      </c>
    </row>
    <row r="144" spans="1:18" ht="12" x14ac:dyDescent="0.2">
      <c r="A144" s="24" t="s">
        <v>217</v>
      </c>
      <c r="B144" s="10">
        <v>68.900000000000006</v>
      </c>
      <c r="C144" s="10">
        <v>61.1</v>
      </c>
      <c r="D144" s="31">
        <v>684</v>
      </c>
      <c r="E144" s="42">
        <v>60171</v>
      </c>
      <c r="F144" s="42">
        <v>56742.387999999999</v>
      </c>
      <c r="G144" s="10">
        <f t="shared" si="19"/>
        <v>0.47150943145369029</v>
      </c>
      <c r="H144" s="31" t="s">
        <v>79</v>
      </c>
      <c r="I144" s="10">
        <v>12.2</v>
      </c>
      <c r="J144" s="10">
        <v>16.100000000000001</v>
      </c>
      <c r="K144" s="10">
        <f t="shared" ref="K144:K155" si="21">(F144/E144)*((1/(I144^2))+(1/(J144^2)))^0.5</f>
        <v>9.698205096125441E-2</v>
      </c>
      <c r="M144" s="158"/>
      <c r="N144" s="5" t="str">
        <f>A37</f>
        <v>Asn-b-2-a/b</v>
      </c>
      <c r="O144" s="32">
        <v>0.26349529362031798</v>
      </c>
      <c r="P144" s="32">
        <v>9.8888863407697924E-2</v>
      </c>
      <c r="Q144" s="32">
        <v>4.9444431703848962E-2</v>
      </c>
    </row>
    <row r="145" spans="1:18" ht="12" x14ac:dyDescent="0.2">
      <c r="A145" s="24" t="s">
        <v>218</v>
      </c>
      <c r="B145" s="10">
        <v>68.900000000000006</v>
      </c>
      <c r="C145" s="10">
        <v>19.399999999999999</v>
      </c>
      <c r="D145" s="31">
        <v>907</v>
      </c>
      <c r="E145" s="42">
        <v>135604.76</v>
      </c>
      <c r="F145" s="42">
        <v>136960.59599999999</v>
      </c>
      <c r="G145" s="10">
        <f t="shared" si="19"/>
        <v>0.50499921979139961</v>
      </c>
      <c r="H145" s="31" t="s">
        <v>79</v>
      </c>
      <c r="I145" s="10">
        <v>12.9</v>
      </c>
      <c r="J145" s="10">
        <v>14.5</v>
      </c>
      <c r="K145" s="10">
        <f t="shared" si="21"/>
        <v>0.10479431937237241</v>
      </c>
      <c r="M145" s="158"/>
      <c r="N145" s="5" t="str">
        <f>A38</f>
        <v>Asn-b-2-c/b</v>
      </c>
      <c r="O145" s="32">
        <v>0.68489594139685162</v>
      </c>
      <c r="P145" s="32">
        <v>0.27400783769465686</v>
      </c>
      <c r="Q145" s="32">
        <v>0.13700391884732843</v>
      </c>
    </row>
    <row r="146" spans="1:18" ht="12" x14ac:dyDescent="0.2">
      <c r="A146" s="24" t="s">
        <v>219</v>
      </c>
      <c r="B146" s="10">
        <v>173.9</v>
      </c>
      <c r="C146" s="10">
        <v>61.1</v>
      </c>
      <c r="D146" s="31">
        <v>684</v>
      </c>
      <c r="E146" s="42">
        <v>274466.88</v>
      </c>
      <c r="F146" s="42">
        <v>270111.27600000001</v>
      </c>
      <c r="G146" s="10">
        <f t="shared" si="19"/>
        <v>0.49206533771943634</v>
      </c>
      <c r="H146" s="31" t="s">
        <v>79</v>
      </c>
      <c r="I146" s="10">
        <v>13.2</v>
      </c>
      <c r="J146" s="10">
        <v>18.7</v>
      </c>
      <c r="K146" s="10">
        <f t="shared" si="21"/>
        <v>9.1258613162550808E-2</v>
      </c>
      <c r="M146" s="158"/>
      <c r="N146" s="5" t="str">
        <f>A39</f>
        <v>Asn-b-2-o/a</v>
      </c>
      <c r="O146" s="32">
        <v>0.4439617766006943</v>
      </c>
      <c r="P146" s="32">
        <v>0.14582670036277698</v>
      </c>
      <c r="Q146" s="32">
        <v>7.2913350181388489E-2</v>
      </c>
    </row>
    <row r="147" spans="1:18" ht="12" x14ac:dyDescent="0.2">
      <c r="A147" s="24" t="s">
        <v>220</v>
      </c>
      <c r="B147" s="10">
        <v>70.8</v>
      </c>
      <c r="C147" s="10">
        <v>59.9</v>
      </c>
      <c r="D147" s="31">
        <v>690</v>
      </c>
      <c r="E147" s="42">
        <v>58901.24</v>
      </c>
      <c r="F147" s="42">
        <v>68589.688000000009</v>
      </c>
      <c r="G147" s="10">
        <f t="shared" si="19"/>
        <v>0.58224315820855399</v>
      </c>
      <c r="H147" s="31" t="s">
        <v>79</v>
      </c>
      <c r="I147" s="10">
        <v>15.600000000000001</v>
      </c>
      <c r="J147" s="10">
        <v>14.8</v>
      </c>
      <c r="K147" s="10">
        <f t="shared" si="21"/>
        <v>0.10845685046365035</v>
      </c>
      <c r="M147" s="159"/>
      <c r="N147" s="63" t="str">
        <f>A41</f>
        <v>Asn-c-3-c/b</v>
      </c>
      <c r="O147" s="34">
        <v>0.11342049245655195</v>
      </c>
      <c r="P147" s="34">
        <v>3.3756541951316263E-2</v>
      </c>
      <c r="Q147" s="34">
        <v>1.6878270975658131E-2</v>
      </c>
      <c r="R147" s="34">
        <f>AVERAGE(O142:O147)</f>
        <v>0.3915961102494252</v>
      </c>
    </row>
    <row r="148" spans="1:18" ht="12" x14ac:dyDescent="0.2">
      <c r="A148" s="24" t="s">
        <v>221</v>
      </c>
      <c r="B148" s="10">
        <v>70.8</v>
      </c>
      <c r="C148" s="10">
        <v>17.5</v>
      </c>
      <c r="D148" s="31">
        <v>917</v>
      </c>
      <c r="E148" s="42">
        <v>39071.64</v>
      </c>
      <c r="F148" s="42">
        <v>36265.084000000003</v>
      </c>
      <c r="G148" s="10">
        <f t="shared" si="19"/>
        <v>0.46408448685542764</v>
      </c>
      <c r="H148" s="31" t="s">
        <v>79</v>
      </c>
      <c r="I148" s="10">
        <v>15.899999999999999</v>
      </c>
      <c r="J148" s="10">
        <v>18.899999999999999</v>
      </c>
      <c r="K148" s="10">
        <f t="shared" si="21"/>
        <v>7.628517651238334E-2</v>
      </c>
      <c r="N148" s="63"/>
      <c r="O148" s="34"/>
      <c r="P148" s="34"/>
      <c r="Q148" s="34"/>
      <c r="R148" s="34"/>
    </row>
    <row r="149" spans="1:18" ht="12" x14ac:dyDescent="0.2">
      <c r="A149" s="47" t="s">
        <v>222</v>
      </c>
      <c r="B149" s="40">
        <v>173.9</v>
      </c>
      <c r="C149" s="40">
        <v>59.9</v>
      </c>
      <c r="D149" s="36">
        <v>690</v>
      </c>
      <c r="E149" s="43">
        <v>306099.88</v>
      </c>
      <c r="F149" s="43">
        <v>349218.97200000001</v>
      </c>
      <c r="G149" s="40">
        <f t="shared" si="19"/>
        <v>0.57043304296623709</v>
      </c>
      <c r="H149" s="36" t="s">
        <v>79</v>
      </c>
      <c r="I149" s="40">
        <v>11.5</v>
      </c>
      <c r="J149" s="40">
        <v>14.8</v>
      </c>
      <c r="K149" s="40">
        <f t="shared" si="21"/>
        <v>0.12563423742995625</v>
      </c>
      <c r="M149" s="157" t="s">
        <v>16</v>
      </c>
      <c r="N149" s="5" t="str">
        <f>A131</f>
        <v>Ser-b-1-b/a</v>
      </c>
      <c r="O149" s="32">
        <v>0.19875990255204104</v>
      </c>
      <c r="P149" s="32">
        <v>4.2048934912108156E-2</v>
      </c>
      <c r="Q149" s="32">
        <v>2.1024467456054078E-2</v>
      </c>
    </row>
    <row r="150" spans="1:18" ht="12" x14ac:dyDescent="0.2">
      <c r="A150" s="24" t="s">
        <v>131</v>
      </c>
      <c r="B150" s="10">
        <v>169.9</v>
      </c>
      <c r="C150" s="10">
        <v>42.6</v>
      </c>
      <c r="D150" s="31">
        <v>783</v>
      </c>
      <c r="E150" s="42">
        <v>369680.74</v>
      </c>
      <c r="F150" s="42">
        <v>27639.847999999998</v>
      </c>
      <c r="G150" s="10">
        <f>F150/(2*E150)</f>
        <v>3.7383402770725896E-2</v>
      </c>
      <c r="H150" s="31" t="s">
        <v>79</v>
      </c>
      <c r="I150" s="10">
        <v>9.06</v>
      </c>
      <c r="J150" s="10">
        <v>10.02</v>
      </c>
      <c r="K150" s="10">
        <f t="shared" si="21"/>
        <v>1.1125647666379433E-2</v>
      </c>
      <c r="M150" s="158"/>
      <c r="N150" s="5" t="str">
        <f>A132</f>
        <v>Ser-b-1-o/a</v>
      </c>
      <c r="O150" s="32">
        <v>0.20617940707511262</v>
      </c>
      <c r="P150" s="32">
        <v>4.655077313347953E-2</v>
      </c>
      <c r="Q150" s="32">
        <v>2.3275386566739765E-2</v>
      </c>
    </row>
    <row r="151" spans="1:18" ht="12" x14ac:dyDescent="0.2">
      <c r="A151" s="24" t="s">
        <v>132</v>
      </c>
      <c r="B151" s="10">
        <v>171.1</v>
      </c>
      <c r="C151" s="10">
        <v>43.4</v>
      </c>
      <c r="D151" s="31">
        <v>778</v>
      </c>
      <c r="E151" s="42">
        <v>375100.32999999996</v>
      </c>
      <c r="F151" s="42">
        <v>15784.816000000001</v>
      </c>
      <c r="G151" s="10">
        <f>F151/(2*E151)</f>
        <v>2.1040791939585874E-2</v>
      </c>
      <c r="H151" s="31" t="s">
        <v>79</v>
      </c>
      <c r="I151" s="10">
        <v>9.0299999999999994</v>
      </c>
      <c r="J151" s="10">
        <v>9.08</v>
      </c>
      <c r="K151" s="10">
        <f t="shared" si="21"/>
        <v>6.5723939382667535E-3</v>
      </c>
      <c r="M151" s="158"/>
      <c r="N151" s="5" t="str">
        <f>A133</f>
        <v>Ser-b-2-b/a</v>
      </c>
      <c r="O151" s="32">
        <v>0.11473863261127989</v>
      </c>
      <c r="P151" s="32">
        <v>2.4243278905089611E-2</v>
      </c>
      <c r="Q151" s="32">
        <v>1.2121639452544805E-2</v>
      </c>
    </row>
    <row r="152" spans="1:18" ht="12" x14ac:dyDescent="0.2">
      <c r="A152" s="24" t="s">
        <v>133</v>
      </c>
      <c r="B152" s="10">
        <v>172</v>
      </c>
      <c r="C152" s="10">
        <v>43.3</v>
      </c>
      <c r="D152" s="31">
        <v>779</v>
      </c>
      <c r="E152" s="42">
        <v>1867580.66</v>
      </c>
      <c r="F152" s="42">
        <v>117962.96</v>
      </c>
      <c r="G152" s="10">
        <f>F152/(2*E152)</f>
        <v>3.1581757759260587E-2</v>
      </c>
      <c r="H152" s="31" t="s">
        <v>79</v>
      </c>
      <c r="I152" s="10">
        <v>8</v>
      </c>
      <c r="J152" s="10">
        <v>11.1</v>
      </c>
      <c r="K152" s="10">
        <f t="shared" si="21"/>
        <v>9.7323529291107429E-3</v>
      </c>
      <c r="M152" s="158"/>
      <c r="N152" s="5" t="str">
        <f>A134</f>
        <v>Ser-b-2-o/a</v>
      </c>
      <c r="O152" s="32">
        <v>0.15324016270157476</v>
      </c>
      <c r="P152" s="32">
        <v>3.2866406058013053E-2</v>
      </c>
      <c r="Q152" s="32">
        <v>1.6433203029006527E-2</v>
      </c>
    </row>
    <row r="153" spans="1:18" ht="12" x14ac:dyDescent="0.2">
      <c r="A153" s="24" t="s">
        <v>134</v>
      </c>
      <c r="B153" s="10">
        <v>172.8</v>
      </c>
      <c r="C153" s="10">
        <v>43.6</v>
      </c>
      <c r="D153" s="31">
        <v>777</v>
      </c>
      <c r="E153" s="42">
        <v>604961.5</v>
      </c>
      <c r="F153" s="42">
        <v>29189.135999999999</v>
      </c>
      <c r="G153" s="10">
        <f>F153/(2*E153)</f>
        <v>2.4124788106350568E-2</v>
      </c>
      <c r="H153" s="31" t="s">
        <v>79</v>
      </c>
      <c r="I153" s="10">
        <v>6.02</v>
      </c>
      <c r="J153" s="10">
        <v>12.07</v>
      </c>
      <c r="K153" s="10">
        <f t="shared" si="21"/>
        <v>8.9564579593469744E-3</v>
      </c>
      <c r="M153" s="158"/>
      <c r="N153" s="5" t="str">
        <f>A135</f>
        <v>Ser-b-3-b/a</v>
      </c>
      <c r="O153" s="32">
        <v>0.15271914357682617</v>
      </c>
      <c r="P153" s="32">
        <v>3.6432909813351649E-2</v>
      </c>
      <c r="Q153" s="32">
        <v>1.8216454906675825E-2</v>
      </c>
    </row>
    <row r="154" spans="1:18" ht="12" x14ac:dyDescent="0.2">
      <c r="A154" s="47" t="s">
        <v>130</v>
      </c>
      <c r="B154" s="40">
        <v>173.2</v>
      </c>
      <c r="C154" s="40">
        <v>42.6</v>
      </c>
      <c r="D154" s="36">
        <v>783</v>
      </c>
      <c r="E154" s="43">
        <v>440471.68</v>
      </c>
      <c r="F154" s="43">
        <v>23554.248000000003</v>
      </c>
      <c r="G154" s="40">
        <f>F154/(2*E154)</f>
        <v>2.6737528278776065E-2</v>
      </c>
      <c r="H154" s="36" t="s">
        <v>79</v>
      </c>
      <c r="I154" s="40">
        <v>9.0299999999999994</v>
      </c>
      <c r="J154" s="40">
        <v>12.04</v>
      </c>
      <c r="K154" s="40">
        <f t="shared" si="21"/>
        <v>7.4024164669922671E-3</v>
      </c>
      <c r="M154" s="158"/>
      <c r="N154" s="5" t="str">
        <f>A137</f>
        <v>Ser-c-4-b/a</v>
      </c>
      <c r="O154" s="32">
        <v>0.16270404428416416</v>
      </c>
      <c r="P154" s="32">
        <v>3.8389457943487901E-2</v>
      </c>
      <c r="Q154" s="32">
        <v>1.919472897174395E-2</v>
      </c>
    </row>
    <row r="155" spans="1:18" ht="12" x14ac:dyDescent="0.2">
      <c r="A155" s="24" t="s">
        <v>80</v>
      </c>
      <c r="B155" s="10">
        <v>49</v>
      </c>
      <c r="C155" s="10">
        <v>25.7</v>
      </c>
      <c r="D155" s="31">
        <v>876</v>
      </c>
      <c r="E155" s="42">
        <v>444476.64</v>
      </c>
      <c r="F155" s="42">
        <v>56982.76</v>
      </c>
      <c r="G155" s="10">
        <f t="shared" ref="G155:G218" si="22">F155/(2*E155)</f>
        <v>6.4100961526347033E-2</v>
      </c>
      <c r="H155" s="31" t="s">
        <v>79</v>
      </c>
      <c r="I155" s="10">
        <v>9.0299999999999994</v>
      </c>
      <c r="J155" s="10">
        <v>8.09</v>
      </c>
      <c r="K155" s="10">
        <f t="shared" si="21"/>
        <v>2.1276524383888912E-2</v>
      </c>
      <c r="M155" s="158"/>
      <c r="N155" s="5" t="str">
        <f>A138</f>
        <v>Ser-c-4-o/a</v>
      </c>
      <c r="O155" s="32">
        <v>0.13288028965234558</v>
      </c>
      <c r="P155" s="32">
        <v>2.8710231616929718E-2</v>
      </c>
      <c r="Q155" s="32">
        <v>1.4355115808464859E-2</v>
      </c>
    </row>
    <row r="156" spans="1:18" ht="12" x14ac:dyDescent="0.2">
      <c r="A156" s="25" t="s">
        <v>278</v>
      </c>
      <c r="B156" s="32">
        <v>173.7</v>
      </c>
      <c r="C156" s="32">
        <v>49</v>
      </c>
      <c r="D156" s="5">
        <v>748</v>
      </c>
      <c r="E156" s="18">
        <v>440728.24</v>
      </c>
      <c r="F156" s="18">
        <v>7569.6399999999994</v>
      </c>
      <c r="G156" s="32">
        <f t="shared" si="22"/>
        <v>8.5876502944308708E-3</v>
      </c>
      <c r="K156" s="10"/>
      <c r="M156" s="158"/>
      <c r="N156" s="5" t="str">
        <f>A139</f>
        <v>Ser-c-5-b/a</v>
      </c>
      <c r="O156" s="32">
        <v>0.21080789447845294</v>
      </c>
      <c r="P156" s="32">
        <v>4.7781414360762137E-2</v>
      </c>
      <c r="Q156" s="32">
        <v>2.3890707180381068E-2</v>
      </c>
    </row>
    <row r="157" spans="1:18" ht="12" x14ac:dyDescent="0.2">
      <c r="A157" s="24" t="s">
        <v>81</v>
      </c>
      <c r="B157" s="10">
        <v>48.5</v>
      </c>
      <c r="C157" s="10">
        <v>25.4</v>
      </c>
      <c r="D157" s="31">
        <v>875</v>
      </c>
      <c r="E157" s="42">
        <v>416169.52</v>
      </c>
      <c r="F157" s="42">
        <v>24981.600000000002</v>
      </c>
      <c r="G157" s="10">
        <f t="shared" si="22"/>
        <v>3.0013730943102227E-2</v>
      </c>
      <c r="H157" s="31" t="s">
        <v>79</v>
      </c>
      <c r="I157" s="10">
        <v>5.08</v>
      </c>
      <c r="J157" s="10">
        <v>8.08</v>
      </c>
      <c r="K157" s="10">
        <f>(F157/E157)*((1/(I157^2))+(1/(J157^2)))^0.5</f>
        <v>1.3957798789235993E-2</v>
      </c>
      <c r="M157" s="159"/>
      <c r="N157" s="63" t="str">
        <f>A140</f>
        <v>Ser-c-5-o/a</v>
      </c>
      <c r="O157" s="34">
        <v>0.24853854899193695</v>
      </c>
      <c r="P157" s="34">
        <v>5.4383100850704386E-2</v>
      </c>
      <c r="Q157" s="34">
        <v>2.7191550425352193E-2</v>
      </c>
      <c r="R157" s="34">
        <f>AVERAGE(O149:O157)</f>
        <v>0.17561866954708155</v>
      </c>
    </row>
    <row r="158" spans="1:18" ht="12" x14ac:dyDescent="0.2">
      <c r="A158" s="25" t="s">
        <v>279</v>
      </c>
      <c r="B158" s="32">
        <v>173.6</v>
      </c>
      <c r="C158" s="32">
        <v>48.5</v>
      </c>
      <c r="D158" s="5">
        <v>751</v>
      </c>
      <c r="E158" s="18">
        <v>206061</v>
      </c>
      <c r="F158" s="18">
        <v>59901.552000000003</v>
      </c>
      <c r="G158" s="32">
        <f t="shared" si="22"/>
        <v>0.14534907624441307</v>
      </c>
      <c r="K158" s="10"/>
      <c r="N158" s="63"/>
      <c r="O158" s="34"/>
      <c r="P158" s="34"/>
      <c r="Q158" s="34"/>
      <c r="R158" s="34"/>
    </row>
    <row r="159" spans="1:18" ht="12" x14ac:dyDescent="0.2">
      <c r="A159" s="24" t="s">
        <v>82</v>
      </c>
      <c r="B159" s="10">
        <v>47.9</v>
      </c>
      <c r="C159" s="10">
        <v>25.2</v>
      </c>
      <c r="D159" s="31">
        <v>876</v>
      </c>
      <c r="E159" s="42">
        <v>284002.88</v>
      </c>
      <c r="F159" s="42">
        <v>49254.248</v>
      </c>
      <c r="G159" s="10">
        <f t="shared" si="22"/>
        <v>8.6714345995364553E-2</v>
      </c>
      <c r="H159" s="31" t="s">
        <v>79</v>
      </c>
      <c r="I159" s="10">
        <v>8.0299999999999994</v>
      </c>
      <c r="J159" s="10">
        <v>10</v>
      </c>
      <c r="K159" s="10">
        <f>(F159/E159)*((1/(I159^2))+(1/(J159^2)))^0.5</f>
        <v>2.7698939404137795E-2</v>
      </c>
      <c r="M159" s="157" t="s">
        <v>18</v>
      </c>
      <c r="N159" s="5" t="str">
        <f>A142</f>
        <v>Thr-b-1-b/c</v>
      </c>
      <c r="O159" s="32">
        <f>G142</f>
        <v>0.31528843762333186</v>
      </c>
      <c r="P159" s="32">
        <f>K142</f>
        <v>6.5176027118140384E-2</v>
      </c>
      <c r="Q159" s="32">
        <f t="shared" ref="Q159:Q165" si="23">P159/2</f>
        <v>3.2588013559070192E-2</v>
      </c>
    </row>
    <row r="160" spans="1:18" ht="12" x14ac:dyDescent="0.2">
      <c r="A160" s="24" t="s">
        <v>83</v>
      </c>
      <c r="B160" s="10">
        <v>47.4</v>
      </c>
      <c r="C160" s="10">
        <v>25</v>
      </c>
      <c r="D160" s="31">
        <v>877</v>
      </c>
      <c r="E160" s="42">
        <v>202085</v>
      </c>
      <c r="F160" s="42">
        <v>8422.5759999999991</v>
      </c>
      <c r="G160" s="10">
        <f t="shared" si="22"/>
        <v>2.0839191429349035E-2</v>
      </c>
      <c r="H160" s="31" t="s">
        <v>79</v>
      </c>
      <c r="I160" s="10">
        <v>6.02</v>
      </c>
      <c r="J160" s="10">
        <v>7.08</v>
      </c>
      <c r="K160" s="10">
        <f>(F160/E160)*((1/(I160^2))+(1/(J160^2)))^0.5</f>
        <v>9.0877113702833232E-3</v>
      </c>
      <c r="M160" s="158"/>
      <c r="N160" s="5" t="str">
        <f t="shared" ref="N160:N165" si="24">A144</f>
        <v>Thr-b-2-b/a</v>
      </c>
      <c r="O160" s="32">
        <f t="shared" ref="O160:O165" si="25">G144</f>
        <v>0.47150943145369029</v>
      </c>
      <c r="P160" s="32">
        <f t="shared" ref="P160:P165" si="26">K144</f>
        <v>9.698205096125441E-2</v>
      </c>
      <c r="Q160" s="32">
        <f t="shared" si="23"/>
        <v>4.8491025480627205E-2</v>
      </c>
    </row>
    <row r="161" spans="1:18" ht="12" x14ac:dyDescent="0.2">
      <c r="A161" s="24" t="s">
        <v>84</v>
      </c>
      <c r="B161" s="10">
        <v>47.1</v>
      </c>
      <c r="C161" s="10">
        <v>24.6</v>
      </c>
      <c r="D161" s="31">
        <v>879</v>
      </c>
      <c r="E161" s="42">
        <v>155259.24</v>
      </c>
      <c r="F161" s="42">
        <v>41029.488000000005</v>
      </c>
      <c r="G161" s="10">
        <f t="shared" si="22"/>
        <v>0.13213219387135994</v>
      </c>
      <c r="H161" s="31" t="s">
        <v>79</v>
      </c>
      <c r="I161" s="10">
        <v>5.0399999999999991</v>
      </c>
      <c r="J161" s="10">
        <v>10.08</v>
      </c>
      <c r="K161" s="10">
        <f>(F161/E161)*((1/(I161^2))+(1/(J161^2)))^0.5</f>
        <v>5.8622334823917058E-2</v>
      </c>
      <c r="M161" s="158"/>
      <c r="N161" s="5" t="str">
        <f t="shared" si="24"/>
        <v>Thr-b-2-b/c</v>
      </c>
      <c r="O161" s="32">
        <f t="shared" si="25"/>
        <v>0.50499921979139961</v>
      </c>
      <c r="P161" s="32">
        <f t="shared" si="26"/>
        <v>0.10479431937237241</v>
      </c>
      <c r="Q161" s="32">
        <f t="shared" si="23"/>
        <v>5.2397159686186204E-2</v>
      </c>
    </row>
    <row r="162" spans="1:18" ht="12" x14ac:dyDescent="0.2">
      <c r="A162" s="24" t="s">
        <v>85</v>
      </c>
      <c r="B162" s="10">
        <v>48.3</v>
      </c>
      <c r="C162" s="10">
        <v>22.8</v>
      </c>
      <c r="D162" s="31">
        <v>889</v>
      </c>
      <c r="E162" s="42">
        <v>115963.36</v>
      </c>
      <c r="F162" s="42">
        <v>12571.576000000001</v>
      </c>
      <c r="G162" s="10">
        <f t="shared" si="22"/>
        <v>5.4204948873506256E-2</v>
      </c>
      <c r="H162" s="31" t="s">
        <v>79</v>
      </c>
      <c r="I162" s="10">
        <v>9.02</v>
      </c>
      <c r="J162" s="10">
        <v>8.0399999999999991</v>
      </c>
      <c r="K162" s="10">
        <f>(F162/E162)*((1/(I162^2))+(1/(J162^2)))^0.5</f>
        <v>1.8062828188686399E-2</v>
      </c>
      <c r="M162" s="158"/>
      <c r="N162" s="5" t="str">
        <f t="shared" si="24"/>
        <v>Thr-b-2-o/a</v>
      </c>
      <c r="O162" s="32">
        <f t="shared" si="25"/>
        <v>0.49206533771943634</v>
      </c>
      <c r="P162" s="32">
        <f t="shared" si="26"/>
        <v>9.1258613162550808E-2</v>
      </c>
      <c r="Q162" s="32">
        <f t="shared" si="23"/>
        <v>4.5629306581275404E-2</v>
      </c>
    </row>
    <row r="163" spans="1:18" ht="12" x14ac:dyDescent="0.2">
      <c r="A163" s="25" t="s">
        <v>280</v>
      </c>
      <c r="B163" s="32">
        <v>173.6</v>
      </c>
      <c r="C163" s="32">
        <v>48.3</v>
      </c>
      <c r="D163" s="5">
        <v>752</v>
      </c>
      <c r="E163" s="18">
        <v>206061</v>
      </c>
      <c r="F163" s="18">
        <v>59901.552000000003</v>
      </c>
      <c r="G163" s="32">
        <f t="shared" si="22"/>
        <v>0.14534907624441307</v>
      </c>
      <c r="K163" s="10"/>
      <c r="M163" s="158"/>
      <c r="N163" s="5" t="str">
        <f t="shared" si="24"/>
        <v>Thr-b-3-b/a</v>
      </c>
      <c r="O163" s="32">
        <f t="shared" si="25"/>
        <v>0.58224315820855399</v>
      </c>
      <c r="P163" s="32">
        <f t="shared" si="26"/>
        <v>0.10845685046365035</v>
      </c>
      <c r="Q163" s="32">
        <f t="shared" si="23"/>
        <v>5.4228425231825174E-2</v>
      </c>
    </row>
    <row r="164" spans="1:18" ht="12" x14ac:dyDescent="0.2">
      <c r="A164" s="24" t="s">
        <v>93</v>
      </c>
      <c r="B164" s="10">
        <v>51.8</v>
      </c>
      <c r="C164" s="10">
        <v>18.399999999999999</v>
      </c>
      <c r="D164" s="31">
        <v>913</v>
      </c>
      <c r="E164" s="42">
        <v>249083</v>
      </c>
      <c r="F164" s="42">
        <v>3588.0879999999997</v>
      </c>
      <c r="G164" s="10">
        <f t="shared" si="22"/>
        <v>7.2025951188961108E-3</v>
      </c>
      <c r="H164" s="31" t="s">
        <v>79</v>
      </c>
      <c r="I164" s="10">
        <v>7.07</v>
      </c>
      <c r="J164" s="10">
        <v>12.02</v>
      </c>
      <c r="K164" s="10">
        <f>(F164/E164)*((1/(I164^2))+(1/(J164^2)))^0.5</f>
        <v>2.3638296486113803E-3</v>
      </c>
      <c r="M164" s="158"/>
      <c r="N164" s="5" t="str">
        <f t="shared" si="24"/>
        <v>Thr-b-3-b/c</v>
      </c>
      <c r="O164" s="32">
        <f t="shared" si="25"/>
        <v>0.46408448685542764</v>
      </c>
      <c r="P164" s="32">
        <f t="shared" si="26"/>
        <v>7.628517651238334E-2</v>
      </c>
      <c r="Q164" s="32">
        <f t="shared" si="23"/>
        <v>3.814258825619167E-2</v>
      </c>
    </row>
    <row r="165" spans="1:18" ht="12.6" thickBot="1" x14ac:dyDescent="0.25">
      <c r="A165" s="25" t="s">
        <v>284</v>
      </c>
      <c r="B165" s="32">
        <v>176.6</v>
      </c>
      <c r="C165" s="32">
        <v>51.8</v>
      </c>
      <c r="D165" s="5">
        <v>734</v>
      </c>
      <c r="E165" s="18">
        <v>29663.52</v>
      </c>
      <c r="F165" s="18">
        <v>31609.759999999998</v>
      </c>
      <c r="G165" s="32">
        <f t="shared" si="22"/>
        <v>0.53280527732379701</v>
      </c>
      <c r="K165" s="10"/>
      <c r="M165" s="160"/>
      <c r="N165" s="64" t="str">
        <f t="shared" si="24"/>
        <v>Thr-b-3-o/a</v>
      </c>
      <c r="O165" s="35">
        <f t="shared" si="25"/>
        <v>0.57043304296623709</v>
      </c>
      <c r="P165" s="35">
        <f t="shared" si="26"/>
        <v>0.12563423742995625</v>
      </c>
      <c r="Q165" s="35">
        <f t="shared" si="23"/>
        <v>6.2817118714978123E-2</v>
      </c>
      <c r="R165" s="35">
        <f>AVERAGE(O159:O165)</f>
        <v>0.48580330208829675</v>
      </c>
    </row>
    <row r="166" spans="1:18" ht="12.6" thickTop="1" x14ac:dyDescent="0.2">
      <c r="A166" s="25" t="s">
        <v>285</v>
      </c>
      <c r="B166" s="32">
        <v>50.6</v>
      </c>
      <c r="C166" s="32">
        <v>19.2</v>
      </c>
      <c r="D166" s="5">
        <v>908</v>
      </c>
      <c r="E166" s="18">
        <v>147992.35999999999</v>
      </c>
      <c r="F166" s="18">
        <v>17612.351999999999</v>
      </c>
      <c r="G166" s="32">
        <f t="shared" si="22"/>
        <v>5.9504260895630018E-2</v>
      </c>
      <c r="K166" s="10"/>
      <c r="O166" s="32"/>
      <c r="P166" s="32"/>
      <c r="Q166" s="32"/>
      <c r="R166" s="32"/>
    </row>
    <row r="167" spans="1:18" ht="12" x14ac:dyDescent="0.2">
      <c r="A167" s="25" t="s">
        <v>286</v>
      </c>
      <c r="B167" s="32">
        <v>177</v>
      </c>
      <c r="C167" s="32">
        <v>50.6</v>
      </c>
      <c r="D167" s="5">
        <v>740</v>
      </c>
      <c r="E167" s="18">
        <v>73965.240000000005</v>
      </c>
      <c r="F167" s="18">
        <v>24114.240000000002</v>
      </c>
      <c r="G167" s="32">
        <f t="shared" si="22"/>
        <v>0.1630106249908741</v>
      </c>
      <c r="K167" s="10"/>
      <c r="O167" s="32"/>
      <c r="P167" s="32"/>
      <c r="Q167" s="32"/>
      <c r="R167" s="32"/>
    </row>
    <row r="168" spans="1:18" ht="12" x14ac:dyDescent="0.2">
      <c r="A168" s="24" t="s">
        <v>94</v>
      </c>
      <c r="B168" s="10">
        <v>50</v>
      </c>
      <c r="C168" s="10">
        <v>18.899999999999999</v>
      </c>
      <c r="D168" s="31">
        <v>910</v>
      </c>
      <c r="E168" s="42">
        <v>311752</v>
      </c>
      <c r="F168" s="42">
        <v>10984.952000000001</v>
      </c>
      <c r="G168" s="10">
        <f t="shared" si="22"/>
        <v>1.7618093869486002E-2</v>
      </c>
      <c r="H168" s="31" t="s">
        <v>79</v>
      </c>
      <c r="I168" s="10">
        <v>7.09</v>
      </c>
      <c r="J168" s="10">
        <v>12.06</v>
      </c>
      <c r="K168" s="10">
        <f>(F168/E168)*((1/(I168^2))+(1/(J168^2)))^0.5</f>
        <v>5.7650591417896784E-3</v>
      </c>
      <c r="N168" s="63"/>
      <c r="O168" s="34"/>
      <c r="P168" s="34"/>
      <c r="Q168" s="34"/>
      <c r="R168" s="34"/>
    </row>
    <row r="169" spans="1:18" ht="12" x14ac:dyDescent="0.2">
      <c r="A169" s="25" t="s">
        <v>287</v>
      </c>
      <c r="B169" s="32">
        <v>175.1</v>
      </c>
      <c r="C169" s="32">
        <v>50</v>
      </c>
      <c r="D169" s="5">
        <v>743</v>
      </c>
      <c r="E169" s="18">
        <v>252937.88</v>
      </c>
      <c r="F169" s="18">
        <v>13327.728000000001</v>
      </c>
      <c r="G169" s="32">
        <f t="shared" si="22"/>
        <v>2.634585219105972E-2</v>
      </c>
      <c r="K169" s="10"/>
      <c r="M169" s="157" t="s">
        <v>521</v>
      </c>
      <c r="N169" s="5" t="str">
        <f>A294</f>
        <v>Ac-1</v>
      </c>
      <c r="O169" s="32">
        <f>G294</f>
        <v>0.21102265730408629</v>
      </c>
      <c r="P169" s="32">
        <f>K294</f>
        <v>4.6028757287683103E-2</v>
      </c>
      <c r="Q169" s="32">
        <f>P169/2</f>
        <v>2.3014378643841552E-2</v>
      </c>
    </row>
    <row r="170" spans="1:18" ht="12" x14ac:dyDescent="0.2">
      <c r="A170" s="24" t="s">
        <v>86</v>
      </c>
      <c r="B170" s="10">
        <v>51.5</v>
      </c>
      <c r="C170" s="10">
        <v>17.2</v>
      </c>
      <c r="D170" s="31">
        <v>919</v>
      </c>
      <c r="E170" s="42">
        <v>244211.12</v>
      </c>
      <c r="F170" s="42">
        <v>2148.3119999999999</v>
      </c>
      <c r="G170" s="10">
        <f t="shared" si="22"/>
        <v>4.3984729278502962E-3</v>
      </c>
      <c r="H170" s="31" t="s">
        <v>79</v>
      </c>
      <c r="I170" s="10">
        <v>8.02</v>
      </c>
      <c r="J170" s="10">
        <v>8.09</v>
      </c>
      <c r="K170" s="10">
        <f>(F170/E170)*((1/(I170^2))+(1/(J170^2)))^0.5</f>
        <v>1.5445204801315482E-3</v>
      </c>
      <c r="M170" s="158"/>
      <c r="N170" s="5" t="str">
        <f>A295</f>
        <v>Ac-2</v>
      </c>
      <c r="O170" s="32">
        <f>G295</f>
        <v>0.1317589406904448</v>
      </c>
      <c r="P170" s="32">
        <f>K295</f>
        <v>2.7916639142817785E-2</v>
      </c>
      <c r="Q170" s="32">
        <f>P170/2</f>
        <v>1.3958319571408893E-2</v>
      </c>
    </row>
    <row r="171" spans="1:18" ht="12" x14ac:dyDescent="0.2">
      <c r="A171" s="24" t="s">
        <v>87</v>
      </c>
      <c r="B171" s="10">
        <v>176.7</v>
      </c>
      <c r="C171" s="10">
        <v>51.5</v>
      </c>
      <c r="D171" s="31">
        <v>735</v>
      </c>
      <c r="E171" s="42">
        <v>95144.12</v>
      </c>
      <c r="F171" s="42">
        <v>1935.0240000000003</v>
      </c>
      <c r="G171" s="10">
        <f t="shared" si="22"/>
        <v>1.0168910070322792E-2</v>
      </c>
      <c r="H171" s="31" t="s">
        <v>79</v>
      </c>
      <c r="I171" s="10">
        <v>9.0500000000000007</v>
      </c>
      <c r="J171" s="10">
        <v>12.05</v>
      </c>
      <c r="K171" s="10">
        <f>(F171/E171)*((1/(I171^2))+(1/(J171^2)))^0.5</f>
        <v>2.8104905160116342E-3</v>
      </c>
      <c r="M171" s="158"/>
      <c r="N171" s="5" t="str">
        <f>A296</f>
        <v>Ac-3</v>
      </c>
      <c r="O171" s="32">
        <f>G296</f>
        <v>0.15549864471783673</v>
      </c>
      <c r="P171" s="32">
        <f>K296</f>
        <v>3.6154340093704565E-2</v>
      </c>
      <c r="Q171" s="32">
        <f>P171/2</f>
        <v>1.8077170046852283E-2</v>
      </c>
    </row>
    <row r="172" spans="1:18" ht="12" x14ac:dyDescent="0.2">
      <c r="A172" s="24" t="s">
        <v>88</v>
      </c>
      <c r="B172" s="10">
        <v>51</v>
      </c>
      <c r="C172" s="10">
        <v>17.2</v>
      </c>
      <c r="D172" s="31">
        <v>919</v>
      </c>
      <c r="E172" s="42">
        <v>313014.88</v>
      </c>
      <c r="F172" s="42">
        <v>5823.5280000000002</v>
      </c>
      <c r="G172" s="10">
        <f t="shared" si="22"/>
        <v>9.3023181517760435E-3</v>
      </c>
      <c r="H172" s="31" t="s">
        <v>79</v>
      </c>
      <c r="I172" s="10">
        <v>5.0299999999999994</v>
      </c>
      <c r="J172" s="10">
        <v>7.1</v>
      </c>
      <c r="K172" s="10">
        <f>(F172/E172)*((1/(I172^2))+(1/(J172^2)))^0.5</f>
        <v>4.5328782585242E-3</v>
      </c>
      <c r="M172" s="159"/>
      <c r="N172" s="63" t="str">
        <f>A297</f>
        <v>Ac-4</v>
      </c>
      <c r="O172" s="34">
        <f>G297</f>
        <v>0.22415299328520841</v>
      </c>
      <c r="P172" s="34">
        <f>K297</f>
        <v>4.8892776989178439E-2</v>
      </c>
      <c r="Q172" s="34">
        <f>P172/2</f>
        <v>2.444638849458922E-2</v>
      </c>
      <c r="R172" s="34">
        <f>AVERAGE(O169:O172)</f>
        <v>0.18060830899939406</v>
      </c>
    </row>
    <row r="173" spans="1:18" ht="12" x14ac:dyDescent="0.2">
      <c r="A173" s="24" t="s">
        <v>89</v>
      </c>
      <c r="B173" s="10">
        <v>176.1</v>
      </c>
      <c r="C173" s="10">
        <v>51</v>
      </c>
      <c r="D173" s="31">
        <v>738</v>
      </c>
      <c r="E173" s="42">
        <v>93466</v>
      </c>
      <c r="F173" s="42">
        <v>19608.16</v>
      </c>
      <c r="G173" s="10">
        <f t="shared" si="22"/>
        <v>0.10489461408426594</v>
      </c>
      <c r="H173" s="31" t="s">
        <v>79</v>
      </c>
      <c r="I173" s="10">
        <v>6.1</v>
      </c>
      <c r="J173" s="10">
        <v>11.07</v>
      </c>
      <c r="K173" s="10">
        <f>(F173/E173)*((1/(I173^2))+(1/(J173^2)))^0.5</f>
        <v>3.9267461185355491E-2</v>
      </c>
      <c r="N173" s="63"/>
      <c r="O173" s="34"/>
      <c r="P173" s="34"/>
      <c r="Q173" s="34"/>
      <c r="R173" s="34"/>
    </row>
    <row r="174" spans="1:18" ht="12" x14ac:dyDescent="0.2">
      <c r="A174" s="24" t="s">
        <v>90</v>
      </c>
      <c r="B174" s="10">
        <v>51.4</v>
      </c>
      <c r="C174" s="10">
        <v>17.5</v>
      </c>
      <c r="D174" s="31">
        <v>917</v>
      </c>
      <c r="E174" s="42">
        <v>184681.12</v>
      </c>
      <c r="F174" s="42">
        <v>25413.624</v>
      </c>
      <c r="G174" s="10">
        <f t="shared" si="22"/>
        <v>6.8804066165507341E-2</v>
      </c>
      <c r="H174" s="31" t="s">
        <v>79</v>
      </c>
      <c r="I174" s="10">
        <v>7.0600000000000005</v>
      </c>
      <c r="J174" s="10">
        <v>9.0500000000000007</v>
      </c>
      <c r="K174" s="10">
        <f>(F174/E174)*((1/(I174^2))+(1/(J174^2)))^0.5</f>
        <v>2.4720639661064085E-2</v>
      </c>
      <c r="M174" s="157" t="s">
        <v>7</v>
      </c>
      <c r="N174" s="5" t="str">
        <f>A299</f>
        <v>Ara-1-2/3</v>
      </c>
      <c r="O174" s="32">
        <f>G299</f>
        <v>0.37340716296546245</v>
      </c>
      <c r="P174" s="32">
        <f>K299</f>
        <v>8.7272553952752768E-2</v>
      </c>
      <c r="Q174" s="32">
        <f>P174/2</f>
        <v>4.3636276976376384E-2</v>
      </c>
    </row>
    <row r="175" spans="1:18" ht="12" x14ac:dyDescent="0.2">
      <c r="A175" s="25" t="s">
        <v>281</v>
      </c>
      <c r="B175" s="32">
        <v>177.2</v>
      </c>
      <c r="C175" s="32">
        <v>51.4</v>
      </c>
      <c r="D175" s="5">
        <v>736</v>
      </c>
      <c r="E175" s="18">
        <v>21294.36</v>
      </c>
      <c r="F175" s="18">
        <v>21472.952000000001</v>
      </c>
      <c r="G175" s="32">
        <f t="shared" si="22"/>
        <v>0.50419341083742364</v>
      </c>
      <c r="K175" s="10"/>
      <c r="M175" s="158"/>
      <c r="N175" s="5" t="str">
        <f>A305</f>
        <v>Ara-2-4/5</v>
      </c>
      <c r="O175" s="32">
        <f>G305</f>
        <v>0.45577768330396268</v>
      </c>
      <c r="P175" s="32">
        <f>K305</f>
        <v>9.439943587054471E-2</v>
      </c>
      <c r="Q175" s="32">
        <f>P175/2</f>
        <v>4.7199717935272355E-2</v>
      </c>
    </row>
    <row r="176" spans="1:18" ht="12" x14ac:dyDescent="0.2">
      <c r="A176" s="24" t="s">
        <v>91</v>
      </c>
      <c r="B176" s="10">
        <v>50.1</v>
      </c>
      <c r="C176" s="10">
        <v>17.3</v>
      </c>
      <c r="D176" s="31">
        <v>918</v>
      </c>
      <c r="E176" s="42">
        <v>278138.76</v>
      </c>
      <c r="F176" s="42">
        <v>75524.712</v>
      </c>
      <c r="G176" s="10">
        <f t="shared" si="22"/>
        <v>0.13576804613639609</v>
      </c>
      <c r="H176" s="31" t="s">
        <v>79</v>
      </c>
      <c r="I176" s="10">
        <v>7.0500000000000007</v>
      </c>
      <c r="J176" s="10">
        <v>7.02</v>
      </c>
      <c r="K176" s="10">
        <f>(F176/E176)*((1/(I176^2))+(1/(J176^2)))^0.5</f>
        <v>5.4586018918447894E-2</v>
      </c>
      <c r="M176" s="158"/>
      <c r="N176" s="5" t="str">
        <f>A306</f>
        <v>Ara-3-1/2</v>
      </c>
      <c r="O176" s="32">
        <f>G306</f>
        <v>0.66467701300921322</v>
      </c>
      <c r="P176" s="32">
        <f>K306</f>
        <v>0.14309171380910074</v>
      </c>
      <c r="Q176" s="32">
        <f>P176/2</f>
        <v>7.154585690455037E-2</v>
      </c>
    </row>
    <row r="177" spans="1:18" ht="12" x14ac:dyDescent="0.2">
      <c r="A177" s="25" t="s">
        <v>282</v>
      </c>
      <c r="B177" s="32">
        <v>175.2</v>
      </c>
      <c r="C177" s="32">
        <v>50.1</v>
      </c>
      <c r="D177" s="5">
        <v>743</v>
      </c>
      <c r="E177" s="18">
        <v>252937.88</v>
      </c>
      <c r="F177" s="18">
        <v>13327.728000000001</v>
      </c>
      <c r="G177" s="32">
        <f t="shared" si="22"/>
        <v>2.634585219105972E-2</v>
      </c>
      <c r="K177" s="10"/>
      <c r="M177" s="159"/>
      <c r="N177" s="63" t="str">
        <f>A313</f>
        <v>Ara-4-4/5</v>
      </c>
      <c r="O177" s="34">
        <f>G313</f>
        <v>0.18978965458814417</v>
      </c>
      <c r="P177" s="34">
        <f>K313</f>
        <v>4.1208022576085135E-2</v>
      </c>
      <c r="Q177" s="34">
        <f>P177/2</f>
        <v>2.0604011288042567E-2</v>
      </c>
      <c r="R177" s="34">
        <f>AVERAGE(O174:O177)</f>
        <v>0.42091287846669562</v>
      </c>
    </row>
    <row r="178" spans="1:18" ht="12" x14ac:dyDescent="0.2">
      <c r="A178" s="24" t="s">
        <v>92</v>
      </c>
      <c r="B178" s="10">
        <v>48.4</v>
      </c>
      <c r="C178" s="10">
        <v>16.600000000000001</v>
      </c>
      <c r="D178" s="31">
        <v>922</v>
      </c>
      <c r="E178" s="42">
        <v>133050.76</v>
      </c>
      <c r="F178" s="42">
        <v>45114.376000000004</v>
      </c>
      <c r="G178" s="10">
        <f t="shared" si="22"/>
        <v>0.16953821233339816</v>
      </c>
      <c r="H178" s="31" t="s">
        <v>79</v>
      </c>
      <c r="I178" s="10">
        <v>9.1</v>
      </c>
      <c r="J178" s="10">
        <v>9.02</v>
      </c>
      <c r="K178" s="10">
        <f>(F178/E178)*((1/(I178^2))+(1/(J178^2)))^0.5</f>
        <v>5.2929414936248073E-2</v>
      </c>
      <c r="N178" s="63"/>
      <c r="O178" s="34"/>
      <c r="P178" s="34"/>
      <c r="Q178" s="34"/>
      <c r="R178" s="34"/>
    </row>
    <row r="179" spans="1:18" ht="12" x14ac:dyDescent="0.2">
      <c r="A179" s="48" t="s">
        <v>283</v>
      </c>
      <c r="B179" s="34">
        <v>173.6</v>
      </c>
      <c r="C179" s="34">
        <v>48.4</v>
      </c>
      <c r="D179" s="63">
        <v>752</v>
      </c>
      <c r="E179" s="19">
        <v>206061</v>
      </c>
      <c r="F179" s="19">
        <v>59901.552000000003</v>
      </c>
      <c r="G179" s="34">
        <f t="shared" si="22"/>
        <v>0.14534907624441307</v>
      </c>
      <c r="H179" s="63"/>
      <c r="I179" s="34"/>
      <c r="J179" s="34"/>
      <c r="K179" s="40"/>
      <c r="M179" s="157" t="s">
        <v>3</v>
      </c>
      <c r="N179" s="5" t="str">
        <f>A319</f>
        <v>Gal-2-1/2</v>
      </c>
      <c r="O179" s="32">
        <f>G319</f>
        <v>0.90035596638827542</v>
      </c>
      <c r="P179" s="32">
        <f>K319</f>
        <v>0.21175216588822965</v>
      </c>
      <c r="Q179" s="32">
        <f>P179/2</f>
        <v>0.10587608294411482</v>
      </c>
    </row>
    <row r="180" spans="1:18" ht="12" x14ac:dyDescent="0.2">
      <c r="A180" s="25" t="s">
        <v>388</v>
      </c>
      <c r="B180" s="32">
        <v>51.1</v>
      </c>
      <c r="C180" s="32">
        <v>37.4</v>
      </c>
      <c r="D180" s="5">
        <v>811</v>
      </c>
      <c r="E180" s="18">
        <v>53021.06</v>
      </c>
      <c r="F180" s="18">
        <v>15342.732000000002</v>
      </c>
      <c r="G180" s="32">
        <f t="shared" si="22"/>
        <v>0.14468526279934807</v>
      </c>
      <c r="K180" s="10"/>
      <c r="M180" s="158"/>
      <c r="N180" s="5" t="str">
        <f>A320</f>
        <v>Gal-2-3/2</v>
      </c>
      <c r="O180" s="32">
        <f>G320</f>
        <v>0.81370250469654359</v>
      </c>
      <c r="P180" s="32">
        <f>K320</f>
        <v>0.18072834172719529</v>
      </c>
      <c r="Q180" s="32">
        <f>P180/2</f>
        <v>9.0364170863597645E-2</v>
      </c>
    </row>
    <row r="181" spans="1:18" ht="12" x14ac:dyDescent="0.2">
      <c r="A181" s="24" t="s">
        <v>180</v>
      </c>
      <c r="B181" s="10">
        <v>130.19999999999999</v>
      </c>
      <c r="C181" s="10">
        <v>37.4</v>
      </c>
      <c r="D181" s="31">
        <v>811</v>
      </c>
      <c r="E181" s="42">
        <v>15076.38</v>
      </c>
      <c r="F181" s="42">
        <v>1486.346</v>
      </c>
      <c r="G181" s="10">
        <f t="shared" si="22"/>
        <v>4.929386231973458E-2</v>
      </c>
      <c r="H181" s="31" t="s">
        <v>79</v>
      </c>
      <c r="I181" s="10">
        <v>8.0299999999999994</v>
      </c>
      <c r="J181" s="10">
        <v>11.02</v>
      </c>
      <c r="K181" s="10">
        <f>(F181/E181)*((1/(I181^2))+(1/(J181^2)))^0.5</f>
        <v>1.5191136891868979E-2</v>
      </c>
      <c r="M181" s="158"/>
      <c r="N181" s="5" t="str">
        <f>A324</f>
        <v>Gal-3-1/2</v>
      </c>
      <c r="O181" s="32">
        <f>G324</f>
        <v>0.74012981119851551</v>
      </c>
      <c r="P181" s="32">
        <f>K324</f>
        <v>0.15487709506442293</v>
      </c>
      <c r="Q181" s="32">
        <f>P181/2</f>
        <v>7.7438547532211466E-2</v>
      </c>
    </row>
    <row r="182" spans="1:18" ht="12" x14ac:dyDescent="0.2">
      <c r="A182" s="24" t="s">
        <v>181</v>
      </c>
      <c r="B182" s="10">
        <v>131.6</v>
      </c>
      <c r="C182" s="10">
        <v>130.19999999999999</v>
      </c>
      <c r="D182" s="31">
        <v>314</v>
      </c>
      <c r="E182" s="42">
        <v>7934.97</v>
      </c>
      <c r="F182" s="42">
        <v>958.97199999999998</v>
      </c>
      <c r="G182" s="10">
        <f t="shared" si="22"/>
        <v>6.0426945533505479E-2</v>
      </c>
      <c r="H182" s="31" t="s">
        <v>79</v>
      </c>
      <c r="I182" s="10">
        <v>4.03</v>
      </c>
      <c r="J182" s="10">
        <v>9.02</v>
      </c>
      <c r="K182" s="10">
        <f>(F182/E182)*((1/(I182^2))+(1/(J182^2)))^0.5</f>
        <v>3.2845573946680001E-2</v>
      </c>
      <c r="M182" s="158"/>
      <c r="N182" s="5" t="str">
        <f>A327</f>
        <v>Gal-3-4/5</v>
      </c>
      <c r="O182" s="32">
        <f>G327</f>
        <v>0.81167308698896545</v>
      </c>
      <c r="P182" s="32">
        <f>K327</f>
        <v>0.17538664447139993</v>
      </c>
      <c r="Q182" s="32">
        <f>P182/2</f>
        <v>8.7693322235699964E-2</v>
      </c>
    </row>
    <row r="183" spans="1:18" ht="12" x14ac:dyDescent="0.2">
      <c r="A183" s="24" t="s">
        <v>182</v>
      </c>
      <c r="B183" s="10">
        <v>131.6</v>
      </c>
      <c r="C183" s="10">
        <v>116.7</v>
      </c>
      <c r="D183" s="31">
        <v>386</v>
      </c>
      <c r="E183" s="42">
        <v>20007</v>
      </c>
      <c r="F183" s="42">
        <v>1431.4120000000003</v>
      </c>
      <c r="G183" s="10">
        <f t="shared" si="22"/>
        <v>3.5772779527165496E-2</v>
      </c>
      <c r="H183" s="31" t="s">
        <v>79</v>
      </c>
      <c r="I183" s="10">
        <v>7.1</v>
      </c>
      <c r="J183" s="10">
        <v>12.06</v>
      </c>
      <c r="K183" s="10">
        <f>(F183/E183)*((1/(I183^2))+(1/(J183^2)))^0.5</f>
        <v>1.1693453808594441E-2</v>
      </c>
      <c r="M183" s="159"/>
      <c r="N183" s="63" t="str">
        <f>A328</f>
        <v>Gal-3-5/6</v>
      </c>
      <c r="O183" s="34">
        <f>G328</f>
        <v>0.84255658226596319</v>
      </c>
      <c r="P183" s="34">
        <f>K328</f>
        <v>0.18754020263502141</v>
      </c>
      <c r="Q183" s="34">
        <f>P183/2</f>
        <v>9.3770101317510707E-2</v>
      </c>
      <c r="R183" s="34">
        <f>AVERAGE(O179:O183)</f>
        <v>0.8216835903076527</v>
      </c>
    </row>
    <row r="184" spans="1:18" ht="12" x14ac:dyDescent="0.2">
      <c r="A184" s="24" t="s">
        <v>183</v>
      </c>
      <c r="B184" s="10">
        <v>156.4</v>
      </c>
      <c r="C184" s="10">
        <v>116.7</v>
      </c>
      <c r="D184" s="31">
        <v>386</v>
      </c>
      <c r="E184" s="42">
        <v>9350.2800000000007</v>
      </c>
      <c r="F184" s="42">
        <v>2552.2460000000001</v>
      </c>
      <c r="G184" s="10">
        <f t="shared" si="22"/>
        <v>0.13647965622419864</v>
      </c>
      <c r="H184" s="31" t="s">
        <v>79</v>
      </c>
      <c r="I184" s="10">
        <v>9.01</v>
      </c>
      <c r="J184" s="10">
        <v>11.01</v>
      </c>
      <c r="K184" s="10">
        <f>(F184/E184)*((1/(I184^2))+(1/(J184^2)))^0.5</f>
        <v>3.9146349957778263E-2</v>
      </c>
      <c r="N184" s="63"/>
      <c r="O184" s="34"/>
      <c r="P184" s="34"/>
      <c r="Q184" s="34"/>
      <c r="R184" s="34"/>
    </row>
    <row r="185" spans="1:18" ht="12" x14ac:dyDescent="0.2">
      <c r="A185" s="25" t="s">
        <v>389</v>
      </c>
      <c r="B185" s="32">
        <v>174.6</v>
      </c>
      <c r="C185" s="32">
        <v>51.1</v>
      </c>
      <c r="D185" s="5">
        <v>737</v>
      </c>
      <c r="E185" s="18">
        <v>87585.09</v>
      </c>
      <c r="F185" s="18">
        <v>18507.25</v>
      </c>
      <c r="G185" s="32">
        <f t="shared" si="22"/>
        <v>0.10565297129911039</v>
      </c>
      <c r="K185" s="10"/>
      <c r="M185" s="157" t="s">
        <v>2</v>
      </c>
      <c r="N185" s="5" t="str">
        <f>A329</f>
        <v>Glc-1-1/2</v>
      </c>
      <c r="O185" s="32">
        <f>G329</f>
        <v>0.46298461839913779</v>
      </c>
      <c r="P185" s="32">
        <f>K329</f>
        <v>0.10501549936891158</v>
      </c>
      <c r="Q185" s="32">
        <f>P185/2</f>
        <v>5.250774968445579E-2</v>
      </c>
    </row>
    <row r="186" spans="1:18" ht="12" x14ac:dyDescent="0.2">
      <c r="A186" s="25" t="s">
        <v>390</v>
      </c>
      <c r="B186" s="32">
        <v>51.1</v>
      </c>
      <c r="C186" s="32">
        <v>37.4</v>
      </c>
      <c r="D186" s="5">
        <v>811</v>
      </c>
      <c r="E186" s="18">
        <v>53021.06</v>
      </c>
      <c r="F186" s="18">
        <v>15342.732000000002</v>
      </c>
      <c r="G186" s="32">
        <f t="shared" si="22"/>
        <v>0.14468526279934807</v>
      </c>
      <c r="K186" s="10"/>
      <c r="M186" s="158"/>
      <c r="N186" s="5" t="str">
        <f>A331</f>
        <v>Glc-1-3/4</v>
      </c>
      <c r="O186" s="32">
        <f>G331</f>
        <v>0.35708321786792679</v>
      </c>
      <c r="P186" s="32">
        <f>K331</f>
        <v>7.8149430548071733E-2</v>
      </c>
      <c r="Q186" s="32">
        <f>P186/2</f>
        <v>3.9074715274035866E-2</v>
      </c>
    </row>
    <row r="187" spans="1:18" ht="12" x14ac:dyDescent="0.2">
      <c r="A187" s="25" t="s">
        <v>391</v>
      </c>
      <c r="B187" s="32">
        <v>130.19999999999999</v>
      </c>
      <c r="C187" s="32">
        <v>37.4</v>
      </c>
      <c r="D187" s="5">
        <v>811</v>
      </c>
      <c r="E187" s="18">
        <v>15076.38</v>
      </c>
      <c r="F187" s="18">
        <v>1486.346</v>
      </c>
      <c r="G187" s="32">
        <f t="shared" si="22"/>
        <v>4.929386231973458E-2</v>
      </c>
      <c r="K187" s="10"/>
      <c r="M187" s="158"/>
      <c r="N187" s="5" t="str">
        <f>A332</f>
        <v>Glc-1-4/5</v>
      </c>
      <c r="O187" s="32">
        <f>G332</f>
        <v>0.51482482140007579</v>
      </c>
      <c r="P187" s="32">
        <f>K332</f>
        <v>0.1130179652631625</v>
      </c>
      <c r="Q187" s="32">
        <f>P187/2</f>
        <v>5.6508982631581252E-2</v>
      </c>
    </row>
    <row r="188" spans="1:18" ht="12" x14ac:dyDescent="0.2">
      <c r="A188" s="25" t="s">
        <v>392</v>
      </c>
      <c r="B188" s="32">
        <v>131.19999999999999</v>
      </c>
      <c r="C188" s="32">
        <v>130.19999999999999</v>
      </c>
      <c r="D188" s="5">
        <v>314</v>
      </c>
      <c r="E188" s="18">
        <v>14624.66</v>
      </c>
      <c r="F188" s="18">
        <v>2909.4940000000001</v>
      </c>
      <c r="G188" s="32">
        <f t="shared" si="22"/>
        <v>9.9472192857816874E-2</v>
      </c>
      <c r="K188" s="10"/>
      <c r="M188" s="158"/>
      <c r="N188" s="5" t="str">
        <f>A334</f>
        <v>Glce-2-1/2</v>
      </c>
      <c r="O188" s="32">
        <f>G334</f>
        <v>0.40700392022005655</v>
      </c>
      <c r="P188" s="32">
        <f>K334</f>
        <v>8.4140964465349175E-2</v>
      </c>
      <c r="Q188" s="32">
        <f>P188/2</f>
        <v>4.2070482232674587E-2</v>
      </c>
    </row>
    <row r="189" spans="1:18" ht="12" x14ac:dyDescent="0.2">
      <c r="A189" s="25" t="s">
        <v>393</v>
      </c>
      <c r="B189" s="32">
        <v>131.19999999999999</v>
      </c>
      <c r="C189" s="32">
        <v>116.9</v>
      </c>
      <c r="D189" s="5">
        <v>385</v>
      </c>
      <c r="E189" s="18">
        <v>8951.91</v>
      </c>
      <c r="F189" s="18">
        <v>686.7600000000001</v>
      </c>
      <c r="G189" s="32">
        <f t="shared" si="22"/>
        <v>3.8358294486874875E-2</v>
      </c>
      <c r="K189" s="10"/>
      <c r="M189" s="159"/>
      <c r="N189" s="63" t="str">
        <f>A336</f>
        <v>Glce-2-3/4</v>
      </c>
      <c r="O189" s="34">
        <f>G336</f>
        <v>0.37289982192038407</v>
      </c>
      <c r="P189" s="34">
        <f>K336</f>
        <v>7.9584785462095423E-2</v>
      </c>
      <c r="Q189" s="34">
        <f>P189/2</f>
        <v>3.9792392731047711E-2</v>
      </c>
      <c r="R189" s="34">
        <f>AVERAGE(O185:O189)</f>
        <v>0.42295927996151617</v>
      </c>
    </row>
    <row r="190" spans="1:18" ht="12" x14ac:dyDescent="0.2">
      <c r="A190" s="24" t="s">
        <v>184</v>
      </c>
      <c r="B190" s="10">
        <v>155.5</v>
      </c>
      <c r="C190" s="10">
        <v>116.9</v>
      </c>
      <c r="D190" s="31">
        <v>385</v>
      </c>
      <c r="E190" s="42">
        <v>9788</v>
      </c>
      <c r="F190" s="42">
        <v>3760.9320000000002</v>
      </c>
      <c r="G190" s="10">
        <f t="shared" si="22"/>
        <v>0.19211953412341645</v>
      </c>
      <c r="H190" s="31" t="s">
        <v>79</v>
      </c>
      <c r="I190" s="10">
        <v>5.08</v>
      </c>
      <c r="J190" s="10">
        <v>12.08</v>
      </c>
      <c r="K190" s="10">
        <f>(F190/E190)*((1/(I190^2))+(1/(J190^2)))^0.5</f>
        <v>8.20535734422108E-2</v>
      </c>
      <c r="N190" s="63"/>
      <c r="O190" s="34"/>
      <c r="P190" s="34"/>
      <c r="Q190" s="34"/>
      <c r="R190" s="34"/>
    </row>
    <row r="191" spans="1:18" ht="12" x14ac:dyDescent="0.2">
      <c r="A191" s="25" t="s">
        <v>394</v>
      </c>
      <c r="B191" s="32">
        <v>174.6</v>
      </c>
      <c r="C191" s="32">
        <v>51.1</v>
      </c>
      <c r="D191" s="5">
        <v>737</v>
      </c>
      <c r="E191" s="18">
        <v>87585.09</v>
      </c>
      <c r="F191" s="18">
        <v>18507.25</v>
      </c>
      <c r="G191" s="32">
        <f t="shared" si="22"/>
        <v>0.10565297129911039</v>
      </c>
      <c r="K191" s="10"/>
      <c r="M191" s="157" t="s">
        <v>5</v>
      </c>
      <c r="N191" s="5" t="str">
        <f>A339</f>
        <v>Man-1-1/2</v>
      </c>
      <c r="O191" s="32">
        <f>G339</f>
        <v>0.2532015355960579</v>
      </c>
      <c r="P191" s="32">
        <f>K339</f>
        <v>5.6727579977574452E-2</v>
      </c>
      <c r="Q191" s="32">
        <f t="shared" ref="Q191:Q218" si="27">P191/2</f>
        <v>2.8363789988787226E-2</v>
      </c>
    </row>
    <row r="192" spans="1:18" ht="12" x14ac:dyDescent="0.2">
      <c r="A192" s="25" t="s">
        <v>395</v>
      </c>
      <c r="B192" s="32">
        <v>51.1</v>
      </c>
      <c r="C192" s="32">
        <v>37.4</v>
      </c>
      <c r="D192" s="5">
        <v>811</v>
      </c>
      <c r="E192" s="18">
        <v>53021.06</v>
      </c>
      <c r="F192" s="18">
        <v>15342.732000000002</v>
      </c>
      <c r="G192" s="32">
        <f t="shared" si="22"/>
        <v>0.14468526279934807</v>
      </c>
      <c r="K192" s="10"/>
      <c r="M192" s="158"/>
      <c r="N192" s="5" t="str">
        <f>A342</f>
        <v>Man-1-4/5</v>
      </c>
      <c r="O192" s="32">
        <f>G342</f>
        <v>0.72203734875425885</v>
      </c>
      <c r="P192" s="32">
        <f>K342</f>
        <v>0.15666168320094009</v>
      </c>
      <c r="Q192" s="32">
        <f t="shared" si="27"/>
        <v>7.8330841600470047E-2</v>
      </c>
    </row>
    <row r="193" spans="1:17" ht="12" x14ac:dyDescent="0.2">
      <c r="A193" s="24" t="s">
        <v>185</v>
      </c>
      <c r="B193" s="10">
        <v>130.19999999999999</v>
      </c>
      <c r="C193" s="10">
        <v>37.4</v>
      </c>
      <c r="D193" s="31">
        <v>811</v>
      </c>
      <c r="E193" s="42">
        <v>15076.38</v>
      </c>
      <c r="F193" s="42">
        <v>1486.346</v>
      </c>
      <c r="G193" s="10">
        <f t="shared" si="22"/>
        <v>4.929386231973458E-2</v>
      </c>
      <c r="H193" s="31" t="s">
        <v>79</v>
      </c>
      <c r="I193" s="10">
        <v>5.0999999999999996</v>
      </c>
      <c r="J193" s="10">
        <v>9.01</v>
      </c>
      <c r="K193" s="10">
        <f>(F193/E193)*((1/(I193^2))+(1/(J193^2)))^0.5</f>
        <v>2.2212897591376731E-2</v>
      </c>
      <c r="M193" s="158"/>
      <c r="N193" s="5" t="str">
        <f>A343</f>
        <v>Man-1-5/6</v>
      </c>
      <c r="O193" s="32">
        <f>G343</f>
        <v>0.54420405842486586</v>
      </c>
      <c r="P193" s="32">
        <f>K343</f>
        <v>0.1124220311430688</v>
      </c>
      <c r="Q193" s="32">
        <f t="shared" si="27"/>
        <v>5.6211015571534399E-2</v>
      </c>
    </row>
    <row r="194" spans="1:17" ht="12" x14ac:dyDescent="0.2">
      <c r="A194" s="24" t="s">
        <v>186</v>
      </c>
      <c r="B194" s="10">
        <v>131.6</v>
      </c>
      <c r="C194" s="10">
        <v>130.19999999999999</v>
      </c>
      <c r="D194" s="31">
        <v>314</v>
      </c>
      <c r="E194" s="42">
        <v>7934.97</v>
      </c>
      <c r="F194" s="42">
        <v>958.97199999999998</v>
      </c>
      <c r="G194" s="10">
        <f t="shared" si="22"/>
        <v>6.0426945533505479E-2</v>
      </c>
      <c r="H194" s="31" t="s">
        <v>79</v>
      </c>
      <c r="I194" s="10">
        <v>6.09</v>
      </c>
      <c r="J194" s="10">
        <v>11</v>
      </c>
      <c r="K194" s="10">
        <f>(F194/E194)*((1/(I194^2))+(1/(J194^2)))^0.5</f>
        <v>2.2682987312092538E-2</v>
      </c>
      <c r="M194" s="158"/>
      <c r="N194" s="5" t="str">
        <f>A344</f>
        <v>Man-2-1/2</v>
      </c>
      <c r="O194" s="32">
        <f>G344</f>
        <v>0.53318619407345069</v>
      </c>
      <c r="P194" s="32">
        <f>K344</f>
        <v>0.13053710201893121</v>
      </c>
      <c r="Q194" s="32">
        <f t="shared" si="27"/>
        <v>6.5268551009465603E-2</v>
      </c>
    </row>
    <row r="195" spans="1:17" ht="12" x14ac:dyDescent="0.2">
      <c r="A195" s="24" t="s">
        <v>187</v>
      </c>
      <c r="B195" s="10">
        <v>131.6</v>
      </c>
      <c r="C195" s="10">
        <v>116</v>
      </c>
      <c r="D195" s="31">
        <v>390</v>
      </c>
      <c r="E195" s="42">
        <v>6842.53</v>
      </c>
      <c r="F195" s="42">
        <v>2456.4459999999999</v>
      </c>
      <c r="G195" s="10">
        <f t="shared" si="22"/>
        <v>0.17949837267794222</v>
      </c>
      <c r="H195" s="31" t="s">
        <v>79</v>
      </c>
      <c r="I195" s="10">
        <v>7.07</v>
      </c>
      <c r="J195" s="10">
        <v>8</v>
      </c>
      <c r="K195" s="10">
        <f>(F195/E195)*((1/(I195^2))+(1/(J195^2)))^0.5</f>
        <v>6.7764895321477378E-2</v>
      </c>
      <c r="M195" s="158"/>
      <c r="N195" s="5" t="str">
        <f>A349</f>
        <v>Man-3-1/2</v>
      </c>
      <c r="O195" s="32">
        <f>G349</f>
        <v>0.73017263141722077</v>
      </c>
      <c r="P195" s="32">
        <f>K349</f>
        <v>0.16690565854163711</v>
      </c>
      <c r="Q195" s="32">
        <f t="shared" si="27"/>
        <v>8.3452829270818554E-2</v>
      </c>
    </row>
    <row r="196" spans="1:17" ht="12" x14ac:dyDescent="0.2">
      <c r="A196" s="24" t="s">
        <v>188</v>
      </c>
      <c r="B196" s="10">
        <v>156</v>
      </c>
      <c r="C196" s="10">
        <v>116</v>
      </c>
      <c r="D196" s="31">
        <v>390</v>
      </c>
      <c r="E196" s="42">
        <v>3730.84</v>
      </c>
      <c r="F196" s="42">
        <v>1200.2660000000001</v>
      </c>
      <c r="G196" s="10">
        <f t="shared" si="22"/>
        <v>0.16085734043807828</v>
      </c>
      <c r="H196" s="31" t="s">
        <v>79</v>
      </c>
      <c r="I196" s="10">
        <v>8</v>
      </c>
      <c r="J196" s="10">
        <v>12.07</v>
      </c>
      <c r="K196" s="10">
        <f>(F196/E196)*((1/(I196^2))+(1/(J196^2)))^0.5</f>
        <v>4.8245543245868043E-2</v>
      </c>
      <c r="M196" s="158"/>
      <c r="N196" s="5" t="str">
        <f>A353</f>
        <v>Man-3-5/6</v>
      </c>
      <c r="O196" s="32">
        <f>G353</f>
        <v>0.91376192428143765</v>
      </c>
      <c r="P196" s="32">
        <f>K353</f>
        <v>0.19808592060492958</v>
      </c>
      <c r="Q196" s="32">
        <f t="shared" si="27"/>
        <v>9.9042960302464789E-2</v>
      </c>
    </row>
    <row r="197" spans="1:17" ht="12" x14ac:dyDescent="0.2">
      <c r="A197" s="25" t="s">
        <v>396</v>
      </c>
      <c r="B197" s="32">
        <v>174.6</v>
      </c>
      <c r="C197" s="32">
        <v>51.1</v>
      </c>
      <c r="D197" s="5">
        <v>737</v>
      </c>
      <c r="E197" s="18">
        <v>87585.09</v>
      </c>
      <c r="F197" s="18">
        <v>18507.25</v>
      </c>
      <c r="G197" s="32">
        <f t="shared" si="22"/>
        <v>0.10565297129911039</v>
      </c>
      <c r="K197" s="10"/>
      <c r="M197" s="158"/>
      <c r="N197" s="5" t="str">
        <f>A354</f>
        <v>Man-4-1/2</v>
      </c>
      <c r="O197" s="32">
        <f>G354</f>
        <v>0.78227440954822303</v>
      </c>
      <c r="P197" s="32">
        <f>K354</f>
        <v>0.17526171011400277</v>
      </c>
      <c r="Q197" s="32">
        <f t="shared" si="27"/>
        <v>8.7630855057001383E-2</v>
      </c>
    </row>
    <row r="198" spans="1:17" ht="12" x14ac:dyDescent="0.2">
      <c r="A198" s="25" t="s">
        <v>397</v>
      </c>
      <c r="B198" s="32">
        <v>51.1</v>
      </c>
      <c r="C198" s="32">
        <v>37.4</v>
      </c>
      <c r="D198" s="5">
        <v>811</v>
      </c>
      <c r="E198" s="18">
        <v>53021.06</v>
      </c>
      <c r="F198" s="18">
        <v>15342.732000000002</v>
      </c>
      <c r="G198" s="32">
        <f t="shared" si="22"/>
        <v>0.14468526279934807</v>
      </c>
      <c r="K198" s="10"/>
      <c r="M198" s="158"/>
      <c r="N198" s="5" t="str">
        <f>A355</f>
        <v>Man-4-3/2</v>
      </c>
      <c r="O198" s="32">
        <f>G355</f>
        <v>0.87431045775174498</v>
      </c>
      <c r="P198" s="32">
        <f>K355</f>
        <v>0.18711886193284133</v>
      </c>
      <c r="Q198" s="32">
        <f t="shared" si="27"/>
        <v>9.3559430966420665E-2</v>
      </c>
    </row>
    <row r="199" spans="1:17" ht="12" x14ac:dyDescent="0.2">
      <c r="A199" s="24" t="s">
        <v>189</v>
      </c>
      <c r="B199" s="10">
        <v>130.19999999999999</v>
      </c>
      <c r="C199" s="10">
        <v>37.4</v>
      </c>
      <c r="D199" s="31">
        <v>811</v>
      </c>
      <c r="E199" s="42">
        <v>15076.38</v>
      </c>
      <c r="F199" s="42">
        <v>1486.346</v>
      </c>
      <c r="G199" s="10">
        <f t="shared" si="22"/>
        <v>4.929386231973458E-2</v>
      </c>
      <c r="H199" s="31" t="s">
        <v>79</v>
      </c>
      <c r="I199" s="10">
        <v>7.0500000000000007</v>
      </c>
      <c r="J199" s="10">
        <v>7.1</v>
      </c>
      <c r="K199" s="10">
        <f>(F199/E199)*((1/(I199^2))+(1/(J199^2)))^0.5</f>
        <v>1.9706955278485629E-2</v>
      </c>
      <c r="M199" s="158"/>
      <c r="N199" s="5" t="str">
        <f>A357</f>
        <v>Man-4-5/4</v>
      </c>
      <c r="O199" s="32">
        <f>G357</f>
        <v>0.78514646078058004</v>
      </c>
      <c r="P199" s="32">
        <f>K357</f>
        <v>0.15824589136792702</v>
      </c>
      <c r="Q199" s="32">
        <f t="shared" si="27"/>
        <v>7.9122945683963511E-2</v>
      </c>
    </row>
    <row r="200" spans="1:17" ht="12" x14ac:dyDescent="0.2">
      <c r="A200" s="24" t="s">
        <v>190</v>
      </c>
      <c r="B200" s="10">
        <v>131.6</v>
      </c>
      <c r="C200" s="10">
        <v>130.19999999999999</v>
      </c>
      <c r="D200" s="31">
        <v>314</v>
      </c>
      <c r="E200" s="42">
        <v>7934.97</v>
      </c>
      <c r="F200" s="42">
        <v>958.97199999999998</v>
      </c>
      <c r="G200" s="10">
        <f t="shared" si="22"/>
        <v>6.0426945533505479E-2</v>
      </c>
      <c r="H200" s="31" t="s">
        <v>79</v>
      </c>
      <c r="I200" s="10">
        <v>5.0600000000000005</v>
      </c>
      <c r="J200" s="10">
        <v>9.0299999999999994</v>
      </c>
      <c r="K200" s="10">
        <f>(F200/E200)*((1/(I200^2))+(1/(J200^2)))^0.5</f>
        <v>2.7378352564322306E-2</v>
      </c>
      <c r="M200" s="158"/>
      <c r="N200" s="5" t="str">
        <f>A359</f>
        <v>Man-5-1/2</v>
      </c>
      <c r="O200" s="32">
        <f>G359</f>
        <v>0.33916993351671382</v>
      </c>
      <c r="P200" s="32">
        <f>K359</f>
        <v>7.7361796496107818E-2</v>
      </c>
      <c r="Q200" s="32">
        <f t="shared" si="27"/>
        <v>3.8680898248053909E-2</v>
      </c>
    </row>
    <row r="201" spans="1:17" ht="12" x14ac:dyDescent="0.2">
      <c r="A201" s="24" t="s">
        <v>191</v>
      </c>
      <c r="B201" s="10">
        <v>131.6</v>
      </c>
      <c r="C201" s="10">
        <v>116.5</v>
      </c>
      <c r="D201" s="31">
        <v>387</v>
      </c>
      <c r="E201" s="42">
        <v>20007</v>
      </c>
      <c r="F201" s="42">
        <v>1431.4120000000003</v>
      </c>
      <c r="G201" s="10">
        <f t="shared" si="22"/>
        <v>3.5772779527165496E-2</v>
      </c>
      <c r="H201" s="31" t="s">
        <v>79</v>
      </c>
      <c r="I201" s="10">
        <v>5.0999999999999996</v>
      </c>
      <c r="J201" s="10">
        <v>10.029999999999999</v>
      </c>
      <c r="K201" s="10">
        <f>(F201/E201)*((1/(I201^2))+(1/(J201^2)))^0.5</f>
        <v>1.573791228466043E-2</v>
      </c>
      <c r="M201" s="158"/>
      <c r="N201" s="5" t="str">
        <f>A360</f>
        <v>Man-5-2/3</v>
      </c>
      <c r="O201" s="32">
        <f>G360</f>
        <v>0.32063492360934781</v>
      </c>
      <c r="P201" s="32">
        <f>K360</f>
        <v>7.1169695275814057E-2</v>
      </c>
      <c r="Q201" s="32">
        <f t="shared" si="27"/>
        <v>3.5584847637907029E-2</v>
      </c>
    </row>
    <row r="202" spans="1:17" ht="12" x14ac:dyDescent="0.2">
      <c r="A202" s="24" t="s">
        <v>192</v>
      </c>
      <c r="B202" s="10">
        <v>155.1</v>
      </c>
      <c r="C202" s="10">
        <v>116.5</v>
      </c>
      <c r="D202" s="31">
        <v>387</v>
      </c>
      <c r="E202" s="42">
        <v>17611.310000000001</v>
      </c>
      <c r="F202" s="42">
        <v>6703.134</v>
      </c>
      <c r="G202" s="10">
        <f t="shared" si="22"/>
        <v>0.19030764889153617</v>
      </c>
      <c r="H202" s="31" t="s">
        <v>79</v>
      </c>
      <c r="I202" s="10">
        <v>6.02</v>
      </c>
      <c r="J202" s="10">
        <v>11.03</v>
      </c>
      <c r="K202" s="10">
        <f>(F202/E202)*((1/(I202^2))+(1/(J202^2)))^0.5</f>
        <v>7.2028950787693946E-2</v>
      </c>
      <c r="M202" s="158"/>
      <c r="N202" s="5" t="str">
        <f>A365</f>
        <v>Man-6-3/2</v>
      </c>
      <c r="O202" s="32">
        <f>G365</f>
        <v>0.78514646078058004</v>
      </c>
      <c r="P202" s="32">
        <f>K365</f>
        <v>0.17291757402978816</v>
      </c>
      <c r="Q202" s="32">
        <f t="shared" si="27"/>
        <v>8.6458787014894081E-2</v>
      </c>
    </row>
    <row r="203" spans="1:17" ht="12" x14ac:dyDescent="0.2">
      <c r="A203" s="25" t="s">
        <v>398</v>
      </c>
      <c r="B203" s="32">
        <v>174.6</v>
      </c>
      <c r="C203" s="32">
        <v>51.1</v>
      </c>
      <c r="D203" s="5">
        <v>737</v>
      </c>
      <c r="E203" s="18">
        <v>87585.09</v>
      </c>
      <c r="F203" s="18">
        <v>18507.25</v>
      </c>
      <c r="G203" s="32">
        <f t="shared" si="22"/>
        <v>0.10565297129911039</v>
      </c>
      <c r="K203" s="10"/>
      <c r="M203" s="158"/>
      <c r="N203" s="5" t="str">
        <f>A366</f>
        <v>Man-6-3/4</v>
      </c>
      <c r="O203" s="32">
        <f>G366</f>
        <v>0.69176789002131645</v>
      </c>
      <c r="P203" s="32">
        <f>K366</f>
        <v>0.15469635763499853</v>
      </c>
      <c r="Q203" s="32">
        <f t="shared" si="27"/>
        <v>7.7348178817499266E-2</v>
      </c>
    </row>
    <row r="204" spans="1:17" ht="12" x14ac:dyDescent="0.2">
      <c r="A204" s="25" t="s">
        <v>399</v>
      </c>
      <c r="B204" s="32">
        <v>51.1</v>
      </c>
      <c r="C204" s="32">
        <v>37.4</v>
      </c>
      <c r="D204" s="5">
        <v>811</v>
      </c>
      <c r="E204" s="18">
        <v>53021.06</v>
      </c>
      <c r="F204" s="18">
        <v>15342.732000000002</v>
      </c>
      <c r="G204" s="32">
        <f t="shared" si="22"/>
        <v>0.14468526279934807</v>
      </c>
      <c r="K204" s="10"/>
      <c r="M204" s="158"/>
      <c r="N204" s="5" t="str">
        <f>A368</f>
        <v>Man-6-5/6</v>
      </c>
      <c r="O204" s="32">
        <f>G368</f>
        <v>0.17960615202606495</v>
      </c>
      <c r="P204" s="32">
        <f>K368</f>
        <v>3.9874793298020142E-2</v>
      </c>
      <c r="Q204" s="32">
        <f t="shared" si="27"/>
        <v>1.9937396649010071E-2</v>
      </c>
    </row>
    <row r="205" spans="1:17" ht="12" x14ac:dyDescent="0.2">
      <c r="A205" s="24" t="s">
        <v>193</v>
      </c>
      <c r="B205" s="10">
        <v>130.19999999999999</v>
      </c>
      <c r="C205" s="10">
        <v>37.4</v>
      </c>
      <c r="D205" s="31">
        <v>811</v>
      </c>
      <c r="E205" s="42">
        <v>15076.38</v>
      </c>
      <c r="F205" s="42">
        <v>1486.346</v>
      </c>
      <c r="G205" s="10">
        <f t="shared" si="22"/>
        <v>4.929386231973458E-2</v>
      </c>
      <c r="H205" s="31" t="s">
        <v>79</v>
      </c>
      <c r="I205" s="10">
        <v>8.0500000000000007</v>
      </c>
      <c r="J205" s="10">
        <v>12.09</v>
      </c>
      <c r="K205" s="10">
        <f>(F205/E205)*((1/(I205^2))+(1/(J205^2)))^0.5</f>
        <v>1.4713352206446503E-2</v>
      </c>
      <c r="M205" s="158"/>
      <c r="N205" s="5" t="str">
        <f>A369</f>
        <v>Man-7-1/2</v>
      </c>
      <c r="O205" s="32">
        <f>G369</f>
        <v>0.66844744177585003</v>
      </c>
      <c r="P205" s="32">
        <f>K369</f>
        <v>0.14205232987060998</v>
      </c>
      <c r="Q205" s="32">
        <f t="shared" si="27"/>
        <v>7.1026164935304989E-2</v>
      </c>
    </row>
    <row r="206" spans="1:17" ht="12" x14ac:dyDescent="0.2">
      <c r="A206" s="24" t="s">
        <v>194</v>
      </c>
      <c r="B206" s="10">
        <v>131.6</v>
      </c>
      <c r="C206" s="10">
        <v>130.19999999999999</v>
      </c>
      <c r="D206" s="31">
        <v>314</v>
      </c>
      <c r="E206" s="42">
        <v>7934.97</v>
      </c>
      <c r="F206" s="42">
        <v>958.97199999999998</v>
      </c>
      <c r="G206" s="10">
        <f t="shared" si="22"/>
        <v>6.0426945533505479E-2</v>
      </c>
      <c r="H206" s="31" t="s">
        <v>79</v>
      </c>
      <c r="I206" s="10">
        <v>9.09</v>
      </c>
      <c r="J206" s="10">
        <v>12.02</v>
      </c>
      <c r="K206" s="10">
        <f>(F206/E206)*((1/(I206^2))+(1/(J206^2)))^0.5</f>
        <v>1.6668978301892921E-2</v>
      </c>
      <c r="M206" s="158"/>
      <c r="N206" s="5" t="str">
        <f>A370</f>
        <v>Man-7-3/2</v>
      </c>
      <c r="O206" s="32">
        <f>G370</f>
        <v>0.7442997983172448</v>
      </c>
      <c r="P206" s="32">
        <f>K370</f>
        <v>0.14967114951591168</v>
      </c>
      <c r="Q206" s="32">
        <f t="shared" si="27"/>
        <v>7.4835574757955839E-2</v>
      </c>
    </row>
    <row r="207" spans="1:17" ht="12" x14ac:dyDescent="0.2">
      <c r="A207" s="24" t="s">
        <v>195</v>
      </c>
      <c r="B207" s="10">
        <v>131.6</v>
      </c>
      <c r="C207" s="10">
        <v>115.9</v>
      </c>
      <c r="D207" s="31">
        <v>390</v>
      </c>
      <c r="E207" s="42">
        <v>6842.53</v>
      </c>
      <c r="F207" s="42">
        <v>2456.4459999999999</v>
      </c>
      <c r="G207" s="10">
        <f t="shared" si="22"/>
        <v>0.17949837267794222</v>
      </c>
      <c r="H207" s="31" t="s">
        <v>79</v>
      </c>
      <c r="I207" s="10">
        <v>5.09</v>
      </c>
      <c r="J207" s="10">
        <v>9.09</v>
      </c>
      <c r="K207" s="10">
        <f>(F207/E207)*((1/(I207^2))+(1/(J207^2)))^0.5</f>
        <v>8.0834387493270682E-2</v>
      </c>
      <c r="M207" s="158"/>
      <c r="N207" s="5" t="str">
        <f>A376</f>
        <v>Man-8-3/4</v>
      </c>
      <c r="O207" s="32">
        <f>G376</f>
        <v>0.78514646078058004</v>
      </c>
      <c r="P207" s="32">
        <f>K376</f>
        <v>0.18927078668195493</v>
      </c>
      <c r="Q207" s="32">
        <f t="shared" si="27"/>
        <v>9.4635393340977467E-2</v>
      </c>
    </row>
    <row r="208" spans="1:17" ht="12" x14ac:dyDescent="0.2">
      <c r="A208" s="24" t="s">
        <v>196</v>
      </c>
      <c r="B208" s="10">
        <v>155.5</v>
      </c>
      <c r="C208" s="10">
        <v>115.9</v>
      </c>
      <c r="D208" s="31">
        <v>390</v>
      </c>
      <c r="E208" s="42">
        <v>34909.339999999997</v>
      </c>
      <c r="F208" s="42">
        <v>1206.5899999999999</v>
      </c>
      <c r="G208" s="10">
        <f t="shared" si="22"/>
        <v>1.7281764708241405E-2</v>
      </c>
      <c r="H208" s="31" t="s">
        <v>79</v>
      </c>
      <c r="I208" s="10">
        <v>4.07</v>
      </c>
      <c r="J208" s="10">
        <v>12.1</v>
      </c>
      <c r="K208" s="10">
        <f>(F208/E208)*((1/(I208^2))+(1/(J208^2)))^0.5</f>
        <v>8.9598072241498256E-3</v>
      </c>
      <c r="M208" s="158"/>
      <c r="N208" s="5" t="str">
        <f>A378</f>
        <v>Man-8-5/6</v>
      </c>
      <c r="O208" s="32">
        <f>G378</f>
        <v>0.49255836443087053</v>
      </c>
      <c r="P208" s="32">
        <f>K378</f>
        <v>0.11355305735243489</v>
      </c>
      <c r="Q208" s="32">
        <f t="shared" si="27"/>
        <v>5.6776528676217443E-2</v>
      </c>
    </row>
    <row r="209" spans="1:18" ht="12" x14ac:dyDescent="0.2">
      <c r="A209" s="48" t="s">
        <v>400</v>
      </c>
      <c r="B209" s="34">
        <v>174.6</v>
      </c>
      <c r="C209" s="34">
        <v>51.1</v>
      </c>
      <c r="D209" s="63">
        <v>737</v>
      </c>
      <c r="E209" s="19">
        <v>87585.09</v>
      </c>
      <c r="F209" s="19">
        <v>18507.25</v>
      </c>
      <c r="G209" s="34">
        <f t="shared" si="22"/>
        <v>0.10565297129911039</v>
      </c>
      <c r="H209" s="63"/>
      <c r="I209" s="34"/>
      <c r="J209" s="34"/>
      <c r="K209" s="40"/>
      <c r="M209" s="158"/>
      <c r="N209" s="5" t="str">
        <f>A379</f>
        <v>Man-9-1/2</v>
      </c>
      <c r="O209" s="32">
        <f>G379</f>
        <v>0.40698554012693433</v>
      </c>
      <c r="P209" s="32">
        <f>K379</f>
        <v>9.2870614053494976E-2</v>
      </c>
      <c r="Q209" s="32">
        <f t="shared" si="27"/>
        <v>4.6435307026747488E-2</v>
      </c>
    </row>
    <row r="210" spans="1:18" ht="12" x14ac:dyDescent="0.2">
      <c r="A210" s="24" t="s">
        <v>140</v>
      </c>
      <c r="B210" s="10">
        <v>54.9</v>
      </c>
      <c r="C210" s="10">
        <v>41.8</v>
      </c>
      <c r="D210" s="31">
        <v>787</v>
      </c>
      <c r="E210" s="42">
        <v>62147.22</v>
      </c>
      <c r="F210" s="42">
        <v>12707.504000000001</v>
      </c>
      <c r="G210" s="10">
        <f t="shared" si="22"/>
        <v>0.10223710730745479</v>
      </c>
      <c r="H210" s="31" t="s">
        <v>79</v>
      </c>
      <c r="I210" s="10">
        <v>6.08</v>
      </c>
      <c r="J210" s="10">
        <v>9.0299999999999994</v>
      </c>
      <c r="K210" s="10">
        <f>(F210/E210)*((1/(I210^2))+(1/(J210^2)))^0.5</f>
        <v>4.0543363103813637E-2</v>
      </c>
      <c r="M210" s="158"/>
      <c r="N210" s="5" t="str">
        <f>A380</f>
        <v>Man-9-3/2</v>
      </c>
      <c r="O210" s="32">
        <f>G380</f>
        <v>0.23767261567121359</v>
      </c>
      <c r="P210" s="32">
        <f>K380</f>
        <v>4.8600879739119196E-2</v>
      </c>
      <c r="Q210" s="32">
        <f t="shared" si="27"/>
        <v>2.4300439869559598E-2</v>
      </c>
    </row>
    <row r="211" spans="1:18" ht="12" x14ac:dyDescent="0.2">
      <c r="A211" s="24" t="s">
        <v>141</v>
      </c>
      <c r="B211" s="10">
        <v>41.8</v>
      </c>
      <c r="C211" s="10">
        <v>26.6</v>
      </c>
      <c r="D211" s="31">
        <v>869</v>
      </c>
      <c r="E211" s="42">
        <v>78360.94</v>
      </c>
      <c r="F211" s="42">
        <v>11090.112000000001</v>
      </c>
      <c r="G211" s="10">
        <f t="shared" si="22"/>
        <v>7.0763010244644847E-2</v>
      </c>
      <c r="H211" s="31" t="s">
        <v>79</v>
      </c>
      <c r="I211" s="10">
        <v>9.01</v>
      </c>
      <c r="J211" s="10">
        <v>11.07</v>
      </c>
      <c r="K211" s="10">
        <f>(F211/E211)*((1/(I211^2))+(1/(J211^2)))^0.5</f>
        <v>2.0252845350620809E-2</v>
      </c>
      <c r="M211" s="158"/>
      <c r="N211" s="5" t="str">
        <f>A381</f>
        <v>Man-9-3/4</v>
      </c>
      <c r="O211" s="32">
        <f>G381</f>
        <v>0.26897264827607875</v>
      </c>
      <c r="P211" s="32">
        <f>K381</f>
        <v>6.2245182615816901E-2</v>
      </c>
      <c r="Q211" s="32">
        <f t="shared" si="27"/>
        <v>3.112259130790845E-2</v>
      </c>
    </row>
    <row r="212" spans="1:18" ht="12" x14ac:dyDescent="0.2">
      <c r="A212" s="24" t="s">
        <v>142</v>
      </c>
      <c r="B212" s="10">
        <v>26.6</v>
      </c>
      <c r="C212" s="10">
        <v>21.5</v>
      </c>
      <c r="D212" s="31">
        <v>896</v>
      </c>
      <c r="E212" s="42">
        <v>16911.91</v>
      </c>
      <c r="F212" s="42">
        <v>5024.4680000000008</v>
      </c>
      <c r="G212" s="10">
        <f t="shared" si="22"/>
        <v>0.14854821247274852</v>
      </c>
      <c r="H212" s="31" t="s">
        <v>79</v>
      </c>
      <c r="I212" s="10">
        <v>9.01</v>
      </c>
      <c r="J212" s="10">
        <v>9.0299999999999994</v>
      </c>
      <c r="K212" s="10">
        <f>(F212/E212)*((1/(I212^2))+(1/(J212^2)))^0.5</f>
        <v>4.6580772518264632E-2</v>
      </c>
      <c r="M212" s="158"/>
      <c r="N212" s="5" t="str">
        <f>A382</f>
        <v>Man-9-5/4</v>
      </c>
      <c r="O212" s="32">
        <f>G382</f>
        <v>0.25898206474781488</v>
      </c>
      <c r="P212" s="32">
        <f>K382</f>
        <v>5.8535929714746644E-2</v>
      </c>
      <c r="Q212" s="32">
        <f t="shared" si="27"/>
        <v>2.9267964857373322E-2</v>
      </c>
    </row>
    <row r="213" spans="1:18" ht="12" x14ac:dyDescent="0.2">
      <c r="A213" s="25" t="s">
        <v>338</v>
      </c>
      <c r="B213" s="32">
        <v>175.8</v>
      </c>
      <c r="C213" s="32">
        <v>54.9</v>
      </c>
      <c r="D213" s="5">
        <v>717</v>
      </c>
      <c r="E213" s="18">
        <v>65015.47</v>
      </c>
      <c r="F213" s="18">
        <v>7576.7160000000003</v>
      </c>
      <c r="G213" s="32">
        <f t="shared" si="22"/>
        <v>5.8268562851272167E-2</v>
      </c>
      <c r="K213" s="10"/>
      <c r="M213" s="158"/>
      <c r="N213" s="5" t="str">
        <f>A384</f>
        <v>Man-10-1/2</v>
      </c>
      <c r="O213" s="32">
        <f>G384</f>
        <v>0.3491547638479135</v>
      </c>
      <c r="P213" s="32">
        <f>K384</f>
        <v>8.2333395778806009E-2</v>
      </c>
      <c r="Q213" s="32">
        <f t="shared" si="27"/>
        <v>4.1166697889403005E-2</v>
      </c>
    </row>
    <row r="214" spans="1:18" ht="12" x14ac:dyDescent="0.2">
      <c r="A214" s="25" t="s">
        <v>339</v>
      </c>
      <c r="B214" s="32">
        <v>55</v>
      </c>
      <c r="C214" s="32">
        <v>41.5</v>
      </c>
      <c r="D214" s="5">
        <v>789</v>
      </c>
      <c r="E214" s="18">
        <v>76001.97</v>
      </c>
      <c r="F214" s="18">
        <v>10042.434000000001</v>
      </c>
      <c r="G214" s="32">
        <f t="shared" si="22"/>
        <v>6.6066932212415025E-2</v>
      </c>
      <c r="K214" s="10"/>
      <c r="M214" s="158"/>
      <c r="N214" s="5" t="str">
        <f>A385</f>
        <v>Man-10-3/2</v>
      </c>
      <c r="O214" s="32">
        <f>G385</f>
        <v>0.74551483596971613</v>
      </c>
      <c r="P214" s="32">
        <f>K385</f>
        <v>0.17999820180062914</v>
      </c>
      <c r="Q214" s="32">
        <f t="shared" si="27"/>
        <v>8.9999100900314571E-2</v>
      </c>
    </row>
    <row r="215" spans="1:18" ht="12" x14ac:dyDescent="0.2">
      <c r="A215" s="25" t="s">
        <v>340</v>
      </c>
      <c r="B215" s="32">
        <v>41.5</v>
      </c>
      <c r="C215" s="32">
        <v>25.4</v>
      </c>
      <c r="D215" s="5">
        <v>875</v>
      </c>
      <c r="E215" s="18">
        <v>207617.84</v>
      </c>
      <c r="F215" s="18">
        <v>15681.896000000001</v>
      </c>
      <c r="G215" s="32">
        <f t="shared" si="22"/>
        <v>3.776625361288799E-2</v>
      </c>
      <c r="K215" s="10"/>
      <c r="M215" s="158"/>
      <c r="N215" s="5" t="str">
        <f>A390</f>
        <v>Man-11-3/2</v>
      </c>
      <c r="O215" s="32">
        <f>G390</f>
        <v>0.3909880935654933</v>
      </c>
      <c r="P215" s="32">
        <f>K390</f>
        <v>8.0994973718312366E-2</v>
      </c>
      <c r="Q215" s="32">
        <f t="shared" si="27"/>
        <v>4.0497486859156183E-2</v>
      </c>
    </row>
    <row r="216" spans="1:18" ht="12" x14ac:dyDescent="0.2">
      <c r="A216" s="24" t="s">
        <v>143</v>
      </c>
      <c r="B216" s="10">
        <v>25.4</v>
      </c>
      <c r="C216" s="10">
        <v>21.9</v>
      </c>
      <c r="D216" s="31">
        <v>894</v>
      </c>
      <c r="E216" s="42">
        <v>16984.36</v>
      </c>
      <c r="F216" s="42">
        <v>2490.9940000000001</v>
      </c>
      <c r="G216" s="10">
        <f t="shared" si="22"/>
        <v>7.3331994847023976E-2</v>
      </c>
      <c r="H216" s="31" t="s">
        <v>79</v>
      </c>
      <c r="I216" s="10">
        <v>4.07</v>
      </c>
      <c r="J216" s="10">
        <v>10</v>
      </c>
      <c r="K216" s="10">
        <f>(F216/E216)*((1/(I216^2))+(1/(J216^2)))^0.5</f>
        <v>3.8905677582904523E-2</v>
      </c>
      <c r="M216" s="158"/>
      <c r="N216" s="5" t="str">
        <f>A391</f>
        <v>Man-11-3/4</v>
      </c>
      <c r="O216" s="32">
        <f>G391</f>
        <v>0.69761769321002254</v>
      </c>
      <c r="P216" s="32">
        <f>K391</f>
        <v>0.16221936780205498</v>
      </c>
      <c r="Q216" s="32">
        <f t="shared" si="27"/>
        <v>8.1109683901027491E-2</v>
      </c>
    </row>
    <row r="217" spans="1:18" ht="12" x14ac:dyDescent="0.2">
      <c r="A217" s="25" t="s">
        <v>341</v>
      </c>
      <c r="B217" s="32">
        <v>175.2</v>
      </c>
      <c r="C217" s="32">
        <v>55</v>
      </c>
      <c r="D217" s="5">
        <v>716</v>
      </c>
      <c r="E217" s="18">
        <v>137441.56</v>
      </c>
      <c r="F217" s="18">
        <v>13557.646000000001</v>
      </c>
      <c r="G217" s="32">
        <f t="shared" si="22"/>
        <v>4.9321493440557578E-2</v>
      </c>
      <c r="K217" s="10"/>
      <c r="M217" s="158"/>
      <c r="N217" s="5" t="str">
        <f>A393</f>
        <v>Man-11-5/6</v>
      </c>
      <c r="O217" s="32">
        <f>G393</f>
        <v>0.66077315797603453</v>
      </c>
      <c r="P217" s="32">
        <f>K393</f>
        <v>0.13961564293764289</v>
      </c>
      <c r="Q217" s="32">
        <f t="shared" si="27"/>
        <v>6.9807821468821446E-2</v>
      </c>
    </row>
    <row r="218" spans="1:18" ht="12" x14ac:dyDescent="0.2">
      <c r="A218" s="24" t="s">
        <v>144</v>
      </c>
      <c r="B218" s="10">
        <v>54.2</v>
      </c>
      <c r="C218" s="10">
        <v>40.799999999999997</v>
      </c>
      <c r="D218" s="31">
        <v>792</v>
      </c>
      <c r="E218" s="42">
        <v>50009.84</v>
      </c>
      <c r="F218" s="42">
        <v>9398.5960000000014</v>
      </c>
      <c r="G218" s="10">
        <f t="shared" si="22"/>
        <v>9.396746720245458E-2</v>
      </c>
      <c r="H218" s="31" t="s">
        <v>79</v>
      </c>
      <c r="I218" s="10">
        <v>9</v>
      </c>
      <c r="J218" s="10">
        <v>7.07</v>
      </c>
      <c r="K218" s="10">
        <f>(F218/E218)*((1/(I218^2))+(1/(J218^2)))^0.5</f>
        <v>3.3803075070945751E-2</v>
      </c>
      <c r="M218" s="158"/>
      <c r="N218" s="5" t="str">
        <f>A395</f>
        <v>Man-12-3/2</v>
      </c>
      <c r="O218" s="32">
        <f>G395</f>
        <v>0.41392881059391101</v>
      </c>
      <c r="P218" s="32">
        <f>K395</f>
        <v>9.7577782411452443E-2</v>
      </c>
      <c r="Q218" s="32">
        <f t="shared" si="27"/>
        <v>4.8788891205726222E-2</v>
      </c>
    </row>
    <row r="219" spans="1:18" ht="12" x14ac:dyDescent="0.2">
      <c r="A219" s="25" t="s">
        <v>342</v>
      </c>
      <c r="B219" s="32">
        <v>40.799999999999997</v>
      </c>
      <c r="C219" s="32">
        <v>25.1</v>
      </c>
      <c r="D219" s="5">
        <v>877</v>
      </c>
      <c r="E219" s="18">
        <v>154067.62</v>
      </c>
      <c r="F219" s="18">
        <v>16596.288</v>
      </c>
      <c r="G219" s="32">
        <f t="shared" ref="G219:G253" si="28">F219/(2*E219)</f>
        <v>5.3860402335026661E-2</v>
      </c>
      <c r="K219" s="10"/>
      <c r="M219" s="158"/>
      <c r="N219" s="5" t="str">
        <f>A397</f>
        <v>Man-12-5/4</v>
      </c>
      <c r="O219" s="32">
        <f>G397</f>
        <v>0.65785985097295474</v>
      </c>
      <c r="P219" s="32">
        <f>K397</f>
        <v>0.15771045528127442</v>
      </c>
      <c r="Q219" s="32">
        <f>P219/2</f>
        <v>7.885522764063721E-2</v>
      </c>
    </row>
    <row r="220" spans="1:18" ht="12" x14ac:dyDescent="0.2">
      <c r="A220" s="24" t="s">
        <v>145</v>
      </c>
      <c r="B220" s="10">
        <v>25.1</v>
      </c>
      <c r="C220" s="10">
        <v>23.2</v>
      </c>
      <c r="D220" s="31">
        <v>887</v>
      </c>
      <c r="E220" s="42">
        <v>165045.54800000001</v>
      </c>
      <c r="F220" s="42">
        <v>27407.423999999999</v>
      </c>
      <c r="G220" s="10">
        <f t="shared" si="28"/>
        <v>8.3029879727504058E-2</v>
      </c>
      <c r="H220" s="31" t="s">
        <v>79</v>
      </c>
      <c r="I220" s="10">
        <v>7.0399999999999991</v>
      </c>
      <c r="J220" s="10">
        <v>12.08</v>
      </c>
      <c r="K220" s="10">
        <f>(F220/E220)*((1/(I220^2))+(1/(J220^2)))^0.5</f>
        <v>2.7301396530536415E-2</v>
      </c>
      <c r="M220" s="158"/>
      <c r="N220" s="5" t="str">
        <f>A400</f>
        <v>Man-13-3/2</v>
      </c>
      <c r="O220" s="32">
        <f>G400*2</f>
        <v>0.62739807922509927</v>
      </c>
      <c r="P220" s="32">
        <f>K400</f>
        <v>6.818012353409357E-2</v>
      </c>
      <c r="Q220" s="32">
        <f>P220/2</f>
        <v>3.4090061767046785E-2</v>
      </c>
    </row>
    <row r="221" spans="1:18" ht="12" x14ac:dyDescent="0.2">
      <c r="A221" s="25" t="s">
        <v>343</v>
      </c>
      <c r="B221" s="32">
        <v>174</v>
      </c>
      <c r="C221" s="32">
        <v>54.2</v>
      </c>
      <c r="D221" s="5">
        <v>721</v>
      </c>
      <c r="E221" s="18">
        <v>144381</v>
      </c>
      <c r="F221" s="18">
        <v>16073.518</v>
      </c>
      <c r="G221" s="32">
        <f t="shared" si="28"/>
        <v>5.5663549913077204E-2</v>
      </c>
      <c r="K221" s="10"/>
      <c r="M221" s="159"/>
      <c r="N221" s="63" t="str">
        <f>A405</f>
        <v>Man-14-3/2</v>
      </c>
      <c r="O221" s="34">
        <f>G405</f>
        <v>0.36402461984365375</v>
      </c>
      <c r="P221" s="34">
        <f>K405</f>
        <v>8.4914367512491581E-2</v>
      </c>
      <c r="Q221" s="34">
        <f>P221/2</f>
        <v>4.2457183756245791E-2</v>
      </c>
      <c r="R221" s="34">
        <f>AVERAGE(O191:O221)</f>
        <v>0.55564339419074993</v>
      </c>
    </row>
    <row r="222" spans="1:18" ht="12" x14ac:dyDescent="0.2">
      <c r="A222" s="7" t="s">
        <v>344</v>
      </c>
      <c r="B222" s="33">
        <v>53.8</v>
      </c>
      <c r="C222" s="33">
        <v>39.9</v>
      </c>
      <c r="D222" s="8">
        <v>797</v>
      </c>
      <c r="E222" s="20">
        <v>125646.598</v>
      </c>
      <c r="F222" s="20">
        <v>3057.5279999999998</v>
      </c>
      <c r="G222" s="33">
        <f t="shared" si="28"/>
        <v>1.2167173837846369E-2</v>
      </c>
      <c r="H222" s="8"/>
      <c r="K222" s="10"/>
      <c r="N222" s="63"/>
      <c r="O222" s="34"/>
      <c r="P222" s="34"/>
      <c r="Q222" s="34"/>
      <c r="R222" s="34"/>
    </row>
    <row r="223" spans="1:18" ht="12" x14ac:dyDescent="0.2">
      <c r="A223" s="7" t="s">
        <v>345</v>
      </c>
      <c r="B223" s="33">
        <v>39.9</v>
      </c>
      <c r="C223" s="33">
        <v>27</v>
      </c>
      <c r="D223" s="8">
        <v>866</v>
      </c>
      <c r="E223" s="20">
        <v>217545.53</v>
      </c>
      <c r="F223" s="20">
        <v>18174.544000000002</v>
      </c>
      <c r="G223" s="33">
        <f t="shared" si="28"/>
        <v>4.1771816685913982E-2</v>
      </c>
      <c r="H223" s="8"/>
      <c r="K223" s="10"/>
      <c r="M223" s="157" t="s">
        <v>4</v>
      </c>
      <c r="N223" s="5" t="str">
        <f>A413</f>
        <v>Rha-1-5/6</v>
      </c>
      <c r="O223" s="32">
        <f>G413</f>
        <v>0.2647866934384373</v>
      </c>
      <c r="P223" s="32">
        <f>K413</f>
        <v>5.2619184266662768E-2</v>
      </c>
      <c r="Q223" s="32">
        <f>P223/2</f>
        <v>2.6309592133331384E-2</v>
      </c>
    </row>
    <row r="224" spans="1:18" ht="12" x14ac:dyDescent="0.2">
      <c r="A224" s="25" t="s">
        <v>346</v>
      </c>
      <c r="B224" s="32">
        <v>27</v>
      </c>
      <c r="C224" s="32">
        <v>22.2</v>
      </c>
      <c r="D224" s="5">
        <v>892</v>
      </c>
      <c r="E224" s="18">
        <v>77278.75</v>
      </c>
      <c r="F224" s="18">
        <v>996</v>
      </c>
      <c r="G224" s="32">
        <f t="shared" si="28"/>
        <v>6.4442036135418856E-3</v>
      </c>
      <c r="K224" s="10"/>
      <c r="M224" s="158"/>
      <c r="N224" s="5" t="str">
        <f>A414</f>
        <v>Rha-2-1/2</v>
      </c>
      <c r="O224" s="32">
        <f>G414</f>
        <v>0.59415456384563436</v>
      </c>
      <c r="P224" s="32">
        <f>K414</f>
        <v>0.1367295705796622</v>
      </c>
      <c r="Q224" s="32">
        <f>P224/2</f>
        <v>6.8364785289831101E-2</v>
      </c>
    </row>
    <row r="225" spans="1:18" ht="12" x14ac:dyDescent="0.2">
      <c r="A225" s="25" t="s">
        <v>347</v>
      </c>
      <c r="B225" s="32">
        <v>176.2</v>
      </c>
      <c r="C225" s="32">
        <v>53.8</v>
      </c>
      <c r="D225" s="5">
        <v>723</v>
      </c>
      <c r="E225" s="18">
        <v>51211.91</v>
      </c>
      <c r="F225" s="18">
        <v>5004.0379999999996</v>
      </c>
      <c r="G225" s="32">
        <f t="shared" si="28"/>
        <v>4.8856193803355499E-2</v>
      </c>
      <c r="K225" s="10"/>
      <c r="M225" s="158"/>
      <c r="N225" s="5" t="str">
        <f>A418</f>
        <v>Rha-2-5/6</v>
      </c>
      <c r="O225" s="32">
        <f>G418</f>
        <v>0.37426581211485582</v>
      </c>
      <c r="P225" s="32">
        <f>K418</f>
        <v>8.5119836506117597E-2</v>
      </c>
      <c r="Q225" s="32">
        <f>P225/2</f>
        <v>4.2559918253058798E-2</v>
      </c>
    </row>
    <row r="226" spans="1:18" ht="12" x14ac:dyDescent="0.2">
      <c r="A226" s="24" t="s">
        <v>146</v>
      </c>
      <c r="B226" s="10">
        <v>53.3</v>
      </c>
      <c r="C226" s="10">
        <v>40.5</v>
      </c>
      <c r="D226" s="31">
        <v>794</v>
      </c>
      <c r="E226" s="42">
        <v>63383.75</v>
      </c>
      <c r="F226" s="42">
        <v>6068.3559999999998</v>
      </c>
      <c r="G226" s="10">
        <f t="shared" si="28"/>
        <v>4.7869966671268263E-2</v>
      </c>
      <c r="H226" s="31" t="s">
        <v>79</v>
      </c>
      <c r="I226" s="10">
        <v>6.07</v>
      </c>
      <c r="J226" s="10">
        <v>11.06</v>
      </c>
      <c r="K226" s="10">
        <f>(F226/E226)*((1/(I226^2))+(1/(J226^2)))^0.5</f>
        <v>1.7991934629115348E-2</v>
      </c>
      <c r="M226" s="158"/>
      <c r="N226" s="5" t="str">
        <f>A419</f>
        <v>Rha-3-1/2</v>
      </c>
      <c r="O226" s="32">
        <f>G419</f>
        <v>0.5351480865224626</v>
      </c>
      <c r="P226" s="32">
        <f>K419</f>
        <v>0.12734280334937004</v>
      </c>
      <c r="Q226" s="32">
        <f>P226/2</f>
        <v>6.3671401674685019E-2</v>
      </c>
    </row>
    <row r="227" spans="1:18" ht="12" x14ac:dyDescent="0.2">
      <c r="A227" s="25" t="s">
        <v>348</v>
      </c>
      <c r="B227" s="32">
        <v>40.5</v>
      </c>
      <c r="C227" s="32">
        <v>27.2</v>
      </c>
      <c r="D227" s="5">
        <v>865</v>
      </c>
      <c r="E227" s="18">
        <v>245146.91</v>
      </c>
      <c r="F227" s="18">
        <v>18114.566000000003</v>
      </c>
      <c r="G227" s="32">
        <f t="shared" si="28"/>
        <v>3.6946347804261537E-2</v>
      </c>
      <c r="K227" s="10"/>
      <c r="M227" s="159"/>
      <c r="N227" s="63" t="str">
        <f>A423</f>
        <v>Rha-3-5/6</v>
      </c>
      <c r="O227" s="34">
        <f>G423</f>
        <v>0.3814685457522613</v>
      </c>
      <c r="P227" s="34">
        <f>K423</f>
        <v>8.5568612453654783E-2</v>
      </c>
      <c r="Q227" s="34">
        <f>P227/2</f>
        <v>4.2784306226827391E-2</v>
      </c>
      <c r="R227" s="34">
        <f>AVERAGE(O223:O227)</f>
        <v>0.42996474033473026</v>
      </c>
    </row>
    <row r="228" spans="1:18" ht="12" x14ac:dyDescent="0.2">
      <c r="A228" s="25" t="s">
        <v>349</v>
      </c>
      <c r="B228" s="32">
        <v>27.2</v>
      </c>
      <c r="C228" s="32">
        <v>22.9</v>
      </c>
      <c r="D228" s="5">
        <v>888</v>
      </c>
      <c r="E228" s="18">
        <v>358912.88</v>
      </c>
      <c r="F228" s="18">
        <v>18375.396000000001</v>
      </c>
      <c r="G228" s="32">
        <f t="shared" si="28"/>
        <v>2.5598685675476456E-2</v>
      </c>
      <c r="K228" s="10"/>
      <c r="N228" s="63"/>
      <c r="O228" s="34"/>
      <c r="P228" s="34"/>
      <c r="Q228" s="34"/>
      <c r="R228" s="34"/>
    </row>
    <row r="229" spans="1:18" ht="12" x14ac:dyDescent="0.2">
      <c r="A229" s="25" t="s">
        <v>350</v>
      </c>
      <c r="B229" s="32">
        <v>176.6</v>
      </c>
      <c r="C229" s="32">
        <v>53.3</v>
      </c>
      <c r="D229" s="5">
        <v>726</v>
      </c>
      <c r="E229" s="18">
        <v>36682.660000000003</v>
      </c>
      <c r="F229" s="18">
        <v>3666.15</v>
      </c>
      <c r="G229" s="32">
        <f t="shared" si="28"/>
        <v>4.9971158034886234E-2</v>
      </c>
      <c r="K229" s="10"/>
      <c r="M229" s="157" t="s">
        <v>6</v>
      </c>
      <c r="N229" s="5" t="str">
        <f>A424</f>
        <v>Xyl-1-1/2</v>
      </c>
      <c r="O229" s="32">
        <f>G424</f>
        <v>0.52423552427312092</v>
      </c>
      <c r="P229" s="32">
        <f>K424</f>
        <v>0.1126351114657116</v>
      </c>
      <c r="Q229" s="32">
        <f t="shared" ref="Q229:Q235" si="29">P229/2</f>
        <v>5.6317555732855802E-2</v>
      </c>
    </row>
    <row r="230" spans="1:18" ht="12" x14ac:dyDescent="0.2">
      <c r="A230" s="25" t="s">
        <v>351</v>
      </c>
      <c r="B230" s="32">
        <v>53.3</v>
      </c>
      <c r="C230" s="32">
        <v>40.6</v>
      </c>
      <c r="D230" s="5">
        <v>794</v>
      </c>
      <c r="E230" s="18">
        <v>63383.75</v>
      </c>
      <c r="F230" s="18">
        <v>693.87200000000007</v>
      </c>
      <c r="G230" s="32">
        <f t="shared" si="28"/>
        <v>5.4735795846727279E-3</v>
      </c>
      <c r="K230" s="10"/>
      <c r="M230" s="158"/>
      <c r="N230" s="5" t="str">
        <f>A425</f>
        <v>Xyl-1-3/2</v>
      </c>
      <c r="O230" s="32">
        <f>G425</f>
        <v>0.59816013055346373</v>
      </c>
      <c r="P230" s="32">
        <f>K425</f>
        <v>0.14186523169324283</v>
      </c>
      <c r="Q230" s="32">
        <f t="shared" si="29"/>
        <v>7.0932615846621416E-2</v>
      </c>
    </row>
    <row r="231" spans="1:18" ht="12" x14ac:dyDescent="0.2">
      <c r="A231" s="24" t="s">
        <v>147</v>
      </c>
      <c r="B231" s="10">
        <v>40.6</v>
      </c>
      <c r="C231" s="10">
        <v>27.8</v>
      </c>
      <c r="D231" s="31">
        <v>862</v>
      </c>
      <c r="E231" s="42">
        <v>159288.22</v>
      </c>
      <c r="F231" s="42">
        <v>7875.2340000000004</v>
      </c>
      <c r="G231" s="10">
        <f t="shared" si="28"/>
        <v>2.4720076600768092E-2</v>
      </c>
      <c r="H231" s="31" t="s">
        <v>79</v>
      </c>
      <c r="I231" s="10">
        <v>9.0399999999999991</v>
      </c>
      <c r="J231" s="10">
        <v>11.04</v>
      </c>
      <c r="K231" s="10">
        <f>(F231/E231)*((1/(I231^2))+(1/(J231^2)))^0.5</f>
        <v>7.0686194878232739E-3</v>
      </c>
      <c r="M231" s="158"/>
      <c r="N231" s="5" t="str">
        <f>A428</f>
        <v>Xyl-2-1/2</v>
      </c>
      <c r="O231" s="32">
        <f>G428</f>
        <v>0.5572627958401204</v>
      </c>
      <c r="P231" s="32">
        <f>K428</f>
        <v>0.11833087522351667</v>
      </c>
      <c r="Q231" s="32">
        <f t="shared" si="29"/>
        <v>5.9165437611758333E-2</v>
      </c>
    </row>
    <row r="232" spans="1:18" ht="12" x14ac:dyDescent="0.2">
      <c r="A232" s="25" t="s">
        <v>352</v>
      </c>
      <c r="B232" s="32">
        <v>27.8</v>
      </c>
      <c r="C232" s="32">
        <v>23.3</v>
      </c>
      <c r="D232" s="5">
        <v>886</v>
      </c>
      <c r="E232" s="18">
        <v>193401.22</v>
      </c>
      <c r="F232" s="18">
        <v>47231.466</v>
      </c>
      <c r="G232" s="32">
        <f t="shared" si="28"/>
        <v>0.12210746654028345</v>
      </c>
      <c r="K232" s="10"/>
      <c r="M232" s="158"/>
      <c r="N232" s="5" t="str">
        <f>A430</f>
        <v>Xyl-2-3/4</v>
      </c>
      <c r="O232" s="32">
        <f>G430</f>
        <v>0.37261859444676626</v>
      </c>
      <c r="P232" s="32">
        <f>K430</f>
        <v>8.4911842995421843E-2</v>
      </c>
      <c r="Q232" s="32">
        <f t="shared" si="29"/>
        <v>4.2455921497710922E-2</v>
      </c>
    </row>
    <row r="233" spans="1:18" ht="12" x14ac:dyDescent="0.2">
      <c r="A233" s="24" t="s">
        <v>148</v>
      </c>
      <c r="B233" s="10">
        <v>175.9</v>
      </c>
      <c r="C233" s="10">
        <v>53.3</v>
      </c>
      <c r="D233" s="31">
        <v>726</v>
      </c>
      <c r="E233" s="42">
        <v>83526.5</v>
      </c>
      <c r="F233" s="42">
        <v>3689.8220000000001</v>
      </c>
      <c r="G233" s="10">
        <f t="shared" si="28"/>
        <v>2.2087732635750333E-2</v>
      </c>
      <c r="H233" s="31" t="s">
        <v>79</v>
      </c>
      <c r="I233" s="10">
        <v>9.1</v>
      </c>
      <c r="J233" s="10">
        <v>10.07</v>
      </c>
      <c r="K233" s="10">
        <f>(F233/E233)*((1/(I233^2))+(1/(J233^2)))^0.5</f>
        <v>6.5429356166367345E-3</v>
      </c>
      <c r="M233" s="158"/>
      <c r="N233" s="5" t="str">
        <f>A433</f>
        <v>Xyl-3-2/3</v>
      </c>
      <c r="O233" s="32">
        <f>G433</f>
        <v>0.58946048222696068</v>
      </c>
      <c r="P233" s="32">
        <f>K433</f>
        <v>0.13229530253178073</v>
      </c>
      <c r="Q233" s="32">
        <f t="shared" si="29"/>
        <v>6.6147651265890367E-2</v>
      </c>
    </row>
    <row r="234" spans="1:18" ht="12" x14ac:dyDescent="0.2">
      <c r="A234" s="25" t="s">
        <v>353</v>
      </c>
      <c r="B234" s="32">
        <v>52.4</v>
      </c>
      <c r="C234" s="32">
        <v>39.700000000000003</v>
      </c>
      <c r="D234" s="5">
        <v>799</v>
      </c>
      <c r="E234" s="18">
        <v>65462.44</v>
      </c>
      <c r="F234" s="18">
        <v>13472.316000000001</v>
      </c>
      <c r="G234" s="32">
        <f t="shared" si="28"/>
        <v>0.10290111398230803</v>
      </c>
      <c r="K234" s="10"/>
      <c r="M234" s="158"/>
      <c r="N234" s="5" t="str">
        <f>A434</f>
        <v>Xyl-3-4/3</v>
      </c>
      <c r="O234" s="32">
        <f>G434</f>
        <v>0.44558035211694513</v>
      </c>
      <c r="P234" s="32">
        <f>K434</f>
        <v>9.9750018214058309E-2</v>
      </c>
      <c r="Q234" s="32">
        <f t="shared" si="29"/>
        <v>4.9875009107029154E-2</v>
      </c>
    </row>
    <row r="235" spans="1:18" ht="12" x14ac:dyDescent="0.2">
      <c r="A235" s="24" t="s">
        <v>149</v>
      </c>
      <c r="B235" s="10">
        <v>39.700000000000003</v>
      </c>
      <c r="C235" s="10">
        <v>28.8</v>
      </c>
      <c r="D235" s="31">
        <v>857</v>
      </c>
      <c r="E235" s="42">
        <v>17403.25</v>
      </c>
      <c r="F235" s="42">
        <v>5328.8620000000001</v>
      </c>
      <c r="G235" s="10">
        <f t="shared" si="28"/>
        <v>0.15309962219700343</v>
      </c>
      <c r="H235" s="31" t="s">
        <v>79</v>
      </c>
      <c r="I235" s="10">
        <v>9.01</v>
      </c>
      <c r="J235" s="10">
        <v>11</v>
      </c>
      <c r="K235" s="10">
        <f>(F235/E235)*((1/(I235^2))+(1/(J235^2)))^0.5</f>
        <v>4.3929457700401575E-2</v>
      </c>
      <c r="M235" s="159"/>
      <c r="N235" s="63" t="str">
        <f>A435</f>
        <v>Xyl-3-4/5</v>
      </c>
      <c r="O235" s="34">
        <f>G435</f>
        <v>0.68041912936188254</v>
      </c>
      <c r="P235" s="34">
        <f>K435</f>
        <v>0.16384718584471503</v>
      </c>
      <c r="Q235" s="34">
        <f t="shared" si="29"/>
        <v>8.1923592922357513E-2</v>
      </c>
      <c r="R235" s="34">
        <f>AVERAGE(O229:O235)</f>
        <v>0.53824814411703703</v>
      </c>
    </row>
    <row r="236" spans="1:18" ht="12" x14ac:dyDescent="0.2">
      <c r="A236" s="24" t="s">
        <v>150</v>
      </c>
      <c r="B236" s="10">
        <v>28.8</v>
      </c>
      <c r="C236" s="10">
        <v>23</v>
      </c>
      <c r="D236" s="31">
        <v>888</v>
      </c>
      <c r="E236" s="42">
        <v>19062.810000000001</v>
      </c>
      <c r="F236" s="42">
        <v>2703.7720000000004</v>
      </c>
      <c r="G236" s="10">
        <f t="shared" si="28"/>
        <v>7.0917456555460612E-2</v>
      </c>
      <c r="H236" s="31" t="s">
        <v>79</v>
      </c>
      <c r="I236" s="10">
        <v>6.0500000000000007</v>
      </c>
      <c r="J236" s="10">
        <v>10.07</v>
      </c>
      <c r="K236" s="10">
        <f>(F236/E236)*((1/(I236^2))+(1/(J236^2)))^0.5</f>
        <v>2.7349506155447914E-2</v>
      </c>
      <c r="M236" s="62"/>
    </row>
    <row r="237" spans="1:18" ht="12" x14ac:dyDescent="0.2">
      <c r="A237" s="47" t="s">
        <v>151</v>
      </c>
      <c r="B237" s="40">
        <v>176.6</v>
      </c>
      <c r="C237" s="40">
        <v>52.4</v>
      </c>
      <c r="D237" s="36">
        <v>730</v>
      </c>
      <c r="E237" s="43">
        <v>111134.94</v>
      </c>
      <c r="F237" s="43">
        <v>5062.9620000000004</v>
      </c>
      <c r="G237" s="40">
        <f t="shared" si="28"/>
        <v>2.2778443934913718E-2</v>
      </c>
      <c r="H237" s="36" t="s">
        <v>79</v>
      </c>
      <c r="I237" s="40">
        <v>7.0600000000000005</v>
      </c>
      <c r="J237" s="40">
        <v>8.01</v>
      </c>
      <c r="K237" s="40">
        <f>(F237/E237)*((1/(I237^2))+(1/(J237^2)))^0.5</f>
        <v>8.6015418087350744E-3</v>
      </c>
    </row>
    <row r="238" spans="1:18" ht="12" x14ac:dyDescent="0.2">
      <c r="A238" s="25" t="s">
        <v>367</v>
      </c>
      <c r="B238" s="32">
        <v>54.7</v>
      </c>
      <c r="C238" s="32">
        <v>30.6</v>
      </c>
      <c r="D238" s="5">
        <v>847</v>
      </c>
      <c r="E238" s="18">
        <v>71627.945999999996</v>
      </c>
      <c r="F238" s="18">
        <v>12546.675999999999</v>
      </c>
      <c r="G238" s="32">
        <f t="shared" si="28"/>
        <v>8.758226851849138E-2</v>
      </c>
      <c r="K238" s="10"/>
    </row>
    <row r="239" spans="1:18" ht="12" x14ac:dyDescent="0.2">
      <c r="A239" s="25" t="s">
        <v>368</v>
      </c>
      <c r="B239" s="32">
        <v>32</v>
      </c>
      <c r="C239" s="32">
        <v>30.6</v>
      </c>
      <c r="D239" s="5">
        <v>847</v>
      </c>
      <c r="E239" s="18">
        <v>71910.767999999996</v>
      </c>
      <c r="F239" s="18">
        <v>44840.847999999998</v>
      </c>
      <c r="G239" s="32">
        <f t="shared" si="28"/>
        <v>0.31178117858510423</v>
      </c>
      <c r="K239" s="10"/>
    </row>
    <row r="240" spans="1:18" ht="12" x14ac:dyDescent="0.2">
      <c r="A240" s="24" t="s">
        <v>159</v>
      </c>
      <c r="B240" s="10">
        <v>32</v>
      </c>
      <c r="C240" s="10">
        <v>19</v>
      </c>
      <c r="D240" s="31">
        <v>909</v>
      </c>
      <c r="E240" s="42">
        <v>31168.596000000001</v>
      </c>
      <c r="F240" s="42">
        <v>7362.2800000000007</v>
      </c>
      <c r="G240" s="10">
        <f t="shared" si="28"/>
        <v>0.11810413276234837</v>
      </c>
      <c r="H240" s="31" t="s">
        <v>79</v>
      </c>
      <c r="I240" s="10">
        <v>8.06</v>
      </c>
      <c r="J240" s="10">
        <v>8.01</v>
      </c>
      <c r="K240" s="10">
        <f>(F240/E240)*((1/(I240^2))+(1/(J240^2)))^0.5</f>
        <v>4.1574833036792873E-2</v>
      </c>
    </row>
    <row r="241" spans="1:11" ht="12" x14ac:dyDescent="0.2">
      <c r="A241" s="25" t="s">
        <v>369</v>
      </c>
      <c r="B241" s="32">
        <v>175.6</v>
      </c>
      <c r="C241" s="32">
        <v>54.7</v>
      </c>
      <c r="D241" s="5">
        <v>718</v>
      </c>
      <c r="E241" s="18">
        <v>39009.281999999999</v>
      </c>
      <c r="F241" s="18">
        <v>3153.4320000000002</v>
      </c>
      <c r="G241" s="32">
        <f t="shared" si="28"/>
        <v>4.0418995663647442E-2</v>
      </c>
      <c r="K241" s="10"/>
    </row>
    <row r="242" spans="1:11" ht="12" x14ac:dyDescent="0.2">
      <c r="A242" s="25" t="s">
        <v>370</v>
      </c>
      <c r="B242" s="32">
        <v>53.6</v>
      </c>
      <c r="C242" s="32">
        <v>30.2</v>
      </c>
      <c r="D242" s="5">
        <v>849</v>
      </c>
      <c r="E242" s="18">
        <v>46332.828000000001</v>
      </c>
      <c r="F242" s="18">
        <v>11016.892</v>
      </c>
      <c r="G242" s="32">
        <f t="shared" si="28"/>
        <v>0.11888862039675195</v>
      </c>
      <c r="K242" s="10"/>
    </row>
    <row r="243" spans="1:11" ht="12" x14ac:dyDescent="0.2">
      <c r="A243" s="25" t="s">
        <v>371</v>
      </c>
      <c r="B243" s="32">
        <v>31</v>
      </c>
      <c r="C243" s="32">
        <v>30.2</v>
      </c>
      <c r="D243" s="5">
        <v>849</v>
      </c>
      <c r="E243" s="18">
        <v>200270.53199999998</v>
      </c>
      <c r="F243" s="18">
        <v>57561.043999999994</v>
      </c>
      <c r="G243" s="32">
        <f t="shared" si="28"/>
        <v>0.1437082216369206</v>
      </c>
      <c r="K243" s="10"/>
    </row>
    <row r="244" spans="1:11" ht="12" x14ac:dyDescent="0.2">
      <c r="A244" s="25" t="s">
        <v>372</v>
      </c>
      <c r="B244" s="32">
        <v>31</v>
      </c>
      <c r="C244" s="32">
        <v>18.5</v>
      </c>
      <c r="D244" s="5">
        <v>912</v>
      </c>
      <c r="E244" s="18">
        <v>20816.946</v>
      </c>
      <c r="F244" s="18">
        <v>9281.9080000000013</v>
      </c>
      <c r="G244" s="32">
        <f t="shared" si="28"/>
        <v>0.22294115572956766</v>
      </c>
      <c r="K244" s="10"/>
    </row>
    <row r="245" spans="1:11" ht="12" x14ac:dyDescent="0.2">
      <c r="A245" s="25" t="s">
        <v>373</v>
      </c>
      <c r="B245" s="32">
        <v>176.4</v>
      </c>
      <c r="C245" s="32">
        <v>53.6</v>
      </c>
      <c r="D245" s="5">
        <v>724</v>
      </c>
      <c r="E245" s="18">
        <v>30727.146000000001</v>
      </c>
      <c r="F245" s="18">
        <v>1000.076</v>
      </c>
      <c r="G245" s="32">
        <f t="shared" si="28"/>
        <v>1.6273493151625601E-2</v>
      </c>
      <c r="K245" s="10"/>
    </row>
    <row r="246" spans="1:11" ht="12" x14ac:dyDescent="0.2">
      <c r="A246" s="25" t="s">
        <v>374</v>
      </c>
      <c r="B246" s="32">
        <v>53.8</v>
      </c>
      <c r="C246" s="32">
        <v>30.7</v>
      </c>
      <c r="D246" s="5">
        <v>847</v>
      </c>
      <c r="E246" s="18">
        <v>34492.313999999998</v>
      </c>
      <c r="F246" s="18">
        <v>563.06400000000008</v>
      </c>
      <c r="G246" s="32">
        <f t="shared" si="28"/>
        <v>8.1621662147688921E-3</v>
      </c>
      <c r="K246" s="10"/>
    </row>
    <row r="247" spans="1:11" ht="12" x14ac:dyDescent="0.2">
      <c r="A247" s="25" t="s">
        <v>375</v>
      </c>
      <c r="B247" s="32">
        <v>30.7</v>
      </c>
      <c r="C247" s="32">
        <v>29.7</v>
      </c>
      <c r="D247" s="5">
        <v>852</v>
      </c>
      <c r="E247" s="18">
        <v>131992.818</v>
      </c>
      <c r="F247" s="18">
        <v>32676.532000000003</v>
      </c>
      <c r="G247" s="32">
        <f t="shared" si="28"/>
        <v>0.12378147726189163</v>
      </c>
      <c r="K247" s="10"/>
    </row>
    <row r="248" spans="1:11" ht="12" x14ac:dyDescent="0.2">
      <c r="A248" s="25" t="s">
        <v>376</v>
      </c>
      <c r="B248" s="32">
        <v>29.7</v>
      </c>
      <c r="C248" s="32">
        <v>19</v>
      </c>
      <c r="D248" s="5">
        <v>909</v>
      </c>
      <c r="E248" s="18">
        <v>71754.846000000005</v>
      </c>
      <c r="F248" s="18">
        <v>11139.424000000001</v>
      </c>
      <c r="G248" s="32">
        <f t="shared" si="28"/>
        <v>7.7621405528485149E-2</v>
      </c>
      <c r="K248" s="10"/>
    </row>
    <row r="249" spans="1:11" ht="12" x14ac:dyDescent="0.2">
      <c r="A249" s="25" t="s">
        <v>377</v>
      </c>
      <c r="B249" s="32">
        <v>176.2</v>
      </c>
      <c r="C249" s="32">
        <v>53.8</v>
      </c>
      <c r="D249" s="5">
        <v>723</v>
      </c>
      <c r="E249" s="18">
        <v>30727.146000000001</v>
      </c>
      <c r="F249" s="18">
        <v>10000.075999999999</v>
      </c>
      <c r="G249" s="32">
        <f t="shared" si="28"/>
        <v>0.16272380129283726</v>
      </c>
      <c r="K249" s="10"/>
    </row>
    <row r="250" spans="1:11" ht="12" x14ac:dyDescent="0.2">
      <c r="A250" s="25" t="s">
        <v>378</v>
      </c>
      <c r="B250" s="32">
        <v>54.4</v>
      </c>
      <c r="C250" s="32">
        <v>30.9</v>
      </c>
      <c r="D250" s="5">
        <v>845</v>
      </c>
      <c r="E250" s="18">
        <v>58271.171999999999</v>
      </c>
      <c r="F250" s="18">
        <v>6659.7360000000008</v>
      </c>
      <c r="G250" s="32">
        <f t="shared" si="28"/>
        <v>5.7144345749558643E-2</v>
      </c>
      <c r="K250" s="10"/>
    </row>
    <row r="251" spans="1:11" ht="12" x14ac:dyDescent="0.2">
      <c r="A251" s="25" t="s">
        <v>379</v>
      </c>
      <c r="B251" s="32">
        <v>30.9</v>
      </c>
      <c r="C251" s="32">
        <v>29.8</v>
      </c>
      <c r="D251" s="5">
        <v>851</v>
      </c>
      <c r="E251" s="18">
        <v>131992.818</v>
      </c>
      <c r="F251" s="18">
        <v>32676.532000000003</v>
      </c>
      <c r="G251" s="32">
        <f t="shared" si="28"/>
        <v>0.12378147726189163</v>
      </c>
      <c r="K251" s="10"/>
    </row>
    <row r="252" spans="1:11" ht="12" x14ac:dyDescent="0.2">
      <c r="A252" s="25" t="s">
        <v>380</v>
      </c>
      <c r="B252" s="32">
        <v>29.8</v>
      </c>
      <c r="C252" s="32">
        <v>17.600000000000001</v>
      </c>
      <c r="D252" s="5">
        <v>917</v>
      </c>
      <c r="E252" s="18">
        <v>28521.635999999999</v>
      </c>
      <c r="F252" s="18">
        <v>9747.344000000001</v>
      </c>
      <c r="G252" s="32">
        <f t="shared" si="28"/>
        <v>0.17087631298569272</v>
      </c>
      <c r="K252" s="10"/>
    </row>
    <row r="253" spans="1:11" ht="12" x14ac:dyDescent="0.2">
      <c r="A253" s="48" t="s">
        <v>381</v>
      </c>
      <c r="B253" s="34">
        <v>174.7</v>
      </c>
      <c r="C253" s="34">
        <v>54.4</v>
      </c>
      <c r="D253" s="63">
        <v>720</v>
      </c>
      <c r="E253" s="19">
        <v>57590.046000000002</v>
      </c>
      <c r="F253" s="19">
        <v>24059.38</v>
      </c>
      <c r="G253" s="34">
        <f t="shared" si="28"/>
        <v>0.20888488264100363</v>
      </c>
      <c r="H253" s="63"/>
      <c r="I253" s="34"/>
      <c r="J253" s="34"/>
      <c r="K253" s="40"/>
    </row>
    <row r="254" spans="1:11" ht="12" x14ac:dyDescent="0.2">
      <c r="A254" s="25" t="s">
        <v>404</v>
      </c>
      <c r="B254" s="32">
        <v>61.6</v>
      </c>
      <c r="C254" s="32">
        <v>31.4</v>
      </c>
      <c r="D254" s="5">
        <v>843</v>
      </c>
      <c r="E254" s="18">
        <v>114239.51999999999</v>
      </c>
      <c r="F254" s="18">
        <v>5599.6360000000004</v>
      </c>
      <c r="G254" s="32">
        <f>F254/(2*E254)</f>
        <v>2.4508313760421965E-2</v>
      </c>
      <c r="K254" s="10"/>
    </row>
    <row r="255" spans="1:11" ht="12" x14ac:dyDescent="0.2">
      <c r="A255" s="25" t="s">
        <v>405</v>
      </c>
      <c r="B255" s="32">
        <v>31.4</v>
      </c>
      <c r="C255" s="32">
        <v>19.7</v>
      </c>
      <c r="D255" s="5">
        <v>905</v>
      </c>
      <c r="E255" s="18">
        <v>474615.66000000003</v>
      </c>
      <c r="F255" s="18">
        <v>21993.844000000001</v>
      </c>
      <c r="G255" s="32">
        <f>F255/(2*E255)</f>
        <v>2.3170162569014264E-2</v>
      </c>
      <c r="K255" s="10"/>
    </row>
    <row r="256" spans="1:11" ht="12" x14ac:dyDescent="0.2">
      <c r="A256" s="24" t="s">
        <v>200</v>
      </c>
      <c r="B256" s="10">
        <v>175.8</v>
      </c>
      <c r="C256" s="10">
        <v>62.1</v>
      </c>
      <c r="D256" s="31">
        <v>678</v>
      </c>
      <c r="E256" s="42">
        <v>24255.75</v>
      </c>
      <c r="F256" s="42">
        <v>7630.0880000000006</v>
      </c>
      <c r="G256" s="10">
        <f>F256/(2*E256)</f>
        <v>0.15728410789194316</v>
      </c>
      <c r="H256" s="31" t="s">
        <v>79</v>
      </c>
      <c r="I256" s="10">
        <v>7.0500000000000007</v>
      </c>
      <c r="J256" s="10">
        <v>8.0500000000000007</v>
      </c>
      <c r="K256" s="10">
        <f>(F256/E256)*((1/(I256^2))+(1/(J256^2)))^0.5</f>
        <v>5.931193151678104E-2</v>
      </c>
    </row>
    <row r="257" spans="1:11" ht="12" x14ac:dyDescent="0.2">
      <c r="A257" s="24" t="s">
        <v>197</v>
      </c>
      <c r="B257" s="10">
        <v>62.1</v>
      </c>
      <c r="C257" s="10">
        <v>29.8</v>
      </c>
      <c r="D257" s="31">
        <v>851</v>
      </c>
      <c r="E257" s="42">
        <v>182282.52</v>
      </c>
      <c r="F257" s="42">
        <v>4163.3879999999999</v>
      </c>
      <c r="G257" s="10">
        <f t="shared" ref="G257:G293" si="30">F257/(2*E257)</f>
        <v>1.1420151531808975E-2</v>
      </c>
      <c r="H257" s="31" t="s">
        <v>79</v>
      </c>
      <c r="I257" s="10">
        <v>5</v>
      </c>
      <c r="J257" s="10">
        <v>10.1</v>
      </c>
      <c r="K257" s="10">
        <f>(F257/E257)*((1/(I257^2))+(1/(J257^2)))^0.5</f>
        <v>5.0971737994685148E-3</v>
      </c>
    </row>
    <row r="258" spans="1:11" ht="12" x14ac:dyDescent="0.2">
      <c r="A258" s="24" t="s">
        <v>198</v>
      </c>
      <c r="B258" s="10">
        <v>29.8</v>
      </c>
      <c r="C258" s="10">
        <v>17.7</v>
      </c>
      <c r="D258" s="31">
        <v>916</v>
      </c>
      <c r="E258" s="42">
        <v>14259.18</v>
      </c>
      <c r="F258" s="42">
        <v>2847.3440000000001</v>
      </c>
      <c r="G258" s="10">
        <f t="shared" si="30"/>
        <v>9.9842487436163932E-2</v>
      </c>
      <c r="H258" s="31" t="s">
        <v>79</v>
      </c>
      <c r="I258" s="10">
        <v>7.09</v>
      </c>
      <c r="J258" s="10">
        <v>12.06</v>
      </c>
      <c r="K258" s="10">
        <f>(F258/E258)*((1/(I258^2))+(1/(J258^2)))^0.5</f>
        <v>3.267083540347096E-2</v>
      </c>
    </row>
    <row r="259" spans="1:11" ht="12" x14ac:dyDescent="0.2">
      <c r="A259" s="25" t="s">
        <v>401</v>
      </c>
      <c r="B259" s="32">
        <v>175.6</v>
      </c>
      <c r="C259" s="32">
        <v>62.3</v>
      </c>
      <c r="D259" s="5">
        <v>677</v>
      </c>
      <c r="E259" s="18">
        <v>90835.23</v>
      </c>
      <c r="F259" s="18">
        <v>4911.4480000000003</v>
      </c>
      <c r="G259" s="32">
        <f t="shared" si="30"/>
        <v>2.7034929068820549E-2</v>
      </c>
      <c r="K259" s="10"/>
    </row>
    <row r="260" spans="1:11" ht="12" x14ac:dyDescent="0.2">
      <c r="A260" s="24" t="s">
        <v>199</v>
      </c>
      <c r="B260" s="10">
        <v>62.3</v>
      </c>
      <c r="C260" s="10">
        <v>29.7</v>
      </c>
      <c r="D260" s="31">
        <v>852</v>
      </c>
      <c r="E260" s="42">
        <v>86223.66</v>
      </c>
      <c r="F260" s="42">
        <v>19381.192000000003</v>
      </c>
      <c r="G260" s="10">
        <f t="shared" si="30"/>
        <v>0.11238905887316777</v>
      </c>
      <c r="H260" s="31" t="s">
        <v>79</v>
      </c>
      <c r="I260" s="10">
        <v>8.1</v>
      </c>
      <c r="J260" s="10">
        <v>10.029999999999999</v>
      </c>
      <c r="K260" s="10">
        <f>(F260/E260)*((1/(I260^2))+(1/(J260^2)))^0.5</f>
        <v>3.5669566299132788E-2</v>
      </c>
    </row>
    <row r="261" spans="1:11" ht="12" x14ac:dyDescent="0.2">
      <c r="A261" s="25" t="s">
        <v>402</v>
      </c>
      <c r="B261" s="32">
        <v>29.7</v>
      </c>
      <c r="C261" s="32">
        <v>19</v>
      </c>
      <c r="D261" s="5">
        <v>909</v>
      </c>
      <c r="E261" s="18">
        <v>358774.23</v>
      </c>
      <c r="F261" s="18">
        <v>11139.424000000001</v>
      </c>
      <c r="G261" s="32">
        <f t="shared" si="30"/>
        <v>1.552428110569703E-2</v>
      </c>
      <c r="K261" s="10"/>
    </row>
    <row r="262" spans="1:11" ht="12" x14ac:dyDescent="0.2">
      <c r="A262" s="25" t="s">
        <v>403</v>
      </c>
      <c r="B262" s="32">
        <v>174.8</v>
      </c>
      <c r="C262" s="32">
        <v>61.5</v>
      </c>
      <c r="D262" s="5">
        <v>682</v>
      </c>
      <c r="E262" s="18">
        <v>114253.86000000002</v>
      </c>
      <c r="F262" s="18">
        <v>11463.636</v>
      </c>
      <c r="G262" s="32">
        <f t="shared" si="30"/>
        <v>5.0167390405890876E-2</v>
      </c>
      <c r="K262" s="10"/>
    </row>
    <row r="263" spans="1:11" ht="12" x14ac:dyDescent="0.2">
      <c r="A263" s="24" t="s">
        <v>201</v>
      </c>
      <c r="B263" s="10">
        <v>61.2</v>
      </c>
      <c r="C263" s="10">
        <v>30.3</v>
      </c>
      <c r="D263" s="31">
        <v>849</v>
      </c>
      <c r="E263" s="42">
        <v>135567</v>
      </c>
      <c r="F263" s="42">
        <v>1541.008</v>
      </c>
      <c r="G263" s="10">
        <f t="shared" si="30"/>
        <v>5.6835660595867732E-3</v>
      </c>
      <c r="H263" s="31" t="s">
        <v>79</v>
      </c>
      <c r="I263" s="10">
        <v>4.09</v>
      </c>
      <c r="J263" s="10">
        <v>11.01</v>
      </c>
      <c r="K263" s="10">
        <f>(F263/E263)*((1/(I263^2))+(1/(J263^2)))^0.5</f>
        <v>2.9648197827881824E-3</v>
      </c>
    </row>
    <row r="264" spans="1:11" ht="12" x14ac:dyDescent="0.2">
      <c r="A264" s="24" t="s">
        <v>202</v>
      </c>
      <c r="B264" s="10">
        <v>30.3</v>
      </c>
      <c r="C264" s="10">
        <v>19.5</v>
      </c>
      <c r="D264" s="31">
        <v>907</v>
      </c>
      <c r="E264" s="42">
        <v>281824.98</v>
      </c>
      <c r="F264" s="42">
        <v>37804.264000000003</v>
      </c>
      <c r="G264" s="10">
        <f t="shared" si="30"/>
        <v>6.7070463377660858E-2</v>
      </c>
      <c r="H264" s="31" t="s">
        <v>79</v>
      </c>
      <c r="I264" s="10">
        <v>8.08</v>
      </c>
      <c r="J264" s="10">
        <v>9.06</v>
      </c>
      <c r="K264" s="10">
        <f>(F264/E264)*((1/(I264^2))+(1/(J264^2)))^0.5</f>
        <v>2.2244686309465644E-2</v>
      </c>
    </row>
    <row r="265" spans="1:11" ht="12" x14ac:dyDescent="0.2">
      <c r="A265" s="25" t="s">
        <v>406</v>
      </c>
      <c r="B265" s="32">
        <v>174.8</v>
      </c>
      <c r="C265" s="32">
        <v>61.2</v>
      </c>
      <c r="D265" s="5">
        <v>683</v>
      </c>
      <c r="E265" s="18">
        <v>75316.319999999992</v>
      </c>
      <c r="F265" s="18">
        <v>8389.3880000000008</v>
      </c>
      <c r="G265" s="32">
        <f t="shared" si="30"/>
        <v>5.5694356814034472E-2</v>
      </c>
      <c r="K265" s="10"/>
    </row>
    <row r="266" spans="1:11" ht="12" x14ac:dyDescent="0.2">
      <c r="A266" s="24" t="s">
        <v>203</v>
      </c>
      <c r="B266" s="10">
        <v>60.7</v>
      </c>
      <c r="C266" s="10">
        <v>30.1</v>
      </c>
      <c r="D266" s="31">
        <v>850</v>
      </c>
      <c r="E266" s="42">
        <v>122287.13999999998</v>
      </c>
      <c r="F266" s="42">
        <v>5342.5119999999997</v>
      </c>
      <c r="G266" s="10">
        <f t="shared" si="30"/>
        <v>2.184412849952988E-2</v>
      </c>
      <c r="H266" s="31" t="s">
        <v>79</v>
      </c>
      <c r="I266" s="10">
        <v>9.07</v>
      </c>
      <c r="J266" s="10">
        <v>8.06</v>
      </c>
      <c r="K266" s="10">
        <f>(F266/E266)*((1/(I266^2))+(1/(J266^2)))^0.5</f>
        <v>7.2513410750518932E-3</v>
      </c>
    </row>
    <row r="267" spans="1:11" ht="12" x14ac:dyDescent="0.2">
      <c r="A267" s="24" t="s">
        <v>204</v>
      </c>
      <c r="B267" s="10">
        <v>30.1</v>
      </c>
      <c r="C267" s="10">
        <v>18.399999999999999</v>
      </c>
      <c r="D267" s="31">
        <v>913</v>
      </c>
      <c r="E267" s="42">
        <v>109243.86000000002</v>
      </c>
      <c r="F267" s="42">
        <v>14405.168</v>
      </c>
      <c r="G267" s="10">
        <f t="shared" si="30"/>
        <v>6.5931247760743703E-2</v>
      </c>
      <c r="H267" s="31" t="s">
        <v>79</v>
      </c>
      <c r="I267" s="10">
        <v>4</v>
      </c>
      <c r="J267" s="10">
        <v>12.01</v>
      </c>
      <c r="K267" s="10">
        <f>(F267/E267)*((1/(I267^2))+(1/(J267^2)))^0.5</f>
        <v>3.4745926410536622E-2</v>
      </c>
    </row>
    <row r="268" spans="1:11" ht="12" x14ac:dyDescent="0.2">
      <c r="A268" s="25" t="s">
        <v>407</v>
      </c>
      <c r="B268" s="32">
        <v>172.1</v>
      </c>
      <c r="C268" s="32">
        <v>60.7</v>
      </c>
      <c r="D268" s="5">
        <v>686</v>
      </c>
      <c r="E268" s="18">
        <v>262423.77</v>
      </c>
      <c r="F268" s="18">
        <v>9267.7440000000006</v>
      </c>
      <c r="G268" s="32">
        <f t="shared" si="30"/>
        <v>1.7657973589816196E-2</v>
      </c>
      <c r="K268" s="10"/>
    </row>
    <row r="269" spans="1:11" ht="12" x14ac:dyDescent="0.2">
      <c r="A269" s="24" t="s">
        <v>205</v>
      </c>
      <c r="B269" s="10">
        <v>60.1</v>
      </c>
      <c r="C269" s="10">
        <v>30.9</v>
      </c>
      <c r="D269" s="31">
        <v>845</v>
      </c>
      <c r="E269" s="42">
        <v>160428.36000000002</v>
      </c>
      <c r="F269" s="42">
        <v>6350.5080000000007</v>
      </c>
      <c r="G269" s="10">
        <f t="shared" si="30"/>
        <v>1.9792348435151989E-2</v>
      </c>
      <c r="H269" s="31" t="s">
        <v>79</v>
      </c>
      <c r="I269" s="10">
        <v>9.07</v>
      </c>
      <c r="J269" s="10">
        <v>12.02</v>
      </c>
      <c r="K269" s="10">
        <f>(F269/E269)*((1/(I269^2))+(1/(J269^2)))^0.5</f>
        <v>5.4674486858595113E-3</v>
      </c>
    </row>
    <row r="270" spans="1:11" ht="12" x14ac:dyDescent="0.2">
      <c r="A270" s="25" t="s">
        <v>408</v>
      </c>
      <c r="B270" s="32">
        <v>30.9</v>
      </c>
      <c r="C270" s="32">
        <v>18.5</v>
      </c>
      <c r="D270" s="5">
        <v>912</v>
      </c>
      <c r="E270" s="18">
        <v>104084.73000000001</v>
      </c>
      <c r="F270" s="18">
        <v>9281.9080000000013</v>
      </c>
      <c r="G270" s="32">
        <f t="shared" si="30"/>
        <v>4.458823114591353E-2</v>
      </c>
      <c r="K270" s="10"/>
    </row>
    <row r="271" spans="1:11" ht="12" x14ac:dyDescent="0.2">
      <c r="A271" s="47" t="s">
        <v>206</v>
      </c>
      <c r="B271" s="40">
        <v>172.4</v>
      </c>
      <c r="C271" s="40">
        <v>60.1</v>
      </c>
      <c r="D271" s="36">
        <v>689</v>
      </c>
      <c r="E271" s="43">
        <v>372042.83999999997</v>
      </c>
      <c r="F271" s="43">
        <v>15026.808000000001</v>
      </c>
      <c r="G271" s="40">
        <f t="shared" si="30"/>
        <v>2.0194996898744245E-2</v>
      </c>
      <c r="H271" s="36" t="s">
        <v>79</v>
      </c>
      <c r="I271" s="40">
        <v>6.0500000000000007</v>
      </c>
      <c r="J271" s="40">
        <v>9.08</v>
      </c>
      <c r="K271" s="40">
        <f>(F271/E271)*((1/(I271^2))+(1/(J271^2)))^0.5</f>
        <v>8.0222327259553972E-3</v>
      </c>
    </row>
    <row r="272" spans="1:11" ht="12" x14ac:dyDescent="0.2">
      <c r="A272" s="24" t="s">
        <v>135</v>
      </c>
      <c r="B272" s="10">
        <v>59.3</v>
      </c>
      <c r="C272" s="10">
        <v>36.700000000000003</v>
      </c>
      <c r="D272" s="31">
        <v>814</v>
      </c>
      <c r="E272" s="42">
        <v>105854.76</v>
      </c>
      <c r="F272" s="42">
        <v>10835.42</v>
      </c>
      <c r="G272" s="10">
        <f t="shared" si="30"/>
        <v>5.1180598775151916E-2</v>
      </c>
      <c r="H272" s="31" t="s">
        <v>79</v>
      </c>
      <c r="I272" s="10">
        <v>9.0399999999999991</v>
      </c>
      <c r="J272" s="10">
        <v>8.0399999999999991</v>
      </c>
      <c r="K272" s="10">
        <f>(F272/E272)*((1/(I272^2))+(1/(J272^2)))^0.5</f>
        <v>1.7038322213936665E-2</v>
      </c>
    </row>
    <row r="273" spans="1:11" ht="12" x14ac:dyDescent="0.2">
      <c r="A273" s="25" t="s">
        <v>495</v>
      </c>
      <c r="B273" s="32">
        <v>36.700000000000003</v>
      </c>
      <c r="C273" s="32">
        <v>25.2</v>
      </c>
      <c r="D273" s="5">
        <v>876</v>
      </c>
      <c r="E273" s="18">
        <v>107481.38</v>
      </c>
      <c r="F273" s="18">
        <v>25629.356</v>
      </c>
      <c r="G273" s="32">
        <f t="shared" si="30"/>
        <v>0.11922695819499153</v>
      </c>
      <c r="K273" s="10"/>
    </row>
    <row r="274" spans="1:11" ht="12" x14ac:dyDescent="0.2">
      <c r="A274" s="25" t="s">
        <v>494</v>
      </c>
      <c r="B274" s="32">
        <v>36.700000000000003</v>
      </c>
      <c r="C274" s="32">
        <v>15.8</v>
      </c>
      <c r="D274" s="5">
        <v>926</v>
      </c>
      <c r="E274" s="18">
        <v>220876.12</v>
      </c>
      <c r="F274" s="18">
        <v>24893.764000000003</v>
      </c>
      <c r="G274" s="32">
        <f t="shared" si="30"/>
        <v>5.6352320929940282E-2</v>
      </c>
      <c r="K274" s="10"/>
    </row>
    <row r="275" spans="1:11" ht="12" x14ac:dyDescent="0.2">
      <c r="A275" s="24" t="s">
        <v>136</v>
      </c>
      <c r="B275" s="10">
        <v>25.2</v>
      </c>
      <c r="C275" s="10">
        <v>11.1</v>
      </c>
      <c r="D275" s="31">
        <v>948</v>
      </c>
      <c r="E275" s="42">
        <v>7195.12</v>
      </c>
      <c r="F275" s="42">
        <v>420.61200000000002</v>
      </c>
      <c r="G275" s="10">
        <f t="shared" si="30"/>
        <v>2.9228977418027775E-2</v>
      </c>
      <c r="H275" s="31" t="s">
        <v>79</v>
      </c>
      <c r="I275" s="10">
        <v>9.09</v>
      </c>
      <c r="J275" s="10">
        <v>11</v>
      </c>
      <c r="K275" s="10">
        <f>(F275/E275)*((1/(I275^2))+(1/(J275^2)))^0.5</f>
        <v>8.3426861056229117E-3</v>
      </c>
    </row>
    <row r="276" spans="1:11" ht="12" x14ac:dyDescent="0.2">
      <c r="A276" s="25" t="s">
        <v>501</v>
      </c>
      <c r="B276" s="32">
        <v>173.9</v>
      </c>
      <c r="C276" s="32">
        <v>59.3</v>
      </c>
      <c r="D276" s="5">
        <v>693</v>
      </c>
      <c r="E276" s="18">
        <v>193139.12</v>
      </c>
      <c r="F276" s="18">
        <v>12565.536</v>
      </c>
      <c r="G276" s="32">
        <f t="shared" si="30"/>
        <v>3.2529753682216216E-2</v>
      </c>
      <c r="K276" s="10"/>
    </row>
    <row r="277" spans="1:11" ht="12" x14ac:dyDescent="0.2">
      <c r="A277" s="25" t="s">
        <v>498</v>
      </c>
      <c r="B277" s="32">
        <v>59.3</v>
      </c>
      <c r="C277" s="32">
        <v>36.700000000000003</v>
      </c>
      <c r="D277" s="5">
        <v>814</v>
      </c>
      <c r="E277" s="18">
        <v>105854.76</v>
      </c>
      <c r="F277" s="18">
        <v>10835.42</v>
      </c>
      <c r="G277" s="32">
        <f t="shared" si="30"/>
        <v>5.1180598775151916E-2</v>
      </c>
      <c r="K277" s="10"/>
    </row>
    <row r="278" spans="1:11" ht="12" x14ac:dyDescent="0.2">
      <c r="A278" s="25" t="s">
        <v>496</v>
      </c>
      <c r="B278" s="32">
        <v>36.700000000000003</v>
      </c>
      <c r="C278" s="32">
        <v>25.4</v>
      </c>
      <c r="D278" s="5">
        <v>875</v>
      </c>
      <c r="E278" s="18">
        <v>107481.38</v>
      </c>
      <c r="F278" s="18">
        <v>15629.356</v>
      </c>
      <c r="G278" s="32">
        <f t="shared" si="30"/>
        <v>7.2707272645736398E-2</v>
      </c>
      <c r="K278" s="10"/>
    </row>
    <row r="279" spans="1:11" ht="12" x14ac:dyDescent="0.2">
      <c r="A279" s="24" t="s">
        <v>137</v>
      </c>
      <c r="B279" s="10">
        <v>36.700000000000003</v>
      </c>
      <c r="C279" s="10">
        <v>15.8</v>
      </c>
      <c r="D279" s="31">
        <v>926</v>
      </c>
      <c r="E279" s="42">
        <v>220876.12</v>
      </c>
      <c r="F279" s="42">
        <v>24893.764000000003</v>
      </c>
      <c r="G279" s="10">
        <f t="shared" si="30"/>
        <v>5.6352320929940282E-2</v>
      </c>
      <c r="H279" s="31" t="s">
        <v>79</v>
      </c>
      <c r="I279" s="10">
        <v>5.0999999999999996</v>
      </c>
      <c r="J279" s="10">
        <v>10.09</v>
      </c>
      <c r="K279" s="10">
        <f>(F279/E279)*((1/(I279^2))+(1/(J279^2)))^0.5</f>
        <v>2.4761482320797903E-2</v>
      </c>
    </row>
    <row r="280" spans="1:11" ht="12" x14ac:dyDescent="0.2">
      <c r="A280" s="25" t="s">
        <v>492</v>
      </c>
      <c r="B280" s="32">
        <v>25.4</v>
      </c>
      <c r="C280" s="32">
        <v>11.8</v>
      </c>
      <c r="D280" s="5">
        <v>947</v>
      </c>
      <c r="E280" s="18">
        <v>228461.24</v>
      </c>
      <c r="F280" s="18">
        <v>18111.256000000001</v>
      </c>
      <c r="G280" s="32">
        <f t="shared" si="30"/>
        <v>3.9637480738527027E-2</v>
      </c>
      <c r="K280" s="10"/>
    </row>
    <row r="281" spans="1:11" ht="12" x14ac:dyDescent="0.2">
      <c r="A281" s="25" t="s">
        <v>502</v>
      </c>
      <c r="B281" s="32">
        <v>174.2</v>
      </c>
      <c r="C281" s="32">
        <v>59.3</v>
      </c>
      <c r="D281" s="5">
        <v>693</v>
      </c>
      <c r="E281" s="18">
        <v>117276.88</v>
      </c>
      <c r="F281" s="18">
        <v>5239.8559999999998</v>
      </c>
      <c r="G281" s="32">
        <f t="shared" si="30"/>
        <v>2.2339680250702439E-2</v>
      </c>
      <c r="K281" s="10"/>
    </row>
    <row r="282" spans="1:11" ht="12" x14ac:dyDescent="0.2">
      <c r="A282" s="25" t="s">
        <v>499</v>
      </c>
      <c r="B282" s="32">
        <v>59.2</v>
      </c>
      <c r="C282" s="32">
        <v>36.9</v>
      </c>
      <c r="D282" s="5">
        <v>813</v>
      </c>
      <c r="E282" s="18">
        <v>105854.76</v>
      </c>
      <c r="F282" s="18">
        <v>10835.42</v>
      </c>
      <c r="G282" s="32">
        <f t="shared" si="30"/>
        <v>5.1180598775151916E-2</v>
      </c>
      <c r="K282" s="10"/>
    </row>
    <row r="283" spans="1:11" ht="12" x14ac:dyDescent="0.2">
      <c r="A283" s="25" t="s">
        <v>497</v>
      </c>
      <c r="B283" s="32">
        <v>36.9</v>
      </c>
      <c r="C283" s="32">
        <v>25.5</v>
      </c>
      <c r="D283" s="5">
        <v>874</v>
      </c>
      <c r="E283" s="18">
        <v>157097</v>
      </c>
      <c r="F283" s="18">
        <v>11841.244000000001</v>
      </c>
      <c r="G283" s="32">
        <f t="shared" si="30"/>
        <v>3.7687683405793877E-2</v>
      </c>
      <c r="K283" s="10"/>
    </row>
    <row r="284" spans="1:11" ht="12" x14ac:dyDescent="0.2">
      <c r="A284" s="25" t="s">
        <v>493</v>
      </c>
      <c r="B284" s="32">
        <v>36.9</v>
      </c>
      <c r="C284" s="32">
        <v>15.7</v>
      </c>
      <c r="D284" s="5">
        <v>927</v>
      </c>
      <c r="E284" s="18">
        <v>220876.12</v>
      </c>
      <c r="F284" s="18">
        <v>24893.764000000003</v>
      </c>
      <c r="G284" s="32">
        <f t="shared" si="30"/>
        <v>5.6352320929940282E-2</v>
      </c>
      <c r="K284" s="10"/>
    </row>
    <row r="285" spans="1:11" ht="12" x14ac:dyDescent="0.2">
      <c r="A285" s="24" t="s">
        <v>138</v>
      </c>
      <c r="B285" s="10">
        <v>25.5</v>
      </c>
      <c r="C285" s="10">
        <v>12</v>
      </c>
      <c r="D285" s="31">
        <v>947</v>
      </c>
      <c r="E285" s="42">
        <v>228461.24</v>
      </c>
      <c r="F285" s="42">
        <v>18111.256000000001</v>
      </c>
      <c r="G285" s="10">
        <f t="shared" si="30"/>
        <v>3.9637480738527027E-2</v>
      </c>
      <c r="H285" s="31" t="s">
        <v>79</v>
      </c>
      <c r="I285" s="10">
        <v>9.02</v>
      </c>
      <c r="J285" s="10">
        <v>9.06</v>
      </c>
      <c r="K285" s="10">
        <f>(F285/E285)*((1/(I285^2))+(1/(J285^2)))^0.5</f>
        <v>1.2401830620072475E-2</v>
      </c>
    </row>
    <row r="286" spans="1:11" ht="12" x14ac:dyDescent="0.2">
      <c r="A286" s="25" t="s">
        <v>500</v>
      </c>
      <c r="B286" s="32">
        <v>173.7</v>
      </c>
      <c r="C286" s="32">
        <v>59.2</v>
      </c>
      <c r="D286" s="5">
        <v>694</v>
      </c>
      <c r="E286" s="18">
        <v>193139.12</v>
      </c>
      <c r="F286" s="18">
        <v>12565.536</v>
      </c>
      <c r="G286" s="32">
        <f t="shared" si="30"/>
        <v>3.2529753682216216E-2</v>
      </c>
      <c r="K286" s="10"/>
    </row>
    <row r="287" spans="1:11" ht="12" x14ac:dyDescent="0.2">
      <c r="A287" s="47" t="s">
        <v>139</v>
      </c>
      <c r="B287" s="40">
        <v>37.700000000000003</v>
      </c>
      <c r="C287" s="40">
        <v>16.3</v>
      </c>
      <c r="D287" s="36">
        <v>924</v>
      </c>
      <c r="E287" s="43">
        <v>45546.82</v>
      </c>
      <c r="F287" s="43">
        <v>5546.8120000000008</v>
      </c>
      <c r="G287" s="40">
        <f t="shared" si="30"/>
        <v>6.0891320184372925E-2</v>
      </c>
      <c r="H287" s="36" t="s">
        <v>79</v>
      </c>
      <c r="I287" s="40">
        <v>5.07</v>
      </c>
      <c r="J287" s="40">
        <v>12.07</v>
      </c>
      <c r="K287" s="40">
        <f>(F287/E287)*((1/(I287^2))+(1/(J287^2)))^0.5</f>
        <v>2.6053294119662819E-2</v>
      </c>
    </row>
    <row r="288" spans="1:11" ht="12" x14ac:dyDescent="0.2">
      <c r="A288" s="24" t="s">
        <v>160</v>
      </c>
      <c r="B288" s="10">
        <v>138.6</v>
      </c>
      <c r="C288" s="10">
        <v>130.19999999999999</v>
      </c>
      <c r="D288" s="31">
        <v>314</v>
      </c>
      <c r="E288" s="42">
        <v>52149</v>
      </c>
      <c r="F288" s="42">
        <v>9931.2920000000013</v>
      </c>
      <c r="G288" s="10">
        <f t="shared" si="30"/>
        <v>9.5220349383497299E-2</v>
      </c>
      <c r="H288" s="31" t="s">
        <v>79</v>
      </c>
      <c r="I288" s="10">
        <v>5.0600000000000005</v>
      </c>
      <c r="J288" s="10">
        <v>7.1</v>
      </c>
      <c r="K288" s="10">
        <f>(F288/E288)*((1/(I288^2))+(1/(J288^2)))^0.5</f>
        <v>4.6216446612352288E-2</v>
      </c>
    </row>
    <row r="289" spans="1:11" ht="12" x14ac:dyDescent="0.2">
      <c r="A289" s="25" t="s">
        <v>382</v>
      </c>
      <c r="B289" s="32">
        <v>130.19999999999999</v>
      </c>
      <c r="C289" s="32">
        <v>129.30000000000001</v>
      </c>
      <c r="D289" s="5">
        <v>318</v>
      </c>
      <c r="E289" s="18">
        <v>192598.12</v>
      </c>
      <c r="F289" s="18">
        <v>30956.536</v>
      </c>
      <c r="G289" s="32">
        <f t="shared" si="30"/>
        <v>8.0365623506605366E-2</v>
      </c>
      <c r="K289" s="10"/>
    </row>
    <row r="290" spans="1:11" ht="12" x14ac:dyDescent="0.2">
      <c r="A290" s="24" t="s">
        <v>161</v>
      </c>
      <c r="B290" s="10">
        <v>129.30000000000001</v>
      </c>
      <c r="C290" s="10">
        <v>127.6</v>
      </c>
      <c r="D290" s="31">
        <v>327</v>
      </c>
      <c r="E290" s="42">
        <v>149869.82</v>
      </c>
      <c r="F290" s="42">
        <v>15038.112000000001</v>
      </c>
      <c r="G290" s="10">
        <f t="shared" si="30"/>
        <v>5.0170581375222845E-2</v>
      </c>
      <c r="H290" s="31" t="s">
        <v>79</v>
      </c>
      <c r="I290" s="10">
        <v>7.02</v>
      </c>
      <c r="J290" s="10">
        <v>10.01</v>
      </c>
      <c r="K290" s="10">
        <f t="shared" ref="K290:K297" si="31">(F290/E290)*((1/(I290^2))+(1/(J290^2)))^0.5</f>
        <v>1.7458229996458501E-2</v>
      </c>
    </row>
    <row r="291" spans="1:11" ht="12" x14ac:dyDescent="0.2">
      <c r="A291" s="24" t="s">
        <v>162</v>
      </c>
      <c r="B291" s="10">
        <v>138.6</v>
      </c>
      <c r="C291" s="10">
        <v>130.1</v>
      </c>
      <c r="D291" s="31">
        <v>314</v>
      </c>
      <c r="E291" s="42">
        <v>52149</v>
      </c>
      <c r="F291" s="42">
        <v>9931.2920000000013</v>
      </c>
      <c r="G291" s="10">
        <f t="shared" si="30"/>
        <v>9.5220349383497299E-2</v>
      </c>
      <c r="H291" s="31" t="s">
        <v>79</v>
      </c>
      <c r="I291" s="10">
        <v>9.0399999999999991</v>
      </c>
      <c r="J291" s="10">
        <v>10.01</v>
      </c>
      <c r="K291" s="10">
        <f t="shared" si="31"/>
        <v>2.83856936400122E-2</v>
      </c>
    </row>
    <row r="292" spans="1:11" ht="12" x14ac:dyDescent="0.2">
      <c r="A292" s="24" t="s">
        <v>163</v>
      </c>
      <c r="B292" s="10">
        <v>130.1</v>
      </c>
      <c r="C292" s="10">
        <v>129.4</v>
      </c>
      <c r="D292" s="31">
        <v>318</v>
      </c>
      <c r="E292" s="42">
        <v>192598.12</v>
      </c>
      <c r="F292" s="42">
        <v>30956.536</v>
      </c>
      <c r="G292" s="10">
        <f t="shared" si="30"/>
        <v>8.0365623506605366E-2</v>
      </c>
      <c r="H292" s="31" t="s">
        <v>79</v>
      </c>
      <c r="I292" s="10">
        <v>4.04</v>
      </c>
      <c r="J292" s="10">
        <v>12.03</v>
      </c>
      <c r="K292" s="10">
        <f t="shared" si="31"/>
        <v>4.196851220383585E-2</v>
      </c>
    </row>
    <row r="293" spans="1:11" ht="12.6" thickBot="1" x14ac:dyDescent="0.25">
      <c r="A293" s="49" t="s">
        <v>164</v>
      </c>
      <c r="B293" s="45">
        <v>129.4</v>
      </c>
      <c r="C293" s="45">
        <v>128.1</v>
      </c>
      <c r="D293" s="44">
        <v>325</v>
      </c>
      <c r="E293" s="46">
        <v>121666.88</v>
      </c>
      <c r="F293" s="46">
        <v>4303.6239999999998</v>
      </c>
      <c r="G293" s="45">
        <f t="shared" si="30"/>
        <v>1.7686095016162161E-2</v>
      </c>
      <c r="H293" s="44" t="s">
        <v>79</v>
      </c>
      <c r="I293" s="45">
        <v>4.07</v>
      </c>
      <c r="J293" s="45">
        <v>10.09</v>
      </c>
      <c r="K293" s="45">
        <f t="shared" si="31"/>
        <v>9.3713617189928131E-3</v>
      </c>
    </row>
    <row r="294" spans="1:11" ht="12.6" thickTop="1" x14ac:dyDescent="0.2">
      <c r="A294" s="24" t="s">
        <v>36</v>
      </c>
      <c r="B294" s="10">
        <v>175.5</v>
      </c>
      <c r="C294" s="10">
        <v>23.3</v>
      </c>
      <c r="D294" s="31">
        <v>586</v>
      </c>
      <c r="E294" s="42">
        <v>250631.76</v>
      </c>
      <c r="F294" s="42">
        <v>105777.96</v>
      </c>
      <c r="G294" s="10">
        <f>F294/(2*E294)</f>
        <v>0.21102265730408629</v>
      </c>
      <c r="H294" s="31" t="s">
        <v>79</v>
      </c>
      <c r="I294" s="10">
        <v>12.2</v>
      </c>
      <c r="J294" s="10">
        <v>13.9</v>
      </c>
      <c r="K294" s="10">
        <f t="shared" si="31"/>
        <v>4.6028757287683103E-2</v>
      </c>
    </row>
    <row r="295" spans="1:11" ht="12" x14ac:dyDescent="0.2">
      <c r="A295" s="24" t="s">
        <v>37</v>
      </c>
      <c r="B295" s="10">
        <v>175.2</v>
      </c>
      <c r="C295" s="10">
        <v>21.5</v>
      </c>
      <c r="D295" s="31">
        <v>595</v>
      </c>
      <c r="E295" s="42">
        <v>629412.24</v>
      </c>
      <c r="F295" s="42">
        <v>165861.38</v>
      </c>
      <c r="G295" s="10">
        <f>F295/(2*E295)</f>
        <v>0.1317589406904448</v>
      </c>
      <c r="H295" s="31" t="s">
        <v>79</v>
      </c>
      <c r="I295" s="10">
        <v>12.2</v>
      </c>
      <c r="J295" s="10">
        <v>14.9</v>
      </c>
      <c r="K295" s="10">
        <f t="shared" si="31"/>
        <v>2.7916639142817785E-2</v>
      </c>
    </row>
    <row r="296" spans="1:11" ht="12" x14ac:dyDescent="0.2">
      <c r="A296" s="24" t="s">
        <v>38</v>
      </c>
      <c r="B296" s="10">
        <v>173.4</v>
      </c>
      <c r="C296" s="10">
        <v>22.8</v>
      </c>
      <c r="D296" s="31">
        <v>589</v>
      </c>
      <c r="E296" s="42">
        <v>100082.48</v>
      </c>
      <c r="F296" s="42">
        <v>31125.38</v>
      </c>
      <c r="G296" s="10">
        <f>F296/(2*E296)</f>
        <v>0.15549864471783673</v>
      </c>
      <c r="H296" s="31" t="s">
        <v>79</v>
      </c>
      <c r="I296" s="10">
        <v>10.5</v>
      </c>
      <c r="J296" s="10">
        <v>15</v>
      </c>
      <c r="K296" s="10">
        <f t="shared" si="31"/>
        <v>3.6154340093704565E-2</v>
      </c>
    </row>
    <row r="297" spans="1:11" ht="12" x14ac:dyDescent="0.2">
      <c r="A297" s="47" t="s">
        <v>39</v>
      </c>
      <c r="B297" s="40">
        <v>175.6</v>
      </c>
      <c r="C297" s="40">
        <v>20.5</v>
      </c>
      <c r="D297" s="36">
        <v>601</v>
      </c>
      <c r="E297" s="43">
        <v>166367.04000000001</v>
      </c>
      <c r="F297" s="43">
        <v>74583.34</v>
      </c>
      <c r="G297" s="40">
        <f>F297/(2*E297)</f>
        <v>0.22415299328520841</v>
      </c>
      <c r="H297" s="36" t="s">
        <v>79</v>
      </c>
      <c r="I297" s="40">
        <v>12.2</v>
      </c>
      <c r="J297" s="40">
        <v>13.9</v>
      </c>
      <c r="K297" s="40">
        <f t="shared" si="31"/>
        <v>4.8892776989178439E-2</v>
      </c>
    </row>
    <row r="298" spans="1:11" ht="12" x14ac:dyDescent="0.2">
      <c r="A298" s="25" t="s">
        <v>412</v>
      </c>
      <c r="B298" s="32">
        <v>110.3</v>
      </c>
      <c r="C298" s="32">
        <v>82.4</v>
      </c>
      <c r="D298" s="5">
        <v>570</v>
      </c>
      <c r="E298" s="18">
        <v>26615.18</v>
      </c>
      <c r="F298" s="18">
        <v>25570.84</v>
      </c>
      <c r="G298" s="32">
        <f t="shared" ref="G298:G323" si="32">F298/(2*E298)</f>
        <v>0.48038074512364748</v>
      </c>
      <c r="K298" s="10"/>
    </row>
    <row r="299" spans="1:11" ht="12" x14ac:dyDescent="0.2">
      <c r="A299" s="24" t="s">
        <v>223</v>
      </c>
      <c r="B299" s="10">
        <v>82.4</v>
      </c>
      <c r="C299" s="10">
        <v>77.599999999999994</v>
      </c>
      <c r="D299" s="31">
        <v>595</v>
      </c>
      <c r="E299" s="42">
        <v>260560.24</v>
      </c>
      <c r="F299" s="42">
        <v>194590.12</v>
      </c>
      <c r="G299" s="10">
        <f t="shared" si="32"/>
        <v>0.37340716296546245</v>
      </c>
      <c r="H299" s="31" t="s">
        <v>79</v>
      </c>
      <c r="I299" s="10">
        <v>10.6</v>
      </c>
      <c r="J299" s="10">
        <v>14.5</v>
      </c>
      <c r="K299" s="10">
        <f>(F299/E299)*((1/(I299^2))+(1/(J299^2)))^0.5</f>
        <v>8.7272553952752768E-2</v>
      </c>
    </row>
    <row r="300" spans="1:11" ht="12" x14ac:dyDescent="0.2">
      <c r="A300" s="25" t="s">
        <v>413</v>
      </c>
      <c r="B300" s="32">
        <v>81.8</v>
      </c>
      <c r="C300" s="32">
        <v>77.599999999999994</v>
      </c>
      <c r="D300" s="5">
        <v>595</v>
      </c>
      <c r="E300" s="18">
        <v>339962.94</v>
      </c>
      <c r="F300" s="18">
        <v>289495.28000000003</v>
      </c>
      <c r="G300" s="32">
        <f t="shared" si="32"/>
        <v>0.42577476239027706</v>
      </c>
      <c r="K300" s="10"/>
    </row>
    <row r="301" spans="1:11" ht="12" x14ac:dyDescent="0.2">
      <c r="A301" s="25" t="s">
        <v>414</v>
      </c>
      <c r="B301" s="32">
        <v>81.8</v>
      </c>
      <c r="C301" s="32">
        <v>61.8</v>
      </c>
      <c r="D301" s="5">
        <v>680</v>
      </c>
      <c r="E301" s="18">
        <v>179962.94</v>
      </c>
      <c r="F301" s="18">
        <v>95715.72</v>
      </c>
      <c r="G301" s="32">
        <f t="shared" si="32"/>
        <v>0.26593175239302047</v>
      </c>
      <c r="K301" s="10"/>
    </row>
    <row r="302" spans="1:11" ht="12" x14ac:dyDescent="0.2">
      <c r="A302" s="25" t="s">
        <v>415</v>
      </c>
      <c r="B302" s="32">
        <v>110.1</v>
      </c>
      <c r="C302" s="32">
        <v>82.2</v>
      </c>
      <c r="D302" s="5">
        <v>571</v>
      </c>
      <c r="E302" s="18">
        <v>26615.18</v>
      </c>
      <c r="F302" s="18">
        <v>25570.84</v>
      </c>
      <c r="G302" s="32">
        <f t="shared" si="32"/>
        <v>0.48038074512364748</v>
      </c>
      <c r="K302" s="10"/>
    </row>
    <row r="303" spans="1:11" ht="12" x14ac:dyDescent="0.2">
      <c r="A303" s="25" t="s">
        <v>416</v>
      </c>
      <c r="B303" s="32">
        <v>82.2</v>
      </c>
      <c r="C303" s="32">
        <v>77.7</v>
      </c>
      <c r="D303" s="5">
        <v>595</v>
      </c>
      <c r="E303" s="18">
        <v>260560.24</v>
      </c>
      <c r="F303" s="18">
        <v>194590.12</v>
      </c>
      <c r="G303" s="32">
        <f t="shared" si="32"/>
        <v>0.37340716296546245</v>
      </c>
      <c r="K303" s="10"/>
    </row>
    <row r="304" spans="1:11" ht="12" x14ac:dyDescent="0.2">
      <c r="A304" s="25" t="s">
        <v>417</v>
      </c>
      <c r="B304" s="32">
        <v>81.7</v>
      </c>
      <c r="C304" s="32">
        <v>77.7</v>
      </c>
      <c r="D304" s="5">
        <v>595</v>
      </c>
      <c r="E304" s="18">
        <v>339962.94</v>
      </c>
      <c r="F304" s="18">
        <v>289495.28000000003</v>
      </c>
      <c r="G304" s="32">
        <f t="shared" si="32"/>
        <v>0.42577476239027706</v>
      </c>
      <c r="K304" s="10"/>
    </row>
    <row r="305" spans="1:11" ht="12" x14ac:dyDescent="0.2">
      <c r="A305" s="24" t="s">
        <v>224</v>
      </c>
      <c r="B305" s="10">
        <v>81.7</v>
      </c>
      <c r="C305" s="10">
        <v>61.8</v>
      </c>
      <c r="D305" s="31">
        <v>680</v>
      </c>
      <c r="E305" s="42">
        <v>105002.64</v>
      </c>
      <c r="F305" s="42">
        <v>95715.72</v>
      </c>
      <c r="G305" s="10">
        <f t="shared" si="32"/>
        <v>0.45577768330396268</v>
      </c>
      <c r="H305" s="31" t="s">
        <v>79</v>
      </c>
      <c r="I305" s="10">
        <v>12.2</v>
      </c>
      <c r="J305" s="10">
        <v>15.8</v>
      </c>
      <c r="K305" s="10">
        <f>(F305/E305)*((1/(I305^2))+(1/(J305^2)))^0.5</f>
        <v>9.439943587054471E-2</v>
      </c>
    </row>
    <row r="306" spans="1:11" ht="12" x14ac:dyDescent="0.2">
      <c r="A306" s="24" t="s">
        <v>225</v>
      </c>
      <c r="B306" s="10">
        <v>109.8</v>
      </c>
      <c r="C306" s="10">
        <v>81.900000000000006</v>
      </c>
      <c r="D306" s="31">
        <v>572</v>
      </c>
      <c r="E306" s="42">
        <v>46448.62</v>
      </c>
      <c r="F306" s="42">
        <v>61746.66</v>
      </c>
      <c r="G306" s="10">
        <f t="shared" si="32"/>
        <v>0.66467701300921322</v>
      </c>
      <c r="H306" s="31" t="s">
        <v>79</v>
      </c>
      <c r="I306" s="10">
        <v>12.1</v>
      </c>
      <c r="J306" s="10">
        <v>14.5</v>
      </c>
      <c r="K306" s="10">
        <f>(F306/E306)*((1/(I306^2))+(1/(J306^2)))^0.5</f>
        <v>0.14309171380910074</v>
      </c>
    </row>
    <row r="307" spans="1:11" ht="12" x14ac:dyDescent="0.2">
      <c r="A307" s="25" t="s">
        <v>418</v>
      </c>
      <c r="B307" s="32">
        <v>81.900000000000006</v>
      </c>
      <c r="C307" s="32">
        <v>77.2</v>
      </c>
      <c r="D307" s="5">
        <v>597</v>
      </c>
      <c r="E307" s="18">
        <v>529417.56000000006</v>
      </c>
      <c r="F307" s="18">
        <v>603911.38</v>
      </c>
      <c r="G307" s="32">
        <f t="shared" si="32"/>
        <v>0.5703545042971373</v>
      </c>
      <c r="K307" s="10"/>
    </row>
    <row r="308" spans="1:11" ht="12" x14ac:dyDescent="0.2">
      <c r="A308" s="25" t="s">
        <v>419</v>
      </c>
      <c r="B308" s="32">
        <v>81.400000000000006</v>
      </c>
      <c r="C308" s="32">
        <v>77.2</v>
      </c>
      <c r="D308" s="5">
        <v>597</v>
      </c>
      <c r="E308" s="18">
        <v>696999.24</v>
      </c>
      <c r="F308" s="18">
        <v>417053.32</v>
      </c>
      <c r="G308" s="32">
        <f t="shared" si="32"/>
        <v>0.29917774372322131</v>
      </c>
      <c r="K308" s="10"/>
    </row>
    <row r="309" spans="1:11" ht="12" x14ac:dyDescent="0.2">
      <c r="A309" s="25" t="s">
        <v>420</v>
      </c>
      <c r="B309" s="32">
        <v>81.400000000000006</v>
      </c>
      <c r="C309" s="32">
        <v>66.2</v>
      </c>
      <c r="D309" s="5">
        <v>656</v>
      </c>
      <c r="E309" s="18">
        <v>62260.5</v>
      </c>
      <c r="F309" s="18">
        <v>46663.82</v>
      </c>
      <c r="G309" s="32">
        <f t="shared" si="32"/>
        <v>0.37474658892877505</v>
      </c>
      <c r="K309" s="10"/>
    </row>
    <row r="310" spans="1:11" ht="12" x14ac:dyDescent="0.2">
      <c r="A310" s="25" t="s">
        <v>421</v>
      </c>
      <c r="B310" s="32">
        <v>109.8</v>
      </c>
      <c r="C310" s="32">
        <v>81.8</v>
      </c>
      <c r="D310" s="5">
        <v>573</v>
      </c>
      <c r="E310" s="18">
        <v>46400.62</v>
      </c>
      <c r="F310" s="18">
        <v>61746.66</v>
      </c>
      <c r="G310" s="32">
        <f t="shared" si="32"/>
        <v>0.66536460073162818</v>
      </c>
      <c r="K310" s="10"/>
    </row>
    <row r="311" spans="1:11" ht="12" x14ac:dyDescent="0.2">
      <c r="A311" s="25" t="s">
        <v>422</v>
      </c>
      <c r="B311" s="32">
        <v>81.8</v>
      </c>
      <c r="C311" s="32">
        <v>75</v>
      </c>
      <c r="D311" s="5">
        <v>609</v>
      </c>
      <c r="E311" s="18">
        <v>413137</v>
      </c>
      <c r="F311" s="18">
        <v>315812.15999999997</v>
      </c>
      <c r="G311" s="32">
        <f t="shared" si="32"/>
        <v>0.38221238959473491</v>
      </c>
      <c r="K311" s="10"/>
    </row>
    <row r="312" spans="1:11" ht="12" x14ac:dyDescent="0.2">
      <c r="A312" s="25" t="s">
        <v>423</v>
      </c>
      <c r="B312" s="32">
        <v>81.7</v>
      </c>
      <c r="C312" s="32">
        <v>74.900000000000006</v>
      </c>
      <c r="D312" s="5">
        <v>610</v>
      </c>
      <c r="E312" s="18">
        <v>413137</v>
      </c>
      <c r="F312" s="18">
        <v>315812.15999999997</v>
      </c>
      <c r="G312" s="32">
        <f t="shared" si="32"/>
        <v>0.38221238959473491</v>
      </c>
      <c r="K312" s="10"/>
    </row>
    <row r="313" spans="1:11" ht="12" x14ac:dyDescent="0.2">
      <c r="A313" s="47" t="s">
        <v>226</v>
      </c>
      <c r="B313" s="40">
        <v>81.3</v>
      </c>
      <c r="C313" s="40">
        <v>67.2</v>
      </c>
      <c r="D313" s="36">
        <v>651</v>
      </c>
      <c r="E313" s="43">
        <v>41313</v>
      </c>
      <c r="F313" s="43">
        <v>15681.56</v>
      </c>
      <c r="G313" s="40">
        <f t="shared" si="32"/>
        <v>0.18978965458814417</v>
      </c>
      <c r="H313" s="36" t="s">
        <v>79</v>
      </c>
      <c r="I313" s="40">
        <v>12.6</v>
      </c>
      <c r="J313" s="40">
        <v>13.5</v>
      </c>
      <c r="K313" s="40">
        <f>(F313/E313)*((1/(I313^2))+(1/(J313^2)))^0.5</f>
        <v>4.1208022576085135E-2</v>
      </c>
    </row>
    <row r="314" spans="1:11" ht="12" x14ac:dyDescent="0.2">
      <c r="A314" s="25" t="s">
        <v>424</v>
      </c>
      <c r="B314" s="32">
        <v>103.5</v>
      </c>
      <c r="C314" s="32">
        <v>72.099999999999994</v>
      </c>
      <c r="D314" s="5">
        <v>625</v>
      </c>
      <c r="E314" s="18">
        <v>32227.24</v>
      </c>
      <c r="F314" s="18">
        <v>49027.24</v>
      </c>
      <c r="G314" s="32">
        <f t="shared" si="32"/>
        <v>0.76064906582133618</v>
      </c>
      <c r="K314" s="10"/>
    </row>
    <row r="315" spans="1:11" ht="12" x14ac:dyDescent="0.2">
      <c r="A315" s="25" t="s">
        <v>425</v>
      </c>
      <c r="B315" s="32">
        <v>75.400000000000006</v>
      </c>
      <c r="C315" s="32">
        <v>72.099999999999994</v>
      </c>
      <c r="D315" s="5">
        <v>625</v>
      </c>
      <c r="E315" s="18">
        <v>509370.94</v>
      </c>
      <c r="F315" s="18">
        <v>920221.06</v>
      </c>
      <c r="G315" s="32">
        <f t="shared" si="32"/>
        <v>0.90329167580702585</v>
      </c>
      <c r="K315" s="10"/>
    </row>
    <row r="316" spans="1:11" ht="12" x14ac:dyDescent="0.2">
      <c r="A316" s="25" t="s">
        <v>426</v>
      </c>
      <c r="B316" s="32">
        <v>75.400000000000006</v>
      </c>
      <c r="C316" s="32">
        <v>67.7</v>
      </c>
      <c r="D316" s="5">
        <v>648</v>
      </c>
      <c r="E316" s="18">
        <v>41859.18</v>
      </c>
      <c r="F316" s="18">
        <v>62256.28</v>
      </c>
      <c r="G316" s="32">
        <f t="shared" si="32"/>
        <v>0.74363950751065833</v>
      </c>
      <c r="K316" s="10"/>
    </row>
    <row r="317" spans="1:11" ht="12" x14ac:dyDescent="0.2">
      <c r="A317" s="25" t="s">
        <v>427</v>
      </c>
      <c r="B317" s="32">
        <v>72.2</v>
      </c>
      <c r="C317" s="32">
        <v>67.7</v>
      </c>
      <c r="D317" s="5">
        <v>648</v>
      </c>
      <c r="E317" s="18">
        <v>55844</v>
      </c>
      <c r="F317" s="18">
        <v>83341.34</v>
      </c>
      <c r="G317" s="32">
        <f t="shared" si="32"/>
        <v>0.74619780101711908</v>
      </c>
      <c r="K317" s="10"/>
    </row>
    <row r="318" spans="1:11" ht="12" x14ac:dyDescent="0.2">
      <c r="A318" s="25" t="s">
        <v>428</v>
      </c>
      <c r="B318" s="32">
        <v>72.099999999999994</v>
      </c>
      <c r="C318" s="32">
        <v>61.8</v>
      </c>
      <c r="D318" s="5">
        <v>680</v>
      </c>
      <c r="E318" s="18">
        <v>107188</v>
      </c>
      <c r="F318" s="18">
        <v>155151.54</v>
      </c>
      <c r="G318" s="32">
        <f t="shared" si="32"/>
        <v>0.72373558607306787</v>
      </c>
      <c r="K318" s="10"/>
    </row>
    <row r="319" spans="1:11" ht="12" x14ac:dyDescent="0.2">
      <c r="A319" s="24" t="s">
        <v>504</v>
      </c>
      <c r="B319" s="10">
        <v>98.5</v>
      </c>
      <c r="C319" s="10">
        <v>72.400000000000006</v>
      </c>
      <c r="D319" s="31">
        <v>623</v>
      </c>
      <c r="E319" s="42">
        <v>31255.759999999998</v>
      </c>
      <c r="F319" s="42">
        <v>56282.62</v>
      </c>
      <c r="G319" s="10">
        <f t="shared" si="32"/>
        <v>0.90035596638827542</v>
      </c>
      <c r="H319" s="31" t="s">
        <v>79</v>
      </c>
      <c r="I319" s="10">
        <v>10.199999999999999</v>
      </c>
      <c r="J319" s="10">
        <v>15.4</v>
      </c>
      <c r="K319" s="10">
        <f>(F319/E319)*((1/(I319^2))+(1/(J319^2)))^0.5</f>
        <v>0.21175216588822965</v>
      </c>
    </row>
    <row r="320" spans="1:11" ht="12" x14ac:dyDescent="0.2">
      <c r="A320" s="24" t="s">
        <v>505</v>
      </c>
      <c r="B320" s="10">
        <v>73.7</v>
      </c>
      <c r="C320" s="10">
        <v>72.400000000000006</v>
      </c>
      <c r="D320" s="31">
        <v>623</v>
      </c>
      <c r="E320" s="42">
        <v>199955.56</v>
      </c>
      <c r="F320" s="42">
        <v>325408.68</v>
      </c>
      <c r="G320" s="10">
        <f t="shared" si="32"/>
        <v>0.81370250469654359</v>
      </c>
      <c r="H320" s="31" t="s">
        <v>79</v>
      </c>
      <c r="I320" s="10">
        <v>11.1</v>
      </c>
      <c r="J320" s="10">
        <v>15.4</v>
      </c>
      <c r="K320" s="10">
        <f>(F320/E320)*((1/(I320^2))+(1/(J320^2)))^0.5</f>
        <v>0.18072834172719529</v>
      </c>
    </row>
    <row r="321" spans="1:11" ht="12" x14ac:dyDescent="0.2">
      <c r="A321" s="25" t="s">
        <v>506</v>
      </c>
      <c r="B321" s="32">
        <v>73.7</v>
      </c>
      <c r="C321" s="32">
        <v>71.7</v>
      </c>
      <c r="D321" s="5">
        <v>627</v>
      </c>
      <c r="E321" s="18">
        <v>802823.06</v>
      </c>
      <c r="F321" s="18">
        <v>1288531.1200000001</v>
      </c>
      <c r="G321" s="32">
        <f t="shared" si="32"/>
        <v>0.80250006769860349</v>
      </c>
      <c r="K321" s="10"/>
    </row>
    <row r="322" spans="1:11" ht="12" x14ac:dyDescent="0.2">
      <c r="A322" s="25" t="s">
        <v>507</v>
      </c>
      <c r="B322" s="32">
        <v>75.099999999999994</v>
      </c>
      <c r="C322" s="32">
        <v>71.7</v>
      </c>
      <c r="D322" s="5">
        <v>627</v>
      </c>
      <c r="E322" s="18">
        <v>165152.06</v>
      </c>
      <c r="F322" s="18">
        <v>286625.34000000003</v>
      </c>
      <c r="G322" s="32">
        <f t="shared" si="32"/>
        <v>0.86776192800743757</v>
      </c>
      <c r="K322" s="10"/>
    </row>
    <row r="323" spans="1:11" ht="12" x14ac:dyDescent="0.2">
      <c r="A323" s="25" t="s">
        <v>508</v>
      </c>
      <c r="B323" s="32">
        <v>75.099999999999994</v>
      </c>
      <c r="C323" s="32">
        <v>62.9</v>
      </c>
      <c r="D323" s="5">
        <v>674</v>
      </c>
      <c r="E323" s="18">
        <v>29546.82</v>
      </c>
      <c r="F323" s="18">
        <v>58464.24</v>
      </c>
      <c r="G323" s="32">
        <f t="shared" si="32"/>
        <v>0.98934910761970318</v>
      </c>
      <c r="K323" s="10"/>
    </row>
    <row r="324" spans="1:11" ht="12" x14ac:dyDescent="0.2">
      <c r="A324" s="24" t="s">
        <v>227</v>
      </c>
      <c r="B324" s="10">
        <v>105.8</v>
      </c>
      <c r="C324" s="10">
        <v>73.3</v>
      </c>
      <c r="D324" s="31">
        <v>618</v>
      </c>
      <c r="E324" s="42">
        <v>45441.38</v>
      </c>
      <c r="F324" s="42">
        <v>67265.039999999994</v>
      </c>
      <c r="G324" s="10">
        <f>F324/(2*E324)</f>
        <v>0.74012981119851551</v>
      </c>
      <c r="H324" s="31" t="s">
        <v>79</v>
      </c>
      <c r="I324" s="10">
        <v>13</v>
      </c>
      <c r="J324" s="10">
        <v>14.1</v>
      </c>
      <c r="K324" s="10">
        <f>(F324/E324)*((1/(I324^2))+(1/(J324^2)))^0.5</f>
        <v>0.15487709506442293</v>
      </c>
    </row>
    <row r="325" spans="1:11" ht="12" x14ac:dyDescent="0.2">
      <c r="A325" s="25" t="s">
        <v>429</v>
      </c>
      <c r="B325" s="32">
        <v>75</v>
      </c>
      <c r="C325" s="32">
        <v>73.3</v>
      </c>
      <c r="D325" s="5">
        <v>618</v>
      </c>
      <c r="E325" s="18">
        <v>274790.56</v>
      </c>
      <c r="F325" s="18">
        <v>511569.16</v>
      </c>
      <c r="G325" s="32">
        <f>F325/(2*E325)</f>
        <v>0.93083466913856139</v>
      </c>
      <c r="K325" s="10"/>
    </row>
    <row r="326" spans="1:11" ht="12" x14ac:dyDescent="0.2">
      <c r="A326" s="25" t="s">
        <v>430</v>
      </c>
      <c r="B326" s="32">
        <v>81.099999999999994</v>
      </c>
      <c r="C326" s="32">
        <v>75</v>
      </c>
      <c r="D326" s="5">
        <v>609</v>
      </c>
      <c r="E326" s="18">
        <v>418893.82</v>
      </c>
      <c r="F326" s="18">
        <v>663871.81999999995</v>
      </c>
      <c r="G326" s="32">
        <f>F326/(2*E326)</f>
        <v>0.79241061613179198</v>
      </c>
      <c r="K326" s="10"/>
    </row>
    <row r="327" spans="1:11" ht="12" x14ac:dyDescent="0.2">
      <c r="A327" s="24" t="s">
        <v>228</v>
      </c>
      <c r="B327" s="10">
        <v>81.099999999999994</v>
      </c>
      <c r="C327" s="10">
        <v>74.8</v>
      </c>
      <c r="D327" s="31">
        <v>610</v>
      </c>
      <c r="E327" s="42">
        <v>418893.82</v>
      </c>
      <c r="F327" s="42">
        <v>680009.68</v>
      </c>
      <c r="G327" s="10">
        <f>F327/(2*E327)</f>
        <v>0.81167308698896545</v>
      </c>
      <c r="H327" s="31" t="s">
        <v>79</v>
      </c>
      <c r="I327" s="10">
        <v>12.8</v>
      </c>
      <c r="J327" s="10">
        <v>13.4</v>
      </c>
      <c r="K327" s="10">
        <f>(F327/E327)*((1/(I327^2))+(1/(J327^2)))^0.5</f>
        <v>0.17538664447139993</v>
      </c>
    </row>
    <row r="328" spans="1:11" ht="12" x14ac:dyDescent="0.2">
      <c r="A328" s="47" t="s">
        <v>229</v>
      </c>
      <c r="B328" s="40">
        <v>74.8</v>
      </c>
      <c r="C328" s="40">
        <v>64.8</v>
      </c>
      <c r="D328" s="36">
        <v>664</v>
      </c>
      <c r="E328" s="43">
        <v>75436.179999999993</v>
      </c>
      <c r="F328" s="43">
        <v>127118.5</v>
      </c>
      <c r="G328" s="40">
        <f>F328/(2*E328)</f>
        <v>0.84255658226596319</v>
      </c>
      <c r="H328" s="36" t="s">
        <v>79</v>
      </c>
      <c r="I328" s="40">
        <v>11.4</v>
      </c>
      <c r="J328" s="40">
        <v>14.6</v>
      </c>
      <c r="K328" s="40">
        <f>(F328/E328)*((1/(I328^2))+(1/(J328^2)))^0.5</f>
        <v>0.18754020263502141</v>
      </c>
    </row>
    <row r="329" spans="1:11" ht="12" x14ac:dyDescent="0.2">
      <c r="A329" s="24" t="s">
        <v>230</v>
      </c>
      <c r="B329" s="10">
        <v>100.4</v>
      </c>
      <c r="C329" s="10">
        <v>69.599999999999994</v>
      </c>
      <c r="D329" s="31">
        <v>638</v>
      </c>
      <c r="E329" s="42">
        <v>51035</v>
      </c>
      <c r="F329" s="42">
        <v>47256.84</v>
      </c>
      <c r="G329" s="10">
        <f t="shared" ref="G329:G392" si="33">F329/(2*E329)</f>
        <v>0.46298461839913779</v>
      </c>
      <c r="H329" s="31" t="s">
        <v>79</v>
      </c>
      <c r="I329" s="10">
        <v>11.2</v>
      </c>
      <c r="J329" s="10">
        <v>14.3</v>
      </c>
      <c r="K329" s="10">
        <f>(F329/E329)*((1/(I329^2))+(1/(J329^2)))^0.5</f>
        <v>0.10501549936891158</v>
      </c>
    </row>
    <row r="330" spans="1:11" ht="12" x14ac:dyDescent="0.2">
      <c r="A330" s="25" t="s">
        <v>431</v>
      </c>
      <c r="B330" s="32">
        <v>74.099999999999994</v>
      </c>
      <c r="C330" s="32">
        <v>69.599999999999994</v>
      </c>
      <c r="D330" s="5">
        <v>638</v>
      </c>
      <c r="E330" s="18">
        <v>83136.41</v>
      </c>
      <c r="F330" s="18">
        <v>95730.1</v>
      </c>
      <c r="G330" s="32">
        <f t="shared" si="33"/>
        <v>0.57574112233135877</v>
      </c>
      <c r="K330" s="10"/>
    </row>
    <row r="331" spans="1:11" ht="12" x14ac:dyDescent="0.2">
      <c r="A331" s="24" t="s">
        <v>231</v>
      </c>
      <c r="B331" s="10">
        <v>74.099999999999994</v>
      </c>
      <c r="C331" s="10">
        <v>72.5</v>
      </c>
      <c r="D331" s="31">
        <v>623</v>
      </c>
      <c r="E331" s="42">
        <v>5557.22</v>
      </c>
      <c r="F331" s="42">
        <v>3968.78</v>
      </c>
      <c r="G331" s="10">
        <f t="shared" si="33"/>
        <v>0.35708321786792679</v>
      </c>
      <c r="H331" s="31" t="s">
        <v>79</v>
      </c>
      <c r="I331" s="10">
        <v>12</v>
      </c>
      <c r="J331" s="10">
        <v>14.1</v>
      </c>
      <c r="K331" s="10">
        <f>(F331/E331)*((1/(I331^2))+(1/(J331^2)))^0.5</f>
        <v>7.8149430548071733E-2</v>
      </c>
    </row>
    <row r="332" spans="1:11" ht="12" x14ac:dyDescent="0.2">
      <c r="A332" s="24" t="s">
        <v>232</v>
      </c>
      <c r="B332" s="10">
        <v>72.5</v>
      </c>
      <c r="C332" s="10">
        <v>70.900000000000006</v>
      </c>
      <c r="D332" s="31">
        <v>631</v>
      </c>
      <c r="E332" s="42">
        <v>92683.41</v>
      </c>
      <c r="F332" s="42">
        <v>95431.44</v>
      </c>
      <c r="G332" s="10">
        <f t="shared" si="33"/>
        <v>0.51482482140007579</v>
      </c>
      <c r="H332" s="31" t="s">
        <v>79</v>
      </c>
      <c r="I332" s="10">
        <v>11.3</v>
      </c>
      <c r="J332" s="10">
        <v>15.4</v>
      </c>
      <c r="K332" s="10">
        <f>(F332/E332)*((1/(I332^2))+(1/(J332^2)))^0.5</f>
        <v>0.1130179652631625</v>
      </c>
    </row>
    <row r="333" spans="1:11" ht="12" x14ac:dyDescent="0.2">
      <c r="A333" s="25" t="s">
        <v>432</v>
      </c>
      <c r="B333" s="32">
        <v>70.900000000000006</v>
      </c>
      <c r="C333" s="32">
        <v>63.6</v>
      </c>
      <c r="D333" s="5">
        <v>670</v>
      </c>
      <c r="E333" s="18">
        <v>121186.74</v>
      </c>
      <c r="F333" s="18">
        <v>101186.82</v>
      </c>
      <c r="G333" s="32">
        <f t="shared" si="33"/>
        <v>0.4174830513635403</v>
      </c>
      <c r="K333" s="10"/>
    </row>
    <row r="334" spans="1:11" ht="12" x14ac:dyDescent="0.2">
      <c r="A334" s="24" t="s">
        <v>233</v>
      </c>
      <c r="B334" s="10">
        <v>100</v>
      </c>
      <c r="C334" s="10">
        <v>76.8</v>
      </c>
      <c r="D334" s="31">
        <v>600</v>
      </c>
      <c r="E334" s="42">
        <v>79503.19</v>
      </c>
      <c r="F334" s="42">
        <v>64716.22</v>
      </c>
      <c r="G334" s="10">
        <f t="shared" si="33"/>
        <v>0.40700392022005655</v>
      </c>
      <c r="H334" s="31" t="s">
        <v>79</v>
      </c>
      <c r="I334" s="10">
        <v>12.6</v>
      </c>
      <c r="J334" s="10">
        <v>15.1</v>
      </c>
      <c r="K334" s="10">
        <f>(F334/E334)*((1/(I334^2))+(1/(J334^2)))^0.5</f>
        <v>8.4140964465349175E-2</v>
      </c>
    </row>
    <row r="335" spans="1:11" ht="12" x14ac:dyDescent="0.2">
      <c r="A335" s="25" t="s">
        <v>433</v>
      </c>
      <c r="B335" s="32">
        <v>76.8</v>
      </c>
      <c r="C335" s="32">
        <v>71.3</v>
      </c>
      <c r="D335" s="5">
        <v>629</v>
      </c>
      <c r="E335" s="18">
        <v>64037.94</v>
      </c>
      <c r="F335" s="18">
        <v>49278.720000000001</v>
      </c>
      <c r="G335" s="32">
        <f t="shared" si="33"/>
        <v>0.38476190833121737</v>
      </c>
      <c r="K335" s="10"/>
    </row>
    <row r="336" spans="1:11" ht="12" x14ac:dyDescent="0.2">
      <c r="A336" s="24" t="s">
        <v>234</v>
      </c>
      <c r="B336" s="10">
        <v>71.3</v>
      </c>
      <c r="C336" s="10">
        <v>63.8</v>
      </c>
      <c r="D336" s="31">
        <v>669</v>
      </c>
      <c r="E336" s="42">
        <v>37971.78</v>
      </c>
      <c r="F336" s="42">
        <v>28319.34</v>
      </c>
      <c r="G336" s="10">
        <f t="shared" si="33"/>
        <v>0.37289982192038407</v>
      </c>
      <c r="H336" s="31" t="s">
        <v>79</v>
      </c>
      <c r="I336" s="10">
        <v>11.6</v>
      </c>
      <c r="J336" s="10">
        <v>15.9</v>
      </c>
      <c r="K336" s="10">
        <f>(F336/E336)*((1/(I336^2))+(1/(J336^2)))^0.5</f>
        <v>7.9584785462095423E-2</v>
      </c>
    </row>
    <row r="337" spans="1:11" ht="12" x14ac:dyDescent="0.2">
      <c r="A337" s="25" t="s">
        <v>434</v>
      </c>
      <c r="B337" s="32">
        <v>71.8</v>
      </c>
      <c r="C337" s="32">
        <v>63.8</v>
      </c>
      <c r="D337" s="5">
        <v>669</v>
      </c>
      <c r="E337" s="18">
        <v>80037.56</v>
      </c>
      <c r="F337" s="18">
        <v>70119.88</v>
      </c>
      <c r="G337" s="32">
        <f t="shared" si="33"/>
        <v>0.43804358853518277</v>
      </c>
      <c r="K337" s="10"/>
    </row>
    <row r="338" spans="1:11" ht="12" x14ac:dyDescent="0.2">
      <c r="A338" s="48" t="s">
        <v>435</v>
      </c>
      <c r="B338" s="34">
        <v>71.8</v>
      </c>
      <c r="C338" s="34">
        <v>61.9</v>
      </c>
      <c r="D338" s="63">
        <v>679</v>
      </c>
      <c r="E338" s="19">
        <v>46092.78</v>
      </c>
      <c r="F338" s="19">
        <v>36245.440000000002</v>
      </c>
      <c r="G338" s="34">
        <f t="shared" si="33"/>
        <v>0.39317914866493192</v>
      </c>
      <c r="H338" s="63"/>
      <c r="I338" s="34"/>
      <c r="J338" s="34"/>
      <c r="K338" s="40"/>
    </row>
    <row r="339" spans="1:11" ht="12" x14ac:dyDescent="0.2">
      <c r="A339" s="24" t="s">
        <v>237</v>
      </c>
      <c r="B339" s="10">
        <v>104.5</v>
      </c>
      <c r="C339" s="10">
        <v>73.900000000000006</v>
      </c>
      <c r="D339" s="31">
        <v>615</v>
      </c>
      <c r="E339" s="42">
        <v>303165.14399999997</v>
      </c>
      <c r="F339" s="42">
        <v>153523.76</v>
      </c>
      <c r="G339" s="10">
        <f t="shared" si="33"/>
        <v>0.2532015355960579</v>
      </c>
      <c r="H339" s="31" t="s">
        <v>79</v>
      </c>
      <c r="I339" s="10">
        <v>11.9</v>
      </c>
      <c r="J339" s="10">
        <v>13.5</v>
      </c>
      <c r="K339" s="10">
        <f>(F339/E339)*((1/(I339^2))+(1/(J339^2)))^0.5</f>
        <v>5.6727579977574452E-2</v>
      </c>
    </row>
    <row r="340" spans="1:11" ht="12" x14ac:dyDescent="0.2">
      <c r="A340" s="25" t="s">
        <v>444</v>
      </c>
      <c r="B340" s="32">
        <v>74.900000000000006</v>
      </c>
      <c r="C340" s="32">
        <v>73.900000000000006</v>
      </c>
      <c r="D340" s="5">
        <v>615</v>
      </c>
      <c r="E340" s="18">
        <v>918376.94400000002</v>
      </c>
      <c r="F340" s="18">
        <v>1269929</v>
      </c>
      <c r="G340" s="32">
        <f t="shared" si="33"/>
        <v>0.69139856368171193</v>
      </c>
      <c r="K340" s="10"/>
    </row>
    <row r="341" spans="1:11" ht="12" x14ac:dyDescent="0.2">
      <c r="A341" s="25" t="s">
        <v>449</v>
      </c>
      <c r="B341" s="32">
        <v>81.7</v>
      </c>
      <c r="C341" s="32">
        <v>74.900000000000006</v>
      </c>
      <c r="D341" s="5">
        <v>610</v>
      </c>
      <c r="E341" s="18">
        <v>247882.19999999998</v>
      </c>
      <c r="F341" s="18">
        <v>315812.15999999997</v>
      </c>
      <c r="G341" s="32">
        <f t="shared" si="33"/>
        <v>0.63702064932455815</v>
      </c>
      <c r="K341" s="10"/>
    </row>
    <row r="342" spans="1:11" ht="12" x14ac:dyDescent="0.2">
      <c r="A342" s="24" t="s">
        <v>244</v>
      </c>
      <c r="B342" s="10">
        <v>81.7</v>
      </c>
      <c r="C342" s="10">
        <v>77.2</v>
      </c>
      <c r="D342" s="31">
        <v>597</v>
      </c>
      <c r="E342" s="42">
        <v>418199.54399999999</v>
      </c>
      <c r="F342" s="42">
        <v>603911.38</v>
      </c>
      <c r="G342" s="10">
        <f t="shared" si="33"/>
        <v>0.72203734875425885</v>
      </c>
      <c r="H342" s="31" t="s">
        <v>79</v>
      </c>
      <c r="I342" s="10">
        <v>12.7</v>
      </c>
      <c r="J342" s="10">
        <v>13.4</v>
      </c>
      <c r="K342" s="10">
        <f>(F342/E342)*((1/(I342^2))+(1/(J342^2)))^0.5</f>
        <v>0.15666168320094009</v>
      </c>
    </row>
    <row r="343" spans="1:11" ht="12" x14ac:dyDescent="0.2">
      <c r="A343" s="24" t="s">
        <v>246</v>
      </c>
      <c r="B343" s="10">
        <v>77</v>
      </c>
      <c r="C343" s="10">
        <v>61.8</v>
      </c>
      <c r="D343" s="31">
        <v>680</v>
      </c>
      <c r="E343" s="42">
        <v>553515.82799999998</v>
      </c>
      <c r="F343" s="42">
        <v>602451.12</v>
      </c>
      <c r="G343" s="10">
        <f t="shared" si="33"/>
        <v>0.54420405842486586</v>
      </c>
      <c r="H343" s="31" t="s">
        <v>79</v>
      </c>
      <c r="I343" s="10">
        <v>12.8</v>
      </c>
      <c r="J343" s="10">
        <v>14.8</v>
      </c>
      <c r="K343" s="10">
        <f>(F343/E343)*((1/(I343^2))+(1/(J343^2)))^0.5</f>
        <v>0.1124220311430688</v>
      </c>
    </row>
    <row r="344" spans="1:11" ht="12" x14ac:dyDescent="0.2">
      <c r="A344" s="24" t="s">
        <v>247</v>
      </c>
      <c r="B344" s="10">
        <v>97.7</v>
      </c>
      <c r="C344" s="10">
        <v>74.599999999999994</v>
      </c>
      <c r="D344" s="31">
        <v>611</v>
      </c>
      <c r="E344" s="42">
        <v>646927.272</v>
      </c>
      <c r="F344" s="42">
        <v>689865.38</v>
      </c>
      <c r="G344" s="10">
        <f t="shared" si="33"/>
        <v>0.53318619407345069</v>
      </c>
      <c r="H344" s="31" t="s">
        <v>79</v>
      </c>
      <c r="I344" s="10">
        <v>10.4</v>
      </c>
      <c r="J344" s="10">
        <v>13.2</v>
      </c>
      <c r="K344" s="10">
        <f>(F344/E344)*((1/(I344^2))+(1/(J344^2)))^0.5</f>
        <v>0.13053710201893121</v>
      </c>
    </row>
    <row r="345" spans="1:11" ht="12" x14ac:dyDescent="0.2">
      <c r="A345" s="25" t="s">
        <v>454</v>
      </c>
      <c r="B345" s="32">
        <v>76.2</v>
      </c>
      <c r="C345" s="32">
        <v>74.599999999999994</v>
      </c>
      <c r="D345" s="5">
        <v>611</v>
      </c>
      <c r="E345" s="18">
        <v>569747.96399999992</v>
      </c>
      <c r="F345" s="18">
        <v>517635</v>
      </c>
      <c r="G345" s="32">
        <f t="shared" si="33"/>
        <v>0.45426665184186604</v>
      </c>
      <c r="K345" s="10"/>
    </row>
    <row r="346" spans="1:11" ht="12" x14ac:dyDescent="0.2">
      <c r="A346" s="25" t="s">
        <v>455</v>
      </c>
      <c r="B346" s="32">
        <v>76.2</v>
      </c>
      <c r="C346" s="32">
        <v>65.7</v>
      </c>
      <c r="D346" s="5">
        <v>659</v>
      </c>
      <c r="E346" s="18">
        <v>122903.136</v>
      </c>
      <c r="F346" s="18">
        <v>218614.1</v>
      </c>
      <c r="G346" s="32">
        <f t="shared" si="33"/>
        <v>0.88937559738101402</v>
      </c>
      <c r="K346" s="10"/>
    </row>
    <row r="347" spans="1:11" ht="12" x14ac:dyDescent="0.2">
      <c r="A347" s="25" t="s">
        <v>456</v>
      </c>
      <c r="B347" s="32">
        <v>77.2</v>
      </c>
      <c r="C347" s="32">
        <v>65.7</v>
      </c>
      <c r="D347" s="5">
        <v>659</v>
      </c>
      <c r="E347" s="18">
        <v>276123.03599999996</v>
      </c>
      <c r="F347" s="18">
        <v>382026.1</v>
      </c>
      <c r="G347" s="32">
        <f t="shared" si="33"/>
        <v>0.69176789002131645</v>
      </c>
      <c r="K347" s="10"/>
    </row>
    <row r="348" spans="1:11" ht="12" x14ac:dyDescent="0.2">
      <c r="A348" s="25" t="s">
        <v>457</v>
      </c>
      <c r="B348" s="32">
        <v>76.900000000000006</v>
      </c>
      <c r="C348" s="32">
        <v>61.5</v>
      </c>
      <c r="D348" s="5">
        <v>682</v>
      </c>
      <c r="E348" s="18">
        <v>553515.82799999998</v>
      </c>
      <c r="F348" s="18">
        <v>736099.38</v>
      </c>
      <c r="G348" s="32">
        <f t="shared" si="33"/>
        <v>0.66493074160112364</v>
      </c>
      <c r="K348" s="10"/>
    </row>
    <row r="349" spans="1:11" ht="12" x14ac:dyDescent="0.2">
      <c r="A349" s="24" t="s">
        <v>248</v>
      </c>
      <c r="B349" s="10">
        <v>100.8</v>
      </c>
      <c r="C349" s="10">
        <v>71.7</v>
      </c>
      <c r="D349" s="31">
        <v>627</v>
      </c>
      <c r="E349" s="42">
        <v>164123.54399999999</v>
      </c>
      <c r="F349" s="42">
        <v>239677.04</v>
      </c>
      <c r="G349" s="10">
        <f t="shared" si="33"/>
        <v>0.73017263141722077</v>
      </c>
      <c r="H349" s="31" t="s">
        <v>79</v>
      </c>
      <c r="I349" s="10">
        <v>10.7</v>
      </c>
      <c r="J349" s="10">
        <v>15.2</v>
      </c>
      <c r="K349" s="10">
        <f>(F349/E349)*((1/(I349^2))+(1/(J349^2)))^0.5</f>
        <v>0.16690565854163711</v>
      </c>
    </row>
    <row r="350" spans="1:11" ht="12" x14ac:dyDescent="0.2">
      <c r="A350" s="25" t="s">
        <v>458</v>
      </c>
      <c r="B350" s="32">
        <v>73.599999999999994</v>
      </c>
      <c r="C350" s="32">
        <v>71.7</v>
      </c>
      <c r="D350" s="5">
        <v>627</v>
      </c>
      <c r="E350" s="18">
        <v>481693.83600000001</v>
      </c>
      <c r="F350" s="18">
        <v>688531.12</v>
      </c>
      <c r="G350" s="32">
        <f t="shared" si="33"/>
        <v>0.71469787294517095</v>
      </c>
      <c r="K350" s="10"/>
    </row>
    <row r="351" spans="1:11" ht="12" x14ac:dyDescent="0.2">
      <c r="A351" s="25" t="s">
        <v>459</v>
      </c>
      <c r="B351" s="32">
        <v>73.599999999999994</v>
      </c>
      <c r="C351" s="32">
        <v>67.8</v>
      </c>
      <c r="D351" s="5">
        <v>648</v>
      </c>
      <c r="E351" s="18">
        <v>122789.064</v>
      </c>
      <c r="F351" s="18">
        <v>76133.72</v>
      </c>
      <c r="G351" s="32">
        <f t="shared" si="33"/>
        <v>0.31001832541047791</v>
      </c>
      <c r="K351" s="10"/>
    </row>
    <row r="352" spans="1:11" ht="12" x14ac:dyDescent="0.2">
      <c r="A352" s="25" t="s">
        <v>460</v>
      </c>
      <c r="B352" s="32">
        <v>77.099999999999994</v>
      </c>
      <c r="C352" s="32">
        <v>67.8</v>
      </c>
      <c r="D352" s="5">
        <v>648</v>
      </c>
      <c r="E352" s="18">
        <v>34944.372000000003</v>
      </c>
      <c r="F352" s="18">
        <v>54872.9</v>
      </c>
      <c r="G352" s="32">
        <f t="shared" si="33"/>
        <v>0.78514646078058004</v>
      </c>
      <c r="K352" s="10"/>
    </row>
    <row r="353" spans="1:11" ht="12" x14ac:dyDescent="0.2">
      <c r="A353" s="24" t="s">
        <v>249</v>
      </c>
      <c r="B353" s="10">
        <v>77.7</v>
      </c>
      <c r="C353" s="10">
        <v>59.6</v>
      </c>
      <c r="D353" s="31">
        <v>692</v>
      </c>
      <c r="E353" s="42">
        <v>13202.892</v>
      </c>
      <c r="F353" s="42">
        <v>24128.6</v>
      </c>
      <c r="G353" s="10">
        <f t="shared" si="33"/>
        <v>0.91376192428143765</v>
      </c>
      <c r="H353" s="31" t="s">
        <v>79</v>
      </c>
      <c r="I353" s="10">
        <v>12.9</v>
      </c>
      <c r="J353" s="10">
        <v>13.2</v>
      </c>
      <c r="K353" s="10">
        <f>(F353/E353)*((1/(I353^2))+(1/(J353^2)))^0.5</f>
        <v>0.19808592060492958</v>
      </c>
    </row>
    <row r="354" spans="1:11" ht="12" x14ac:dyDescent="0.2">
      <c r="A354" s="24" t="s">
        <v>250</v>
      </c>
      <c r="B354" s="10">
        <v>103.5</v>
      </c>
      <c r="C354" s="10">
        <v>72.3</v>
      </c>
      <c r="D354" s="31">
        <v>624</v>
      </c>
      <c r="E354" s="42">
        <v>31336.343999999997</v>
      </c>
      <c r="F354" s="42">
        <v>49027.24</v>
      </c>
      <c r="G354" s="10">
        <f t="shared" si="33"/>
        <v>0.78227440954822303</v>
      </c>
      <c r="H354" s="31" t="s">
        <v>79</v>
      </c>
      <c r="I354" s="10">
        <v>11.9</v>
      </c>
      <c r="J354" s="10">
        <v>13.5</v>
      </c>
      <c r="K354" s="10">
        <f>(F354/E354)*((1/(I354^2))+(1/(J354^2)))^0.5</f>
        <v>0.17526171011400277</v>
      </c>
    </row>
    <row r="355" spans="1:11" ht="12" x14ac:dyDescent="0.2">
      <c r="A355" s="24" t="s">
        <v>251</v>
      </c>
      <c r="B355" s="10">
        <v>75.400000000000006</v>
      </c>
      <c r="C355" s="10">
        <v>72.3</v>
      </c>
      <c r="D355" s="31">
        <v>624</v>
      </c>
      <c r="E355" s="42">
        <v>120221.06</v>
      </c>
      <c r="F355" s="42">
        <v>210221.06</v>
      </c>
      <c r="G355" s="10">
        <f t="shared" si="33"/>
        <v>0.87431045775174498</v>
      </c>
      <c r="H355" s="31" t="s">
        <v>79</v>
      </c>
      <c r="I355" s="10">
        <v>12.7</v>
      </c>
      <c r="J355" s="10">
        <v>13.8</v>
      </c>
      <c r="K355" s="10">
        <f>(F355/E355)*((1/(I355^2))+(1/(J355^2)))^0.5</f>
        <v>0.18711886193284133</v>
      </c>
    </row>
    <row r="356" spans="1:11" ht="12" x14ac:dyDescent="0.2">
      <c r="A356" s="25" t="s">
        <v>461</v>
      </c>
      <c r="B356" s="32">
        <v>75.400000000000006</v>
      </c>
      <c r="C356" s="32">
        <v>67.7</v>
      </c>
      <c r="D356" s="5">
        <v>648</v>
      </c>
      <c r="E356" s="18">
        <v>25115.507999999998</v>
      </c>
      <c r="F356" s="18">
        <v>32256.28</v>
      </c>
      <c r="G356" s="32">
        <f t="shared" si="33"/>
        <v>0.64215862167709292</v>
      </c>
      <c r="K356" s="10"/>
    </row>
    <row r="357" spans="1:11" ht="12" x14ac:dyDescent="0.2">
      <c r="A357" s="24" t="s">
        <v>252</v>
      </c>
      <c r="B357" s="10">
        <v>77.2</v>
      </c>
      <c r="C357" s="10">
        <v>67.7</v>
      </c>
      <c r="D357" s="31">
        <v>648</v>
      </c>
      <c r="E357" s="42">
        <v>34944.372000000003</v>
      </c>
      <c r="F357" s="42">
        <v>54872.9</v>
      </c>
      <c r="G357" s="10">
        <f t="shared" si="33"/>
        <v>0.78514646078058004</v>
      </c>
      <c r="H357" s="31" t="s">
        <v>79</v>
      </c>
      <c r="I357" s="10">
        <v>12.7</v>
      </c>
      <c r="J357" s="10">
        <v>15.9</v>
      </c>
      <c r="K357" s="10">
        <f>(F357/E357)*((1/(I357^2))+(1/(J357^2)))^0.5</f>
        <v>0.15824589136792702</v>
      </c>
    </row>
    <row r="358" spans="1:11" ht="12" x14ac:dyDescent="0.2">
      <c r="A358" s="25" t="s">
        <v>462</v>
      </c>
      <c r="B358" s="32">
        <v>77</v>
      </c>
      <c r="C358" s="32">
        <v>61.8</v>
      </c>
      <c r="D358" s="5">
        <v>680</v>
      </c>
      <c r="E358" s="18">
        <v>553515.82799999998</v>
      </c>
      <c r="F358" s="18">
        <v>602451.12</v>
      </c>
      <c r="G358" s="32">
        <f t="shared" si="33"/>
        <v>0.54420405842486586</v>
      </c>
      <c r="K358" s="10"/>
    </row>
    <row r="359" spans="1:11" ht="12" x14ac:dyDescent="0.2">
      <c r="A359" s="24" t="s">
        <v>253</v>
      </c>
      <c r="B359" s="10">
        <v>100.2</v>
      </c>
      <c r="C359" s="10">
        <v>76.8</v>
      </c>
      <c r="D359" s="31">
        <v>600</v>
      </c>
      <c r="E359" s="42">
        <v>95403.827999999994</v>
      </c>
      <c r="F359" s="42">
        <v>64716.22</v>
      </c>
      <c r="G359" s="10">
        <f t="shared" si="33"/>
        <v>0.33916993351671382</v>
      </c>
      <c r="H359" s="31" t="s">
        <v>79</v>
      </c>
      <c r="I359" s="10">
        <v>11.1</v>
      </c>
      <c r="J359" s="10">
        <v>14.3</v>
      </c>
      <c r="K359" s="10">
        <f>(F359/E359)*((1/(I359^2))+(1/(J359^2)))^0.5</f>
        <v>7.7361796496107818E-2</v>
      </c>
    </row>
    <row r="360" spans="1:11" ht="12" x14ac:dyDescent="0.2">
      <c r="A360" s="24" t="s">
        <v>254</v>
      </c>
      <c r="B360" s="10">
        <v>76.8</v>
      </c>
      <c r="C360" s="10">
        <v>71.3</v>
      </c>
      <c r="D360" s="31">
        <v>629</v>
      </c>
      <c r="E360" s="42">
        <v>76845.528000000006</v>
      </c>
      <c r="F360" s="42">
        <v>49278.720000000001</v>
      </c>
      <c r="G360" s="10">
        <f t="shared" si="33"/>
        <v>0.32063492360934781</v>
      </c>
      <c r="H360" s="31" t="s">
        <v>79</v>
      </c>
      <c r="I360" s="10">
        <v>12.1</v>
      </c>
      <c r="J360" s="10">
        <v>13.5</v>
      </c>
      <c r="K360" s="10">
        <f>(F360/E360)*((1/(I360^2))+(1/(J360^2)))^0.5</f>
        <v>7.1169695275814057E-2</v>
      </c>
    </row>
    <row r="361" spans="1:11" ht="12" x14ac:dyDescent="0.2">
      <c r="A361" s="25" t="s">
        <v>463</v>
      </c>
      <c r="B361" s="32">
        <v>71.400000000000006</v>
      </c>
      <c r="C361" s="32">
        <v>68.400000000000006</v>
      </c>
      <c r="D361" s="5">
        <v>645</v>
      </c>
      <c r="E361" s="18">
        <v>94755.671999999991</v>
      </c>
      <c r="F361" s="18">
        <v>165964.46</v>
      </c>
      <c r="G361" s="32">
        <f t="shared" si="33"/>
        <v>0.87574947492325317</v>
      </c>
      <c r="K361" s="10"/>
    </row>
    <row r="362" spans="1:11" ht="12" x14ac:dyDescent="0.2">
      <c r="A362" s="25" t="s">
        <v>464</v>
      </c>
      <c r="B362" s="32">
        <v>77.7</v>
      </c>
      <c r="C362" s="32">
        <v>68.400000000000006</v>
      </c>
      <c r="D362" s="5">
        <v>645</v>
      </c>
      <c r="E362" s="18">
        <v>39073.835999999996</v>
      </c>
      <c r="F362" s="18">
        <v>66897.759999999995</v>
      </c>
      <c r="G362" s="32">
        <f t="shared" si="33"/>
        <v>0.85604290297988661</v>
      </c>
      <c r="K362" s="10"/>
    </row>
    <row r="363" spans="1:11" ht="12" x14ac:dyDescent="0.2">
      <c r="A363" s="25" t="s">
        <v>465</v>
      </c>
      <c r="B363" s="32">
        <v>77.7</v>
      </c>
      <c r="C363" s="32">
        <v>65.7</v>
      </c>
      <c r="D363" s="5">
        <v>659</v>
      </c>
      <c r="E363" s="18">
        <v>74700.744000000006</v>
      </c>
      <c r="F363" s="18">
        <v>104452.84</v>
      </c>
      <c r="G363" s="32">
        <f t="shared" si="33"/>
        <v>0.69914189877412725</v>
      </c>
      <c r="K363" s="10"/>
    </row>
    <row r="364" spans="1:11" ht="12" x14ac:dyDescent="0.2">
      <c r="A364" s="25" t="s">
        <v>466</v>
      </c>
      <c r="B364" s="32">
        <v>102.4</v>
      </c>
      <c r="C364" s="32">
        <v>67.8</v>
      </c>
      <c r="D364" s="5">
        <v>648</v>
      </c>
      <c r="E364" s="18">
        <v>52938.228000000003</v>
      </c>
      <c r="F364" s="18">
        <v>73075.28</v>
      </c>
      <c r="G364" s="32">
        <f t="shared" si="33"/>
        <v>0.69019386141901085</v>
      </c>
      <c r="K364" s="10"/>
    </row>
    <row r="365" spans="1:11" ht="12" x14ac:dyDescent="0.2">
      <c r="A365" s="24" t="s">
        <v>255</v>
      </c>
      <c r="B365" s="10">
        <v>77.2</v>
      </c>
      <c r="C365" s="10">
        <v>67.8</v>
      </c>
      <c r="D365" s="31">
        <v>648</v>
      </c>
      <c r="E365" s="42">
        <v>34944.372000000003</v>
      </c>
      <c r="F365" s="42">
        <v>54872.9</v>
      </c>
      <c r="G365" s="10">
        <f t="shared" si="33"/>
        <v>0.78514646078058004</v>
      </c>
      <c r="H365" s="31" t="s">
        <v>79</v>
      </c>
      <c r="I365" s="10">
        <v>12.6</v>
      </c>
      <c r="J365" s="10">
        <v>13.1</v>
      </c>
      <c r="K365" s="10">
        <f>(F365/E365)*((1/(I365^2))+(1/(J365^2)))^0.5</f>
        <v>0.17291757402978816</v>
      </c>
    </row>
    <row r="366" spans="1:11" ht="12" x14ac:dyDescent="0.2">
      <c r="A366" s="24" t="s">
        <v>256</v>
      </c>
      <c r="B366" s="10">
        <v>77.2</v>
      </c>
      <c r="C366" s="10">
        <v>65.7</v>
      </c>
      <c r="D366" s="31">
        <v>659</v>
      </c>
      <c r="E366" s="42">
        <v>276123.03599999996</v>
      </c>
      <c r="F366" s="42">
        <v>382026.1</v>
      </c>
      <c r="G366" s="10">
        <f t="shared" si="33"/>
        <v>0.69176789002131645</v>
      </c>
      <c r="H366" s="31" t="s">
        <v>79</v>
      </c>
      <c r="I366" s="10">
        <v>11.1</v>
      </c>
      <c r="J366" s="10">
        <v>15.1</v>
      </c>
      <c r="K366" s="10">
        <f>(F366/E366)*((1/(I366^2))+(1/(J366^2)))^0.5</f>
        <v>0.15469635763499853</v>
      </c>
    </row>
    <row r="367" spans="1:11" ht="12" x14ac:dyDescent="0.2">
      <c r="A367" s="25" t="s">
        <v>467</v>
      </c>
      <c r="B367" s="32">
        <v>76</v>
      </c>
      <c r="C367" s="32">
        <v>65.7</v>
      </c>
      <c r="D367" s="5">
        <v>659</v>
      </c>
      <c r="E367" s="18">
        <v>122903.136</v>
      </c>
      <c r="F367" s="18">
        <v>218614.1</v>
      </c>
      <c r="G367" s="32">
        <f t="shared" si="33"/>
        <v>0.88937559738101402</v>
      </c>
      <c r="K367" s="10"/>
    </row>
    <row r="368" spans="1:11" ht="12" x14ac:dyDescent="0.2">
      <c r="A368" s="24" t="s">
        <v>257</v>
      </c>
      <c r="B368" s="10">
        <v>76</v>
      </c>
      <c r="C368" s="10">
        <v>62.1</v>
      </c>
      <c r="D368" s="31">
        <v>678</v>
      </c>
      <c r="E368" s="42">
        <v>76466.255999999994</v>
      </c>
      <c r="F368" s="42">
        <v>27467.62</v>
      </c>
      <c r="G368" s="10">
        <f t="shared" si="33"/>
        <v>0.17960615202606495</v>
      </c>
      <c r="H368" s="31" t="s">
        <v>79</v>
      </c>
      <c r="I368" s="10">
        <v>11.4</v>
      </c>
      <c r="J368" s="10">
        <v>14.7</v>
      </c>
      <c r="K368" s="10">
        <f>(F368/E368)*((1/(I368^2))+(1/(J368^2)))^0.5</f>
        <v>3.9874793298020142E-2</v>
      </c>
    </row>
    <row r="369" spans="1:11" ht="12" x14ac:dyDescent="0.2">
      <c r="A369" s="24" t="s">
        <v>258</v>
      </c>
      <c r="B369" s="10">
        <v>101.7</v>
      </c>
      <c r="C369" s="10">
        <v>67.900000000000006</v>
      </c>
      <c r="D369" s="31">
        <v>647</v>
      </c>
      <c r="E369" s="42">
        <v>26736.672000000002</v>
      </c>
      <c r="F369" s="42">
        <v>35744.120000000003</v>
      </c>
      <c r="G369" s="10">
        <f t="shared" si="33"/>
        <v>0.66844744177585003</v>
      </c>
      <c r="H369" s="31" t="s">
        <v>79</v>
      </c>
      <c r="I369" s="10">
        <v>12.5</v>
      </c>
      <c r="J369" s="10">
        <v>14.3</v>
      </c>
      <c r="K369" s="10">
        <f>(F369/E369)*((1/(I369^2))+(1/(J369^2)))^0.5</f>
        <v>0.14205232987060998</v>
      </c>
    </row>
    <row r="370" spans="1:11" ht="12" x14ac:dyDescent="0.2">
      <c r="A370" s="24" t="s">
        <v>259</v>
      </c>
      <c r="B370" s="10">
        <v>77.099999999999994</v>
      </c>
      <c r="C370" s="10">
        <v>67.900000000000006</v>
      </c>
      <c r="D370" s="31">
        <v>647</v>
      </c>
      <c r="E370" s="42">
        <v>30144.371999999999</v>
      </c>
      <c r="F370" s="42">
        <v>44872.9</v>
      </c>
      <c r="G370" s="10">
        <f t="shared" si="33"/>
        <v>0.7442997983172448</v>
      </c>
      <c r="H370" s="31" t="s">
        <v>79</v>
      </c>
      <c r="I370" s="10">
        <v>12.8</v>
      </c>
      <c r="J370" s="10">
        <v>15.8</v>
      </c>
      <c r="K370" s="10">
        <f>(F370/E370)*((1/(I370^2))+(1/(J370^2)))^0.5</f>
        <v>0.14967114951591168</v>
      </c>
    </row>
    <row r="371" spans="1:11" ht="12" x14ac:dyDescent="0.2">
      <c r="A371" s="25" t="s">
        <v>468</v>
      </c>
      <c r="B371" s="32">
        <v>77.099999999999994</v>
      </c>
      <c r="C371" s="32">
        <v>65.599999999999994</v>
      </c>
      <c r="D371" s="5">
        <v>660</v>
      </c>
      <c r="E371" s="18">
        <v>276123.03599999996</v>
      </c>
      <c r="F371" s="18">
        <v>382026.1</v>
      </c>
      <c r="G371" s="32">
        <f t="shared" si="33"/>
        <v>0.69176789002131645</v>
      </c>
      <c r="K371" s="10"/>
    </row>
    <row r="372" spans="1:11" ht="12" x14ac:dyDescent="0.2">
      <c r="A372" s="25" t="s">
        <v>469</v>
      </c>
      <c r="B372" s="32">
        <v>76</v>
      </c>
      <c r="C372" s="32">
        <v>65.599999999999994</v>
      </c>
      <c r="D372" s="5">
        <v>660</v>
      </c>
      <c r="E372" s="18">
        <v>122903.136</v>
      </c>
      <c r="F372" s="18">
        <v>159614.1</v>
      </c>
      <c r="G372" s="32">
        <f t="shared" si="33"/>
        <v>0.64934917527246827</v>
      </c>
      <c r="K372" s="10"/>
    </row>
    <row r="373" spans="1:11" ht="12" x14ac:dyDescent="0.2">
      <c r="A373" s="25" t="s">
        <v>470</v>
      </c>
      <c r="B373" s="32">
        <v>76</v>
      </c>
      <c r="C373" s="32">
        <v>62.1</v>
      </c>
      <c r="D373" s="5">
        <v>678</v>
      </c>
      <c r="E373" s="18">
        <v>76466.255999999994</v>
      </c>
      <c r="F373" s="18">
        <v>27467.62</v>
      </c>
      <c r="G373" s="32">
        <f t="shared" si="33"/>
        <v>0.17960615202606495</v>
      </c>
      <c r="K373" s="10"/>
    </row>
    <row r="374" spans="1:11" ht="12" x14ac:dyDescent="0.2">
      <c r="A374" s="25" t="s">
        <v>471</v>
      </c>
      <c r="B374" s="32">
        <v>103</v>
      </c>
      <c r="C374" s="32">
        <v>71.099999999999994</v>
      </c>
      <c r="D374" s="5">
        <v>630</v>
      </c>
      <c r="E374" s="18">
        <v>27652.907999999999</v>
      </c>
      <c r="F374" s="18">
        <v>49525.06</v>
      </c>
      <c r="G374" s="32">
        <f t="shared" si="33"/>
        <v>0.89547652637473063</v>
      </c>
      <c r="K374" s="10"/>
    </row>
    <row r="375" spans="1:11" ht="12" x14ac:dyDescent="0.2">
      <c r="A375" s="25" t="s">
        <v>472</v>
      </c>
      <c r="B375" s="32">
        <v>77.099999999999994</v>
      </c>
      <c r="C375" s="32">
        <v>71.099999999999994</v>
      </c>
      <c r="D375" s="5">
        <v>630</v>
      </c>
      <c r="E375" s="18">
        <v>28606.308000000001</v>
      </c>
      <c r="F375" s="18">
        <v>51779.22</v>
      </c>
      <c r="G375" s="32">
        <f t="shared" si="33"/>
        <v>0.90503150563854662</v>
      </c>
      <c r="K375" s="10"/>
    </row>
    <row r="376" spans="1:11" ht="12" x14ac:dyDescent="0.2">
      <c r="A376" s="24" t="s">
        <v>260</v>
      </c>
      <c r="B376" s="10">
        <v>77.099999999999994</v>
      </c>
      <c r="C376" s="10">
        <v>67.8</v>
      </c>
      <c r="D376" s="31">
        <v>648</v>
      </c>
      <c r="E376" s="42">
        <v>34944.372000000003</v>
      </c>
      <c r="F376" s="42">
        <v>54872.9</v>
      </c>
      <c r="G376" s="10">
        <f t="shared" si="33"/>
        <v>0.78514646078058004</v>
      </c>
      <c r="H376" s="31" t="s">
        <v>79</v>
      </c>
      <c r="I376" s="10">
        <v>10.3</v>
      </c>
      <c r="J376" s="10">
        <v>14</v>
      </c>
      <c r="K376" s="10">
        <f>(F376/E376)*((1/(I376^2))+(1/(J376^2)))^0.5</f>
        <v>0.18927078668195493</v>
      </c>
    </row>
    <row r="377" spans="1:11" ht="12" x14ac:dyDescent="0.2">
      <c r="A377" s="25" t="s">
        <v>473</v>
      </c>
      <c r="B377" s="32">
        <v>75.3</v>
      </c>
      <c r="C377" s="32">
        <v>67.8</v>
      </c>
      <c r="D377" s="5">
        <v>648</v>
      </c>
      <c r="E377" s="18">
        <v>25115.507999999998</v>
      </c>
      <c r="F377" s="18">
        <v>32256.28</v>
      </c>
      <c r="G377" s="32">
        <f t="shared" si="33"/>
        <v>0.64215862167709292</v>
      </c>
      <c r="K377" s="10"/>
    </row>
    <row r="378" spans="1:11" ht="12" x14ac:dyDescent="0.2">
      <c r="A378" s="24" t="s">
        <v>261</v>
      </c>
      <c r="B378" s="10">
        <v>75.3</v>
      </c>
      <c r="C378" s="10">
        <v>63.1</v>
      </c>
      <c r="D378" s="31">
        <v>673</v>
      </c>
      <c r="E378" s="42">
        <v>17728.092000000001</v>
      </c>
      <c r="F378" s="42">
        <v>17464.240000000002</v>
      </c>
      <c r="G378" s="10">
        <f t="shared" si="33"/>
        <v>0.49255836443087053</v>
      </c>
      <c r="H378" s="31" t="s">
        <v>79</v>
      </c>
      <c r="I378" s="10">
        <v>10.5</v>
      </c>
      <c r="J378" s="10">
        <v>15.4</v>
      </c>
      <c r="K378" s="10">
        <f>(F378/E378)*((1/(I378^2))+(1/(J378^2)))^0.5</f>
        <v>0.11355305735243489</v>
      </c>
    </row>
    <row r="379" spans="1:11" ht="12" x14ac:dyDescent="0.2">
      <c r="A379" s="24" t="s">
        <v>262</v>
      </c>
      <c r="B379" s="10">
        <v>94.6</v>
      </c>
      <c r="C379" s="10">
        <v>69.900000000000006</v>
      </c>
      <c r="D379" s="31">
        <v>637</v>
      </c>
      <c r="E379" s="42">
        <v>444232.39199999993</v>
      </c>
      <c r="F379" s="42">
        <v>361592.32000000001</v>
      </c>
      <c r="G379" s="10">
        <f t="shared" si="33"/>
        <v>0.40698554012693433</v>
      </c>
      <c r="H379" s="31" t="s">
        <v>79</v>
      </c>
      <c r="I379" s="10">
        <v>10.8</v>
      </c>
      <c r="J379" s="10">
        <v>15</v>
      </c>
      <c r="K379" s="10">
        <f>(F379/E379)*((1/(I379^2))+(1/(J379^2)))^0.5</f>
        <v>9.2870614053494976E-2</v>
      </c>
    </row>
    <row r="380" spans="1:11" ht="12" x14ac:dyDescent="0.2">
      <c r="A380" s="24" t="s">
        <v>263</v>
      </c>
      <c r="B380" s="10">
        <v>78.099999999999994</v>
      </c>
      <c r="C380" s="10">
        <v>69.900000000000006</v>
      </c>
      <c r="D380" s="31">
        <v>637</v>
      </c>
      <c r="E380" s="42">
        <v>146482.21</v>
      </c>
      <c r="F380" s="42">
        <v>69629.62</v>
      </c>
      <c r="G380" s="10">
        <f t="shared" si="33"/>
        <v>0.23767261567121359</v>
      </c>
      <c r="H380" s="31" t="s">
        <v>79</v>
      </c>
      <c r="I380" s="10">
        <v>12.9</v>
      </c>
      <c r="J380" s="10">
        <v>15</v>
      </c>
      <c r="K380" s="10">
        <f>(F380/E380)*((1/(I380^2))+(1/(J380^2)))^0.5</f>
        <v>4.8600879739119196E-2</v>
      </c>
    </row>
    <row r="381" spans="1:11" ht="12" x14ac:dyDescent="0.2">
      <c r="A381" s="24" t="s">
        <v>264</v>
      </c>
      <c r="B381" s="10">
        <v>78.099999999999994</v>
      </c>
      <c r="C381" s="10">
        <v>68.3</v>
      </c>
      <c r="D381" s="31">
        <v>645</v>
      </c>
      <c r="E381" s="42">
        <v>26990.327999999998</v>
      </c>
      <c r="F381" s="42">
        <v>14519.32</v>
      </c>
      <c r="G381" s="10">
        <f t="shared" si="33"/>
        <v>0.26897264827607875</v>
      </c>
      <c r="H381" s="31" t="s">
        <v>79</v>
      </c>
      <c r="I381" s="10">
        <v>11.5</v>
      </c>
      <c r="J381" s="10">
        <v>13.1</v>
      </c>
      <c r="K381" s="10">
        <f>(F381/E381)*((1/(I381^2))+(1/(J381^2)))^0.5</f>
        <v>6.2245182615816901E-2</v>
      </c>
    </row>
    <row r="382" spans="1:11" ht="12" x14ac:dyDescent="0.2">
      <c r="A382" s="24" t="s">
        <v>265</v>
      </c>
      <c r="B382" s="10">
        <v>74.099999999999994</v>
      </c>
      <c r="C382" s="10">
        <v>68.3</v>
      </c>
      <c r="D382" s="31">
        <v>645</v>
      </c>
      <c r="E382" s="42">
        <v>41762.892</v>
      </c>
      <c r="F382" s="42">
        <v>21631.68</v>
      </c>
      <c r="G382" s="10">
        <f t="shared" si="33"/>
        <v>0.25898206474781488</v>
      </c>
      <c r="H382" s="31" t="s">
        <v>79</v>
      </c>
      <c r="I382" s="10">
        <v>12</v>
      </c>
      <c r="J382" s="10">
        <v>13.1</v>
      </c>
      <c r="K382" s="10">
        <f>(F382/E382)*((1/(I382^2))+(1/(J382^2)))^0.5</f>
        <v>5.8535929714746644E-2</v>
      </c>
    </row>
    <row r="383" spans="1:11" ht="12" x14ac:dyDescent="0.2">
      <c r="A383" s="25" t="s">
        <v>474</v>
      </c>
      <c r="B383" s="32">
        <v>74.099999999999994</v>
      </c>
      <c r="C383" s="32">
        <v>64.900000000000006</v>
      </c>
      <c r="D383" s="5">
        <v>663</v>
      </c>
      <c r="E383" s="18">
        <v>31692.892</v>
      </c>
      <c r="F383" s="18">
        <v>10914.24</v>
      </c>
      <c r="G383" s="32">
        <f t="shared" si="33"/>
        <v>0.17218750500900959</v>
      </c>
      <c r="K383" s="10"/>
    </row>
    <row r="384" spans="1:11" ht="12" x14ac:dyDescent="0.2">
      <c r="A384" s="24" t="s">
        <v>235</v>
      </c>
      <c r="B384" s="10">
        <v>96.7</v>
      </c>
      <c r="C384" s="10">
        <v>70.400000000000006</v>
      </c>
      <c r="D384" s="31">
        <v>934</v>
      </c>
      <c r="E384" s="42">
        <v>137920.272</v>
      </c>
      <c r="F384" s="42">
        <v>96311.039999999994</v>
      </c>
      <c r="G384" s="10">
        <f t="shared" si="33"/>
        <v>0.3491547638479135</v>
      </c>
      <c r="H384" s="31" t="s">
        <v>79</v>
      </c>
      <c r="I384" s="10">
        <v>10.8</v>
      </c>
      <c r="J384" s="10">
        <v>13.7</v>
      </c>
      <c r="K384" s="10">
        <f>(F384/E384)*((1/(I384^2))+(1/(J384^2)))^0.5</f>
        <v>8.2333395778806009E-2</v>
      </c>
    </row>
    <row r="385" spans="1:11" ht="12" x14ac:dyDescent="0.2">
      <c r="A385" s="24" t="s">
        <v>236</v>
      </c>
      <c r="B385" s="10">
        <v>76.8</v>
      </c>
      <c r="C385" s="10">
        <v>70.400000000000006</v>
      </c>
      <c r="D385" s="31">
        <v>634</v>
      </c>
      <c r="E385" s="42">
        <v>64829.735999999997</v>
      </c>
      <c r="F385" s="42">
        <v>96663.06</v>
      </c>
      <c r="G385" s="10">
        <f t="shared" si="33"/>
        <v>0.74551483596971613</v>
      </c>
      <c r="H385" s="31" t="s">
        <v>79</v>
      </c>
      <c r="I385" s="10">
        <v>10.4</v>
      </c>
      <c r="J385" s="10">
        <v>13.7</v>
      </c>
      <c r="K385" s="10">
        <f>(F385/E385)*((1/(I385^2))+(1/(J385^2)))^0.5</f>
        <v>0.17999820180062914</v>
      </c>
    </row>
    <row r="386" spans="1:11" ht="12" x14ac:dyDescent="0.2">
      <c r="A386" s="25" t="s">
        <v>436</v>
      </c>
      <c r="B386" s="32">
        <v>76.8</v>
      </c>
      <c r="C386" s="32">
        <v>65.8</v>
      </c>
      <c r="D386" s="5">
        <v>658</v>
      </c>
      <c r="E386" s="18">
        <v>366332.17199999996</v>
      </c>
      <c r="F386" s="18">
        <v>566229</v>
      </c>
      <c r="G386" s="32">
        <f t="shared" si="33"/>
        <v>0.77283548003531621</v>
      </c>
      <c r="K386" s="10"/>
    </row>
    <row r="387" spans="1:11" ht="12" x14ac:dyDescent="0.2">
      <c r="A387" s="25" t="s">
        <v>437</v>
      </c>
      <c r="B387" s="32">
        <v>76</v>
      </c>
      <c r="C387" s="32">
        <v>65.8</v>
      </c>
      <c r="D387" s="5">
        <v>658</v>
      </c>
      <c r="E387" s="18">
        <v>122903.136</v>
      </c>
      <c r="F387" s="18">
        <v>218614.1</v>
      </c>
      <c r="G387" s="32">
        <f t="shared" si="33"/>
        <v>0.88937559738101402</v>
      </c>
      <c r="K387" s="10"/>
    </row>
    <row r="388" spans="1:11" ht="12" x14ac:dyDescent="0.2">
      <c r="A388" s="25" t="s">
        <v>438</v>
      </c>
      <c r="B388" s="32">
        <v>76</v>
      </c>
      <c r="C388" s="32">
        <v>62.2</v>
      </c>
      <c r="D388" s="5">
        <v>678</v>
      </c>
      <c r="E388" s="18">
        <v>76466.255999999994</v>
      </c>
      <c r="F388" s="18">
        <v>27467.62</v>
      </c>
      <c r="G388" s="32">
        <f t="shared" si="33"/>
        <v>0.17960615202606495</v>
      </c>
      <c r="K388" s="10"/>
    </row>
    <row r="389" spans="1:11" ht="12" x14ac:dyDescent="0.2">
      <c r="A389" s="25" t="s">
        <v>439</v>
      </c>
      <c r="B389" s="32">
        <v>97.6</v>
      </c>
      <c r="C389" s="32">
        <v>68.599999999999994</v>
      </c>
      <c r="D389" s="5">
        <v>644</v>
      </c>
      <c r="E389" s="18">
        <v>1127298.828</v>
      </c>
      <c r="F389" s="18">
        <v>1057634.5</v>
      </c>
      <c r="G389" s="32">
        <f t="shared" si="33"/>
        <v>0.46910121510389791</v>
      </c>
      <c r="K389" s="10"/>
    </row>
    <row r="390" spans="1:11" ht="12" x14ac:dyDescent="0.2">
      <c r="A390" s="24" t="s">
        <v>238</v>
      </c>
      <c r="B390" s="10">
        <v>80.099999999999994</v>
      </c>
      <c r="C390" s="10">
        <v>68.3</v>
      </c>
      <c r="D390" s="31">
        <v>645</v>
      </c>
      <c r="E390" s="42">
        <v>172272.228</v>
      </c>
      <c r="F390" s="42">
        <v>134712.78</v>
      </c>
      <c r="G390" s="10">
        <f t="shared" si="33"/>
        <v>0.3909880935654933</v>
      </c>
      <c r="H390" s="31" t="s">
        <v>79</v>
      </c>
      <c r="I390" s="10">
        <v>12.5</v>
      </c>
      <c r="J390" s="10">
        <v>15.2</v>
      </c>
      <c r="K390" s="10">
        <f>(F390/E390)*((1/(I390^2))+(1/(J390^2)))^0.5</f>
        <v>8.0994973718312366E-2</v>
      </c>
    </row>
    <row r="391" spans="1:11" ht="12" x14ac:dyDescent="0.2">
      <c r="A391" s="24" t="s">
        <v>239</v>
      </c>
      <c r="B391" s="10">
        <v>80</v>
      </c>
      <c r="C391" s="10">
        <v>66.2</v>
      </c>
      <c r="D391" s="31">
        <v>656</v>
      </c>
      <c r="E391" s="42">
        <v>96700.055999999997</v>
      </c>
      <c r="F391" s="42">
        <v>134919.34</v>
      </c>
      <c r="G391" s="10">
        <f t="shared" si="33"/>
        <v>0.69761769321002254</v>
      </c>
      <c r="H391" s="31" t="s">
        <v>79</v>
      </c>
      <c r="I391" s="10">
        <v>10.199999999999999</v>
      </c>
      <c r="J391" s="10">
        <v>16</v>
      </c>
      <c r="K391" s="10">
        <f>(F391/E391)*((1/(I391^2))+(1/(J391^2)))^0.5</f>
        <v>0.16221936780205498</v>
      </c>
    </row>
    <row r="392" spans="1:11" ht="12" x14ac:dyDescent="0.2">
      <c r="A392" s="25" t="s">
        <v>440</v>
      </c>
      <c r="B392" s="32">
        <v>76.900000000000006</v>
      </c>
      <c r="C392" s="32">
        <v>66.2</v>
      </c>
      <c r="D392" s="5">
        <v>656</v>
      </c>
      <c r="E392" s="18">
        <v>633011.54399999999</v>
      </c>
      <c r="F392" s="18">
        <v>832865.76</v>
      </c>
      <c r="G392" s="32">
        <f t="shared" si="33"/>
        <v>0.65785985097295474</v>
      </c>
      <c r="K392" s="10"/>
    </row>
    <row r="393" spans="1:11" ht="12" x14ac:dyDescent="0.2">
      <c r="A393" s="24" t="s">
        <v>240</v>
      </c>
      <c r="B393" s="10">
        <v>76.900000000000006</v>
      </c>
      <c r="C393" s="10">
        <v>61.9</v>
      </c>
      <c r="D393" s="31">
        <v>679</v>
      </c>
      <c r="E393" s="42">
        <v>455868.33600000001</v>
      </c>
      <c r="F393" s="42">
        <v>602451.12</v>
      </c>
      <c r="G393" s="10">
        <f t="shared" ref="G393:G435" si="34">F393/(2*E393)</f>
        <v>0.66077315797603453</v>
      </c>
      <c r="H393" s="31" t="s">
        <v>79</v>
      </c>
      <c r="I393" s="10">
        <v>12</v>
      </c>
      <c r="J393" s="10">
        <v>15.4</v>
      </c>
      <c r="K393" s="10">
        <f>(F393/E393)*((1/(I393^2))+(1/(J393^2)))^0.5</f>
        <v>0.13961564293764289</v>
      </c>
    </row>
    <row r="394" spans="1:11" ht="12" x14ac:dyDescent="0.2">
      <c r="A394" s="25" t="s">
        <v>441</v>
      </c>
      <c r="B394" s="32">
        <v>96.8</v>
      </c>
      <c r="C394" s="32">
        <v>68.599999999999994</v>
      </c>
      <c r="D394" s="5">
        <v>644</v>
      </c>
      <c r="E394" s="18">
        <v>334007.80800000002</v>
      </c>
      <c r="F394" s="18">
        <v>419015.1</v>
      </c>
      <c r="G394" s="32">
        <f t="shared" si="34"/>
        <v>0.62725345031455071</v>
      </c>
      <c r="K394" s="10"/>
    </row>
    <row r="395" spans="1:11" ht="12" x14ac:dyDescent="0.2">
      <c r="A395" s="24" t="s">
        <v>241</v>
      </c>
      <c r="B395" s="10">
        <v>80.8</v>
      </c>
      <c r="C395" s="10">
        <v>68.599999999999994</v>
      </c>
      <c r="D395" s="31">
        <v>644</v>
      </c>
      <c r="E395" s="42">
        <v>362456.96399999998</v>
      </c>
      <c r="F395" s="42">
        <v>300062.76</v>
      </c>
      <c r="G395" s="10">
        <f t="shared" si="34"/>
        <v>0.41392881059391101</v>
      </c>
      <c r="H395" s="31" t="s">
        <v>79</v>
      </c>
      <c r="I395" s="10">
        <v>10.5</v>
      </c>
      <c r="J395" s="10">
        <v>14.4</v>
      </c>
      <c r="K395" s="10">
        <f>(F395/E395)*((1/(I395^2))+(1/(J395^2)))^0.5</f>
        <v>9.7577782411452443E-2</v>
      </c>
    </row>
    <row r="396" spans="1:11" ht="12" x14ac:dyDescent="0.2">
      <c r="A396" s="25" t="s">
        <v>442</v>
      </c>
      <c r="B396" s="32">
        <v>80.8</v>
      </c>
      <c r="C396" s="32">
        <v>66.3</v>
      </c>
      <c r="D396" s="5">
        <v>656</v>
      </c>
      <c r="E396" s="18">
        <v>32184.899999999998</v>
      </c>
      <c r="F396" s="18">
        <v>42721.04</v>
      </c>
      <c r="G396" s="32">
        <f t="shared" si="34"/>
        <v>0.66368141581921958</v>
      </c>
      <c r="K396" s="10"/>
    </row>
    <row r="397" spans="1:11" ht="12" x14ac:dyDescent="0.2">
      <c r="A397" s="24" t="s">
        <v>242</v>
      </c>
      <c r="B397" s="10">
        <v>76.900000000000006</v>
      </c>
      <c r="C397" s="10">
        <v>66.3</v>
      </c>
      <c r="D397" s="31">
        <v>656</v>
      </c>
      <c r="E397" s="42">
        <v>633011.54399999999</v>
      </c>
      <c r="F397" s="42">
        <v>832865.76</v>
      </c>
      <c r="G397" s="10">
        <f t="shared" si="34"/>
        <v>0.65785985097295474</v>
      </c>
      <c r="H397" s="31" t="s">
        <v>79</v>
      </c>
      <c r="I397" s="10">
        <v>10.199999999999999</v>
      </c>
      <c r="J397" s="10">
        <v>14.5</v>
      </c>
      <c r="K397" s="10">
        <f>(F397/E397)*((1/(I397^2))+(1/(J397^2)))^0.5</f>
        <v>0.15771045528127442</v>
      </c>
    </row>
    <row r="398" spans="1:11" ht="12" x14ac:dyDescent="0.2">
      <c r="A398" s="25" t="s">
        <v>443</v>
      </c>
      <c r="B398" s="32">
        <v>76.900000000000006</v>
      </c>
      <c r="C398" s="32">
        <v>61.5</v>
      </c>
      <c r="D398" s="5">
        <v>682</v>
      </c>
      <c r="E398" s="18">
        <v>553515.82799999998</v>
      </c>
      <c r="F398" s="18">
        <v>736099.38</v>
      </c>
      <c r="G398" s="32">
        <f t="shared" si="34"/>
        <v>0.66493074160112364</v>
      </c>
      <c r="K398" s="10"/>
    </row>
    <row r="399" spans="1:11" ht="12" x14ac:dyDescent="0.2">
      <c r="A399" s="25" t="s">
        <v>445</v>
      </c>
      <c r="B399" s="32">
        <v>94.5</v>
      </c>
      <c r="C399" s="32">
        <v>70.2</v>
      </c>
      <c r="D399" s="5">
        <v>635</v>
      </c>
      <c r="E399" s="18">
        <v>596728.30799999996</v>
      </c>
      <c r="F399" s="18">
        <v>508629</v>
      </c>
      <c r="G399" s="32">
        <f t="shared" si="34"/>
        <v>0.4261813904092514</v>
      </c>
      <c r="K399" s="10"/>
    </row>
    <row r="400" spans="1:11" ht="12" x14ac:dyDescent="0.2">
      <c r="A400" s="24" t="s">
        <v>243</v>
      </c>
      <c r="B400" s="10">
        <v>78.599999999999994</v>
      </c>
      <c r="C400" s="10">
        <v>70.2</v>
      </c>
      <c r="D400" s="31">
        <v>653</v>
      </c>
      <c r="E400" s="42">
        <v>60739.235999999997</v>
      </c>
      <c r="F400" s="42">
        <v>38107.68</v>
      </c>
      <c r="G400" s="10">
        <f t="shared" si="34"/>
        <v>0.31369903961254963</v>
      </c>
      <c r="H400" s="31" t="s">
        <v>79</v>
      </c>
      <c r="I400" s="10">
        <v>11.7</v>
      </c>
      <c r="J400" s="10">
        <v>14.9</v>
      </c>
      <c r="K400" s="10">
        <f>(F400/E400)*((1/(I400^2))+(1/(J400^2)))^0.5</f>
        <v>6.818012353409357E-2</v>
      </c>
    </row>
    <row r="401" spans="1:11" ht="12" x14ac:dyDescent="0.2">
      <c r="A401" s="25" t="s">
        <v>446</v>
      </c>
      <c r="B401" s="32">
        <v>78.599999999999994</v>
      </c>
      <c r="C401" s="32">
        <v>66.7</v>
      </c>
      <c r="D401" s="5">
        <v>654</v>
      </c>
      <c r="E401" s="18">
        <v>60495.899999999994</v>
      </c>
      <c r="F401" s="18">
        <v>82757.039999999994</v>
      </c>
      <c r="G401" s="32">
        <f t="shared" si="34"/>
        <v>0.68398883230103202</v>
      </c>
      <c r="K401" s="10"/>
    </row>
    <row r="402" spans="1:11" ht="12" x14ac:dyDescent="0.2">
      <c r="A402" s="25" t="s">
        <v>447</v>
      </c>
      <c r="B402" s="32">
        <v>77</v>
      </c>
      <c r="C402" s="32">
        <v>66.7</v>
      </c>
      <c r="D402" s="5">
        <v>654</v>
      </c>
      <c r="E402" s="18">
        <v>254136.45600000001</v>
      </c>
      <c r="F402" s="18">
        <v>295075.76</v>
      </c>
      <c r="G402" s="32">
        <f t="shared" si="34"/>
        <v>0.58054590955655727</v>
      </c>
      <c r="K402" s="10"/>
    </row>
    <row r="403" spans="1:11" ht="12" x14ac:dyDescent="0.2">
      <c r="A403" s="25" t="s">
        <v>448</v>
      </c>
      <c r="B403" s="32">
        <v>77</v>
      </c>
      <c r="C403" s="32">
        <v>61.8</v>
      </c>
      <c r="D403" s="5">
        <v>680</v>
      </c>
      <c r="E403" s="18">
        <v>553515.82799999998</v>
      </c>
      <c r="F403" s="18">
        <v>602451.12</v>
      </c>
      <c r="G403" s="32">
        <f t="shared" si="34"/>
        <v>0.54420405842486586</v>
      </c>
      <c r="K403" s="10"/>
    </row>
    <row r="404" spans="1:11" ht="12" x14ac:dyDescent="0.2">
      <c r="A404" s="25" t="s">
        <v>450</v>
      </c>
      <c r="B404" s="32">
        <v>99.2</v>
      </c>
      <c r="C404" s="32">
        <v>73.599999999999994</v>
      </c>
      <c r="D404" s="5">
        <v>617</v>
      </c>
      <c r="E404" s="18">
        <v>22937.291999999998</v>
      </c>
      <c r="F404" s="18">
        <v>40227.160000000003</v>
      </c>
      <c r="G404" s="32">
        <f t="shared" si="34"/>
        <v>0.87689427330828784</v>
      </c>
      <c r="K404" s="10"/>
    </row>
    <row r="405" spans="1:11" ht="12" x14ac:dyDescent="0.2">
      <c r="A405" s="24" t="s">
        <v>245</v>
      </c>
      <c r="B405" s="10">
        <v>78.5</v>
      </c>
      <c r="C405" s="10">
        <v>73.599999999999994</v>
      </c>
      <c r="D405" s="31">
        <v>617</v>
      </c>
      <c r="E405" s="42">
        <v>74403.072</v>
      </c>
      <c r="F405" s="42">
        <v>54169.1</v>
      </c>
      <c r="G405" s="10">
        <f t="shared" si="34"/>
        <v>0.36402461984365375</v>
      </c>
      <c r="H405" s="31" t="s">
        <v>79</v>
      </c>
      <c r="I405" s="10">
        <v>11.1</v>
      </c>
      <c r="J405" s="10">
        <v>13.5</v>
      </c>
      <c r="K405" s="10">
        <f>(F405/E405)*((1/(I405^2))+(1/(J405^2)))^0.5</f>
        <v>8.4914367512491581E-2</v>
      </c>
    </row>
    <row r="406" spans="1:11" ht="12" x14ac:dyDescent="0.2">
      <c r="A406" s="25" t="s">
        <v>451</v>
      </c>
      <c r="B406" s="32">
        <v>78.5</v>
      </c>
      <c r="C406" s="32">
        <v>66.099999999999994</v>
      </c>
      <c r="D406" s="5">
        <v>657</v>
      </c>
      <c r="E406" s="18">
        <v>41949</v>
      </c>
      <c r="F406" s="18">
        <v>65404.5</v>
      </c>
      <c r="G406" s="32">
        <f t="shared" si="34"/>
        <v>0.7795716226846886</v>
      </c>
      <c r="K406" s="10"/>
    </row>
    <row r="407" spans="1:11" ht="12" x14ac:dyDescent="0.2">
      <c r="A407" s="25" t="s">
        <v>452</v>
      </c>
      <c r="B407" s="32">
        <v>70.5</v>
      </c>
      <c r="C407" s="32">
        <v>65.900000000000006</v>
      </c>
      <c r="D407" s="5">
        <v>658</v>
      </c>
      <c r="E407" s="18">
        <v>59127.563999999998</v>
      </c>
      <c r="F407" s="18">
        <v>33073.24</v>
      </c>
      <c r="G407" s="32">
        <f t="shared" si="34"/>
        <v>0.27967700478917074</v>
      </c>
      <c r="K407" s="10"/>
    </row>
    <row r="408" spans="1:11" ht="12" x14ac:dyDescent="0.2">
      <c r="A408" s="48" t="s">
        <v>453</v>
      </c>
      <c r="B408" s="34">
        <v>70.5</v>
      </c>
      <c r="C408" s="34">
        <v>66.2</v>
      </c>
      <c r="D408" s="63">
        <v>656</v>
      </c>
      <c r="E408" s="19">
        <v>82425.528000000006</v>
      </c>
      <c r="F408" s="19">
        <v>56280</v>
      </c>
      <c r="G408" s="34">
        <f t="shared" si="34"/>
        <v>0.34139908694306453</v>
      </c>
      <c r="H408" s="63"/>
      <c r="I408" s="34"/>
      <c r="J408" s="34"/>
      <c r="K408" s="40"/>
    </row>
    <row r="409" spans="1:11" ht="12" x14ac:dyDescent="0.2">
      <c r="A409" s="25" t="s">
        <v>475</v>
      </c>
      <c r="B409" s="32">
        <v>100.4</v>
      </c>
      <c r="C409" s="32">
        <v>77.099999999999994</v>
      </c>
      <c r="D409" s="5">
        <v>598</v>
      </c>
      <c r="E409" s="18">
        <v>7011.7950000000001</v>
      </c>
      <c r="F409" s="18">
        <v>8332.18</v>
      </c>
      <c r="G409" s="32">
        <f t="shared" si="34"/>
        <v>0.59415456384563436</v>
      </c>
      <c r="K409" s="10"/>
    </row>
    <row r="410" spans="1:11" ht="12" x14ac:dyDescent="0.2">
      <c r="A410" s="25" t="s">
        <v>476</v>
      </c>
      <c r="B410" s="32">
        <v>77.099999999999994</v>
      </c>
      <c r="C410" s="32">
        <v>70.2</v>
      </c>
      <c r="D410" s="5">
        <v>635</v>
      </c>
      <c r="E410" s="18">
        <v>37129.06</v>
      </c>
      <c r="F410" s="18">
        <v>40455.78</v>
      </c>
      <c r="G410" s="32">
        <f t="shared" si="34"/>
        <v>0.54479941048871161</v>
      </c>
      <c r="K410" s="10"/>
    </row>
    <row r="411" spans="1:11" ht="12" x14ac:dyDescent="0.2">
      <c r="A411" s="25" t="s">
        <v>477</v>
      </c>
      <c r="B411" s="32">
        <v>71.7</v>
      </c>
      <c r="C411" s="32">
        <v>70.2</v>
      </c>
      <c r="D411" s="5">
        <v>635</v>
      </c>
      <c r="E411" s="18">
        <v>76636.485000000001</v>
      </c>
      <c r="F411" s="18">
        <v>38304.28</v>
      </c>
      <c r="G411" s="32">
        <f t="shared" si="34"/>
        <v>0.24990890435541244</v>
      </c>
      <c r="K411" s="10"/>
    </row>
    <row r="412" spans="1:11" ht="12" x14ac:dyDescent="0.2">
      <c r="A412" s="25" t="s">
        <v>478</v>
      </c>
      <c r="B412" s="32">
        <v>71.7</v>
      </c>
      <c r="C412" s="32">
        <v>70.3</v>
      </c>
      <c r="D412" s="5">
        <v>634</v>
      </c>
      <c r="E412" s="18">
        <v>76636.485000000001</v>
      </c>
      <c r="F412" s="18">
        <v>38304.28</v>
      </c>
      <c r="G412" s="32">
        <f t="shared" si="34"/>
        <v>0.24990890435541244</v>
      </c>
      <c r="K412" s="10"/>
    </row>
    <row r="413" spans="1:11" ht="12" x14ac:dyDescent="0.2">
      <c r="A413" s="24" t="s">
        <v>266</v>
      </c>
      <c r="B413" s="10">
        <v>70.3</v>
      </c>
      <c r="C413" s="10">
        <v>17.8</v>
      </c>
      <c r="D413" s="31">
        <v>916</v>
      </c>
      <c r="E413" s="42">
        <v>5042.625</v>
      </c>
      <c r="F413" s="42">
        <v>2670.44</v>
      </c>
      <c r="G413" s="10">
        <f t="shared" si="34"/>
        <v>0.2647866934384373</v>
      </c>
      <c r="H413" s="31" t="s">
        <v>79</v>
      </c>
      <c r="I413" s="10">
        <v>13</v>
      </c>
      <c r="J413" s="10">
        <v>15.9</v>
      </c>
      <c r="K413" s="10">
        <f>(F413/E413)*((1/(I413^2))+(1/(J413^2)))^0.5</f>
        <v>5.2619184266662768E-2</v>
      </c>
    </row>
    <row r="414" spans="1:11" ht="12" x14ac:dyDescent="0.2">
      <c r="A414" s="24" t="s">
        <v>267</v>
      </c>
      <c r="B414" s="10">
        <v>100.4</v>
      </c>
      <c r="C414" s="10">
        <v>77.099999999999994</v>
      </c>
      <c r="D414" s="31">
        <v>598</v>
      </c>
      <c r="E414" s="42">
        <v>7011.7950000000001</v>
      </c>
      <c r="F414" s="42">
        <v>8332.18</v>
      </c>
      <c r="G414" s="10">
        <f t="shared" si="34"/>
        <v>0.59415456384563436</v>
      </c>
      <c r="H414" s="31" t="s">
        <v>79</v>
      </c>
      <c r="I414" s="10">
        <v>10.9</v>
      </c>
      <c r="J414" s="10">
        <v>14.4</v>
      </c>
      <c r="K414" s="10">
        <f>(F414/E414)*((1/(I414^2))+(1/(J414^2)))^0.5</f>
        <v>0.1367295705796622</v>
      </c>
    </row>
    <row r="415" spans="1:11" ht="12" x14ac:dyDescent="0.2">
      <c r="A415" s="25" t="s">
        <v>479</v>
      </c>
      <c r="B415" s="32">
        <v>77.099999999999994</v>
      </c>
      <c r="C415" s="32">
        <v>70.2</v>
      </c>
      <c r="D415" s="5">
        <v>635</v>
      </c>
      <c r="E415" s="18">
        <v>37129.06</v>
      </c>
      <c r="F415" s="18">
        <v>46045.78</v>
      </c>
      <c r="G415" s="32">
        <f t="shared" si="34"/>
        <v>0.62007737335661073</v>
      </c>
      <c r="K415" s="10"/>
    </row>
    <row r="416" spans="1:11" ht="12" x14ac:dyDescent="0.2">
      <c r="A416" s="25" t="s">
        <v>480</v>
      </c>
      <c r="B416" s="32">
        <v>71.900000000000006</v>
      </c>
      <c r="C416" s="32">
        <v>70.2</v>
      </c>
      <c r="D416" s="5">
        <v>635</v>
      </c>
      <c r="E416" s="18">
        <v>76636.485000000001</v>
      </c>
      <c r="F416" s="18">
        <v>38302.28</v>
      </c>
      <c r="G416" s="32">
        <f t="shared" si="34"/>
        <v>0.24989585574025217</v>
      </c>
      <c r="K416" s="10"/>
    </row>
    <row r="417" spans="1:11" ht="12" x14ac:dyDescent="0.2">
      <c r="A417" s="25" t="s">
        <v>481</v>
      </c>
      <c r="B417" s="32">
        <v>71.900000000000006</v>
      </c>
      <c r="C417" s="32">
        <v>69.8</v>
      </c>
      <c r="D417" s="5">
        <v>637</v>
      </c>
      <c r="E417" s="18">
        <v>92432.544999999998</v>
      </c>
      <c r="F417" s="18">
        <v>97235.66</v>
      </c>
      <c r="G417" s="32">
        <f t="shared" si="34"/>
        <v>0.52598173078540689</v>
      </c>
      <c r="K417" s="10"/>
    </row>
    <row r="418" spans="1:11" ht="12" x14ac:dyDescent="0.2">
      <c r="A418" s="24" t="s">
        <v>268</v>
      </c>
      <c r="B418" s="10">
        <v>69.8</v>
      </c>
      <c r="C418" s="10">
        <v>17.600000000000001</v>
      </c>
      <c r="D418" s="31">
        <v>917</v>
      </c>
      <c r="E418" s="42">
        <v>20013.61</v>
      </c>
      <c r="F418" s="42">
        <v>14980.82</v>
      </c>
      <c r="G418" s="10">
        <f t="shared" si="34"/>
        <v>0.37426581211485582</v>
      </c>
      <c r="H418" s="31" t="s">
        <v>79</v>
      </c>
      <c r="I418" s="10">
        <v>11.2</v>
      </c>
      <c r="J418" s="10">
        <v>14.2</v>
      </c>
      <c r="K418" s="10">
        <f>(F418/E418)*((1/(I418^2))+(1/(J418^2)))^0.5</f>
        <v>8.5119836506117597E-2</v>
      </c>
    </row>
    <row r="419" spans="1:11" ht="12" x14ac:dyDescent="0.2">
      <c r="A419" s="24" t="s">
        <v>269</v>
      </c>
      <c r="B419" s="10">
        <v>100.4</v>
      </c>
      <c r="C419" s="10">
        <v>69.599999999999994</v>
      </c>
      <c r="D419" s="31">
        <v>638</v>
      </c>
      <c r="E419" s="42">
        <v>10517.5</v>
      </c>
      <c r="F419" s="42">
        <v>11256.84</v>
      </c>
      <c r="G419" s="10">
        <f t="shared" si="34"/>
        <v>0.5351480865224626</v>
      </c>
      <c r="H419" s="31" t="s">
        <v>79</v>
      </c>
      <c r="I419" s="10">
        <v>10.9</v>
      </c>
      <c r="J419" s="10">
        <v>13.2</v>
      </c>
      <c r="K419" s="10">
        <f>(F419/E419)*((1/(I419^2))+(1/(J419^2)))^0.5</f>
        <v>0.12734280334937004</v>
      </c>
    </row>
    <row r="420" spans="1:11" ht="12" x14ac:dyDescent="0.2">
      <c r="A420" s="25" t="s">
        <v>482</v>
      </c>
      <c r="B420" s="32">
        <v>78.7</v>
      </c>
      <c r="C420" s="32">
        <v>70.2</v>
      </c>
      <c r="D420" s="5">
        <v>635</v>
      </c>
      <c r="E420" s="18">
        <v>25308.014999999999</v>
      </c>
      <c r="F420" s="18">
        <v>18107.68</v>
      </c>
      <c r="G420" s="32">
        <f t="shared" si="34"/>
        <v>0.35774595518455321</v>
      </c>
      <c r="K420" s="10"/>
    </row>
    <row r="421" spans="1:11" ht="12" x14ac:dyDescent="0.2">
      <c r="A421" s="25" t="s">
        <v>483</v>
      </c>
      <c r="B421" s="32">
        <v>78.7</v>
      </c>
      <c r="C421" s="32">
        <v>73.599999999999994</v>
      </c>
      <c r="D421" s="5">
        <v>617</v>
      </c>
      <c r="E421" s="18">
        <v>31001.279999999999</v>
      </c>
      <c r="F421" s="18">
        <v>26169.1</v>
      </c>
      <c r="G421" s="32">
        <f t="shared" si="34"/>
        <v>0.42206483087149949</v>
      </c>
      <c r="K421" s="10"/>
    </row>
    <row r="422" spans="1:11" ht="12" x14ac:dyDescent="0.2">
      <c r="A422" s="25" t="s">
        <v>484</v>
      </c>
      <c r="B422" s="32">
        <v>73.599999999999994</v>
      </c>
      <c r="C422" s="32">
        <v>70.900000000000006</v>
      </c>
      <c r="D422" s="5">
        <v>631</v>
      </c>
      <c r="E422" s="18">
        <v>213743.70499999999</v>
      </c>
      <c r="F422" s="18">
        <v>142289.88</v>
      </c>
      <c r="G422" s="32">
        <f t="shared" si="34"/>
        <v>0.33285162713914784</v>
      </c>
      <c r="K422" s="10"/>
    </row>
    <row r="423" spans="1:11" ht="12" x14ac:dyDescent="0.2">
      <c r="A423" s="47" t="s">
        <v>270</v>
      </c>
      <c r="B423" s="40">
        <v>70.900000000000006</v>
      </c>
      <c r="C423" s="40">
        <v>17.399999999999999</v>
      </c>
      <c r="D423" s="36">
        <v>918</v>
      </c>
      <c r="E423" s="43">
        <v>48835.455000000002</v>
      </c>
      <c r="F423" s="43">
        <v>37258.379999999997</v>
      </c>
      <c r="G423" s="40">
        <f t="shared" si="34"/>
        <v>0.3814685457522613</v>
      </c>
      <c r="H423" s="36" t="s">
        <v>79</v>
      </c>
      <c r="I423" s="40">
        <v>10.8</v>
      </c>
      <c r="J423" s="40">
        <v>15.8</v>
      </c>
      <c r="K423" s="40">
        <f>(F423/E423)*((1/(I423^2))+(1/(J423^2)))^0.5</f>
        <v>8.5568612453654783E-2</v>
      </c>
    </row>
    <row r="424" spans="1:11" ht="12" x14ac:dyDescent="0.2">
      <c r="A424" s="24" t="s">
        <v>271</v>
      </c>
      <c r="B424" s="10">
        <v>97.7</v>
      </c>
      <c r="C424" s="10">
        <v>76.099999999999994</v>
      </c>
      <c r="D424" s="31">
        <v>603</v>
      </c>
      <c r="E424" s="42">
        <v>216641.28</v>
      </c>
      <c r="F424" s="42">
        <v>227142.11</v>
      </c>
      <c r="G424" s="10">
        <f t="shared" si="34"/>
        <v>0.52423552427312092</v>
      </c>
      <c r="H424" s="31" t="s">
        <v>79</v>
      </c>
      <c r="I424" s="10">
        <v>11.6</v>
      </c>
      <c r="J424" s="10">
        <v>15.6</v>
      </c>
      <c r="K424" s="10">
        <f>(F424/E424)*((1/(I424^2))+(1/(J424^2)))^0.5</f>
        <v>0.1126351114657116</v>
      </c>
    </row>
    <row r="425" spans="1:11" ht="12" x14ac:dyDescent="0.2">
      <c r="A425" s="24" t="s">
        <v>272</v>
      </c>
      <c r="B425" s="10">
        <v>77.2</v>
      </c>
      <c r="C425" s="10">
        <v>76.099999999999994</v>
      </c>
      <c r="D425" s="31">
        <v>603</v>
      </c>
      <c r="E425" s="42">
        <v>36729.78</v>
      </c>
      <c r="F425" s="42">
        <v>43940.58</v>
      </c>
      <c r="G425" s="10">
        <f t="shared" si="34"/>
        <v>0.59816013055346373</v>
      </c>
      <c r="H425" s="31" t="s">
        <v>79</v>
      </c>
      <c r="I425" s="10">
        <v>10.7</v>
      </c>
      <c r="J425" s="10">
        <v>13.7</v>
      </c>
      <c r="K425" s="10">
        <f>(F425/E425)*((1/(I425^2))+(1/(J425^2)))^0.5</f>
        <v>0.14186523169324283</v>
      </c>
    </row>
    <row r="426" spans="1:11" ht="12" x14ac:dyDescent="0.2">
      <c r="A426" s="25" t="s">
        <v>485</v>
      </c>
      <c r="B426" s="32">
        <v>77.2</v>
      </c>
      <c r="C426" s="32">
        <v>67.7</v>
      </c>
      <c r="D426" s="5">
        <v>648</v>
      </c>
      <c r="E426" s="18">
        <v>95605.154999999999</v>
      </c>
      <c r="F426" s="18">
        <v>107436.45</v>
      </c>
      <c r="G426" s="32">
        <f t="shared" si="34"/>
        <v>0.56187582144498383</v>
      </c>
      <c r="K426" s="10"/>
    </row>
    <row r="427" spans="1:11" ht="12" x14ac:dyDescent="0.2">
      <c r="A427" s="25" t="s">
        <v>486</v>
      </c>
      <c r="B427" s="32">
        <v>67.7</v>
      </c>
      <c r="C427" s="32">
        <v>61.2</v>
      </c>
      <c r="D427" s="5">
        <v>683</v>
      </c>
      <c r="E427" s="18">
        <v>10123.94</v>
      </c>
      <c r="F427" s="18">
        <v>8347.5300000000007</v>
      </c>
      <c r="G427" s="32">
        <f t="shared" si="34"/>
        <v>0.41226686448161487</v>
      </c>
      <c r="K427" s="10"/>
    </row>
    <row r="428" spans="1:11" ht="12" x14ac:dyDescent="0.2">
      <c r="A428" s="24" t="s">
        <v>273</v>
      </c>
      <c r="B428" s="10">
        <v>100.3</v>
      </c>
      <c r="C428" s="10">
        <v>70.8</v>
      </c>
      <c r="D428" s="31">
        <v>632</v>
      </c>
      <c r="E428" s="42">
        <v>32350.455000000002</v>
      </c>
      <c r="F428" s="42">
        <v>36055.410000000003</v>
      </c>
      <c r="G428" s="10">
        <f t="shared" si="34"/>
        <v>0.5572627958401204</v>
      </c>
      <c r="H428" s="31" t="s">
        <v>79</v>
      </c>
      <c r="I428" s="10">
        <v>11.1</v>
      </c>
      <c r="J428" s="10">
        <v>17.8</v>
      </c>
      <c r="K428" s="10">
        <f>(F428/E428)*((1/(I428^2))+(1/(J428^2)))^0.5</f>
        <v>0.11833087522351667</v>
      </c>
    </row>
    <row r="429" spans="1:11" ht="12" x14ac:dyDescent="0.2">
      <c r="A429" s="25" t="s">
        <v>487</v>
      </c>
      <c r="B429" s="32">
        <v>75.900000000000006</v>
      </c>
      <c r="C429" s="32">
        <v>70.8</v>
      </c>
      <c r="D429" s="5">
        <v>632</v>
      </c>
      <c r="E429" s="18">
        <v>26880.28</v>
      </c>
      <c r="F429" s="18">
        <v>16137.81</v>
      </c>
      <c r="G429" s="32">
        <f t="shared" si="34"/>
        <v>0.30017935081033381</v>
      </c>
      <c r="K429" s="10"/>
    </row>
    <row r="430" spans="1:11" ht="12" x14ac:dyDescent="0.2">
      <c r="A430" s="24" t="s">
        <v>274</v>
      </c>
      <c r="B430" s="10">
        <v>75.900000000000006</v>
      </c>
      <c r="C430" s="10">
        <v>74.8</v>
      </c>
      <c r="D430" s="31">
        <v>610</v>
      </c>
      <c r="E430" s="42">
        <v>128827.28</v>
      </c>
      <c r="F430" s="42">
        <v>96006.88</v>
      </c>
      <c r="G430" s="10">
        <f t="shared" si="34"/>
        <v>0.37261859444676626</v>
      </c>
      <c r="H430" s="31" t="s">
        <v>79</v>
      </c>
      <c r="I430" s="10">
        <v>10.9</v>
      </c>
      <c r="J430" s="10">
        <v>14.8</v>
      </c>
      <c r="K430" s="10">
        <f>(F430/E430)*((1/(I430^2))+(1/(J430^2)))^0.5</f>
        <v>8.4911842995421843E-2</v>
      </c>
    </row>
    <row r="431" spans="1:11" ht="12" x14ac:dyDescent="0.2">
      <c r="A431" s="25" t="s">
        <v>488</v>
      </c>
      <c r="B431" s="32">
        <v>74.8</v>
      </c>
      <c r="C431" s="32">
        <v>64.900000000000006</v>
      </c>
      <c r="D431" s="5">
        <v>663</v>
      </c>
      <c r="E431" s="18">
        <v>33859.044999999998</v>
      </c>
      <c r="F431" s="18">
        <v>48559.25</v>
      </c>
      <c r="G431" s="32">
        <f t="shared" si="34"/>
        <v>0.71707943918678163</v>
      </c>
      <c r="K431" s="10"/>
    </row>
    <row r="432" spans="1:11" ht="12" x14ac:dyDescent="0.2">
      <c r="A432" s="25" t="s">
        <v>489</v>
      </c>
      <c r="B432" s="32">
        <v>100.9</v>
      </c>
      <c r="C432" s="32">
        <v>77.400000000000006</v>
      </c>
      <c r="D432" s="5">
        <v>596</v>
      </c>
      <c r="E432" s="18">
        <v>36061.25</v>
      </c>
      <c r="F432" s="18">
        <v>36680.47</v>
      </c>
      <c r="G432" s="32">
        <f t="shared" si="34"/>
        <v>0.50858567021387224</v>
      </c>
      <c r="K432" s="10"/>
    </row>
    <row r="433" spans="1:11" ht="12" x14ac:dyDescent="0.2">
      <c r="A433" s="24" t="s">
        <v>275</v>
      </c>
      <c r="B433" s="10">
        <v>77.400000000000006</v>
      </c>
      <c r="C433" s="10">
        <v>75.099999999999994</v>
      </c>
      <c r="D433" s="31">
        <v>609</v>
      </c>
      <c r="E433" s="42">
        <v>42677</v>
      </c>
      <c r="F433" s="42">
        <v>50312.81</v>
      </c>
      <c r="G433" s="10">
        <f t="shared" si="34"/>
        <v>0.58946048222696068</v>
      </c>
      <c r="H433" s="31" t="s">
        <v>79</v>
      </c>
      <c r="I433" s="10">
        <v>11</v>
      </c>
      <c r="J433" s="10">
        <v>15.2</v>
      </c>
      <c r="K433" s="10">
        <f>(F433/E433)*((1/(I433^2))+(1/(J433^2)))^0.5</f>
        <v>0.13229530253178073</v>
      </c>
    </row>
    <row r="434" spans="1:11" ht="12" x14ac:dyDescent="0.2">
      <c r="A434" s="24" t="s">
        <v>276</v>
      </c>
      <c r="B434" s="10">
        <v>79.5</v>
      </c>
      <c r="C434" s="10">
        <v>75.099999999999994</v>
      </c>
      <c r="D434" s="31">
        <v>609</v>
      </c>
      <c r="E434" s="42">
        <v>16166.22</v>
      </c>
      <c r="F434" s="42">
        <v>14406.7</v>
      </c>
      <c r="G434" s="10">
        <f t="shared" si="34"/>
        <v>0.44558035211694513</v>
      </c>
      <c r="H434" s="31" t="s">
        <v>79</v>
      </c>
      <c r="I434" s="10">
        <v>10.8</v>
      </c>
      <c r="J434" s="10">
        <v>15.9</v>
      </c>
      <c r="K434" s="10">
        <f>(F434/E434)*((1/(I434^2))+(1/(J434^2)))^0.5</f>
        <v>9.9750018214058309E-2</v>
      </c>
    </row>
    <row r="435" spans="1:11" ht="12" x14ac:dyDescent="0.2">
      <c r="A435" s="24" t="s">
        <v>277</v>
      </c>
      <c r="B435" s="10">
        <v>79.5</v>
      </c>
      <c r="C435" s="10">
        <v>67.8</v>
      </c>
      <c r="D435" s="31">
        <v>648</v>
      </c>
      <c r="E435" s="42">
        <v>8542.4699999999993</v>
      </c>
      <c r="F435" s="42">
        <v>11624.92</v>
      </c>
      <c r="G435" s="10">
        <f t="shared" si="34"/>
        <v>0.68041912936188254</v>
      </c>
      <c r="H435" s="31" t="s">
        <v>79</v>
      </c>
      <c r="I435" s="10">
        <v>10.4</v>
      </c>
      <c r="J435" s="10">
        <v>13.8</v>
      </c>
      <c r="K435" s="10">
        <f>(F435/E435)*((1/(I435^2))+(1/(J435^2)))^0.5</f>
        <v>0.16384718584471503</v>
      </c>
    </row>
    <row r="437" spans="1:11" x14ac:dyDescent="0.2">
      <c r="B437" s="32"/>
      <c r="C437" s="32"/>
    </row>
    <row r="535" spans="2:3" x14ac:dyDescent="0.2">
      <c r="B535" s="32"/>
      <c r="C535" s="32"/>
    </row>
    <row r="536" spans="2:3" x14ac:dyDescent="0.2">
      <c r="B536" s="32"/>
      <c r="C536" s="32"/>
    </row>
    <row r="537" spans="2:3" x14ac:dyDescent="0.2">
      <c r="B537" s="32"/>
      <c r="C537" s="32"/>
    </row>
    <row r="538" spans="2:3" x14ac:dyDescent="0.2">
      <c r="B538" s="32"/>
      <c r="C538" s="32"/>
    </row>
    <row r="539" spans="2:3" x14ac:dyDescent="0.2">
      <c r="B539" s="32"/>
      <c r="C539" s="32"/>
    </row>
    <row r="540" spans="2:3" x14ac:dyDescent="0.2">
      <c r="B540" s="32"/>
      <c r="C540" s="32"/>
    </row>
  </sheetData>
  <mergeCells count="24">
    <mergeCell ref="M126:M130"/>
    <mergeCell ref="M2:M8"/>
    <mergeCell ref="M10:M14"/>
    <mergeCell ref="M16:M24"/>
    <mergeCell ref="M26:M35"/>
    <mergeCell ref="M37:M52"/>
    <mergeCell ref="M54:M58"/>
    <mergeCell ref="M60:M64"/>
    <mergeCell ref="M66:M80"/>
    <mergeCell ref="M82:M98"/>
    <mergeCell ref="M100:M111"/>
    <mergeCell ref="M115:M124"/>
    <mergeCell ref="M229:M235"/>
    <mergeCell ref="M132:M136"/>
    <mergeCell ref="M138:M140"/>
    <mergeCell ref="M142:M147"/>
    <mergeCell ref="M149:M157"/>
    <mergeCell ref="M159:M165"/>
    <mergeCell ref="M169:M172"/>
    <mergeCell ref="M174:M177"/>
    <mergeCell ref="M179:M183"/>
    <mergeCell ref="M185:M189"/>
    <mergeCell ref="M191:M221"/>
    <mergeCell ref="M223:M227"/>
  </mergeCells>
  <pageMargins left="0.7" right="0.7" top="0.75" bottom="0.75" header="0.3" footer="0.3"/>
  <pageSetup paperSize="9" orientation="portrait" horizontalDpi="1200" verticalDpi="12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CFC773-F57B-45ED-A547-EE6ED21F8406}">
  <dimension ref="A1:AM12"/>
  <sheetViews>
    <sheetView workbookViewId="0">
      <selection activeCell="S38" sqref="S38"/>
    </sheetView>
  </sheetViews>
  <sheetFormatPr defaultRowHeight="14.4" x14ac:dyDescent="0.3"/>
  <cols>
    <col min="1" max="1" width="10.5546875" style="131" bestFit="1" customWidth="1"/>
    <col min="2" max="2" width="8.88671875" style="131"/>
  </cols>
  <sheetData>
    <row r="1" spans="1:39" x14ac:dyDescent="0.3">
      <c r="A1" s="131" t="s">
        <v>541</v>
      </c>
      <c r="B1" s="131" t="s">
        <v>523</v>
      </c>
      <c r="C1" t="s">
        <v>25</v>
      </c>
      <c r="D1" s="131" t="s">
        <v>523</v>
      </c>
      <c r="E1" t="s">
        <v>22</v>
      </c>
      <c r="F1" s="131" t="s">
        <v>523</v>
      </c>
      <c r="G1" t="s">
        <v>17</v>
      </c>
      <c r="H1" s="131" t="s">
        <v>523</v>
      </c>
      <c r="I1" t="s">
        <v>21</v>
      </c>
      <c r="J1" s="131" t="s">
        <v>523</v>
      </c>
      <c r="K1" t="s">
        <v>14</v>
      </c>
      <c r="L1" s="131" t="s">
        <v>523</v>
      </c>
      <c r="M1" t="s">
        <v>20</v>
      </c>
      <c r="N1" s="131" t="s">
        <v>523</v>
      </c>
      <c r="O1" t="s">
        <v>12</v>
      </c>
      <c r="P1" s="131" t="s">
        <v>523</v>
      </c>
      <c r="Q1" t="s">
        <v>33</v>
      </c>
      <c r="R1" s="131" t="s">
        <v>523</v>
      </c>
      <c r="S1" t="s">
        <v>9</v>
      </c>
      <c r="T1" s="131" t="s">
        <v>523</v>
      </c>
      <c r="U1" t="s">
        <v>32</v>
      </c>
      <c r="V1" s="131" t="s">
        <v>523</v>
      </c>
      <c r="W1" t="s">
        <v>8</v>
      </c>
      <c r="X1" s="131" t="s">
        <v>523</v>
      </c>
      <c r="Y1" t="s">
        <v>16</v>
      </c>
      <c r="Z1" s="131" t="s">
        <v>523</v>
      </c>
      <c r="AB1" t="s">
        <v>5</v>
      </c>
      <c r="AC1" s="131" t="s">
        <v>523</v>
      </c>
      <c r="AD1" t="s">
        <v>7</v>
      </c>
      <c r="AE1" s="131" t="s">
        <v>523</v>
      </c>
      <c r="AF1" t="s">
        <v>3</v>
      </c>
      <c r="AG1" s="131" t="s">
        <v>523</v>
      </c>
      <c r="AH1" t="s">
        <v>2</v>
      </c>
      <c r="AI1" s="131" t="s">
        <v>523</v>
      </c>
      <c r="AJ1" t="s">
        <v>6</v>
      </c>
      <c r="AK1" s="131" t="s">
        <v>523</v>
      </c>
      <c r="AL1" t="s">
        <v>541</v>
      </c>
      <c r="AM1" s="131" t="s">
        <v>523</v>
      </c>
    </row>
    <row r="2" spans="1:39" x14ac:dyDescent="0.3">
      <c r="A2" s="131">
        <v>0.34499999999999997</v>
      </c>
      <c r="B2" s="131">
        <v>5.5849999999999997E-2</v>
      </c>
      <c r="C2" s="131">
        <v>0.76</v>
      </c>
      <c r="D2" s="131">
        <v>0.10095</v>
      </c>
      <c r="E2" s="131">
        <v>0.55100000000000005</v>
      </c>
      <c r="F2" s="131">
        <v>7.5249999999999997E-2</v>
      </c>
      <c r="G2" s="131">
        <v>0.54700000000000004</v>
      </c>
      <c r="H2" s="131">
        <v>7.3099999999999998E-2</v>
      </c>
      <c r="I2" s="131">
        <v>0.26600000000000001</v>
      </c>
      <c r="J2" s="131">
        <v>0.10614999999999999</v>
      </c>
      <c r="K2" s="131">
        <v>0.379</v>
      </c>
      <c r="L2" s="131">
        <v>5.475E-2</v>
      </c>
      <c r="M2" s="131">
        <v>0.61399999999999999</v>
      </c>
      <c r="N2" s="131">
        <v>8.1799999999999998E-2</v>
      </c>
      <c r="O2" s="131">
        <v>0.64900000000000002</v>
      </c>
      <c r="P2" s="131">
        <v>0.18279999999999999</v>
      </c>
      <c r="Q2" s="131">
        <v>0.81599999999999995</v>
      </c>
      <c r="R2" s="131">
        <v>0.1217</v>
      </c>
      <c r="S2" s="131">
        <v>0.58499999999999996</v>
      </c>
      <c r="T2" s="131">
        <v>8.6599999999999996E-2</v>
      </c>
      <c r="U2" s="131">
        <v>0.52900000000000003</v>
      </c>
      <c r="V2" s="131">
        <v>7.7149999999999996E-2</v>
      </c>
      <c r="W2" s="131">
        <v>0.74299999999999999</v>
      </c>
      <c r="X2" s="131">
        <v>0.1331</v>
      </c>
      <c r="Y2" s="131">
        <v>0.61</v>
      </c>
      <c r="Z2" s="131">
        <v>0.1158</v>
      </c>
      <c r="AA2" s="131"/>
      <c r="AB2" s="131">
        <v>0.82750000000000001</v>
      </c>
      <c r="AC2" s="131">
        <v>6.3399999999999998E-2</v>
      </c>
      <c r="AD2" s="131">
        <v>0.99500000000000011</v>
      </c>
      <c r="AE2" s="131">
        <v>0.13339999999999999</v>
      </c>
      <c r="AF2" s="131">
        <v>1.21</v>
      </c>
      <c r="AG2" s="131">
        <v>9.8350000000000007E-2</v>
      </c>
      <c r="AH2" s="131">
        <v>0.875</v>
      </c>
      <c r="AI2" s="131">
        <v>6.0949999999999997E-2</v>
      </c>
      <c r="AJ2" s="131">
        <v>0.95250000000000001</v>
      </c>
      <c r="AK2" s="131">
        <v>6.08E-2</v>
      </c>
      <c r="AL2" s="131">
        <v>1.0974999999999999</v>
      </c>
      <c r="AM2" s="131">
        <v>6.1150000000000003E-2</v>
      </c>
    </row>
    <row r="3" spans="1:39" x14ac:dyDescent="0.3">
      <c r="A3" s="131">
        <v>0.377</v>
      </c>
      <c r="B3" s="131">
        <v>5.8700000000000002E-2</v>
      </c>
      <c r="C3" s="131">
        <v>0.77</v>
      </c>
      <c r="D3" s="131">
        <v>0.1018</v>
      </c>
      <c r="E3" s="131">
        <v>0.36699999999999999</v>
      </c>
      <c r="F3" s="131">
        <v>6.9449999999999998E-2</v>
      </c>
      <c r="I3" s="131">
        <v>0.44600000000000001</v>
      </c>
      <c r="J3" s="131">
        <v>0.10290000000000001</v>
      </c>
      <c r="K3" s="131">
        <v>0.46800000000000003</v>
      </c>
      <c r="L3" s="131">
        <v>6.2799999999999995E-2</v>
      </c>
      <c r="M3" s="131">
        <v>0.628</v>
      </c>
      <c r="N3" s="131">
        <v>0.14824999999999999</v>
      </c>
      <c r="O3" s="131">
        <v>0.65</v>
      </c>
      <c r="P3" s="131">
        <v>0.17810000000000001</v>
      </c>
      <c r="S3" s="131">
        <v>0.65</v>
      </c>
      <c r="T3" s="131">
        <v>0.14990000000000001</v>
      </c>
      <c r="U3" s="131">
        <v>0.67300000000000004</v>
      </c>
      <c r="V3" s="131">
        <v>9.7650000000000001E-2</v>
      </c>
      <c r="W3" s="131">
        <v>0.432</v>
      </c>
      <c r="X3" s="131">
        <v>7.1849999999999997E-2</v>
      </c>
      <c r="AB3" s="131">
        <v>0.88500000000000001</v>
      </c>
      <c r="AC3" s="131">
        <v>6.0350000000000001E-2</v>
      </c>
      <c r="AD3" s="131"/>
      <c r="AE3" s="131"/>
      <c r="AJ3" s="131">
        <v>0.88749999999999996</v>
      </c>
      <c r="AK3" s="131">
        <v>4.9165E-2</v>
      </c>
      <c r="AL3" s="131">
        <v>0.9425</v>
      </c>
      <c r="AM3" s="131">
        <v>4.8845E-2</v>
      </c>
    </row>
    <row r="4" spans="1:39" x14ac:dyDescent="0.3">
      <c r="A4" s="131">
        <v>0.32200000000000001</v>
      </c>
      <c r="B4" s="131">
        <v>5.0950000000000002E-2</v>
      </c>
      <c r="C4" s="131">
        <v>0.6</v>
      </c>
      <c r="D4" s="131">
        <v>0.109</v>
      </c>
      <c r="E4" s="131">
        <v>0.42799999999999999</v>
      </c>
      <c r="F4" s="131">
        <v>0.10390000000000001</v>
      </c>
      <c r="M4" s="131">
        <v>0.6</v>
      </c>
      <c r="N4" s="131">
        <v>0.11765</v>
      </c>
      <c r="S4" s="131">
        <v>0.439</v>
      </c>
      <c r="T4" s="131">
        <v>8.1949999999999995E-2</v>
      </c>
      <c r="U4" s="131">
        <v>0.371</v>
      </c>
      <c r="V4" s="131">
        <v>5.1549999999999999E-2</v>
      </c>
      <c r="W4" s="131">
        <v>0.41099999999999998</v>
      </c>
      <c r="X4" s="131">
        <v>5.8049999999999997E-2</v>
      </c>
      <c r="AB4" s="131">
        <v>0.9325</v>
      </c>
      <c r="AC4" s="131">
        <v>7.0949999999999999E-2</v>
      </c>
      <c r="AD4" s="131"/>
      <c r="AE4" s="131"/>
      <c r="AL4" s="131">
        <v>1.0325</v>
      </c>
      <c r="AM4" s="131">
        <v>5.7099999999999998E-2</v>
      </c>
    </row>
    <row r="5" spans="1:39" x14ac:dyDescent="0.3">
      <c r="A5" s="131">
        <v>0.40600000000000003</v>
      </c>
      <c r="B5" s="131">
        <v>6.5299999999999997E-2</v>
      </c>
      <c r="E5" s="131">
        <v>0.26300000000000001</v>
      </c>
      <c r="F5" s="131">
        <v>9.7799999999999998E-2</v>
      </c>
      <c r="M5" s="131">
        <v>0.52</v>
      </c>
      <c r="N5" s="131">
        <v>0.11065</v>
      </c>
      <c r="W5" s="131">
        <v>0.52900000000000003</v>
      </c>
      <c r="X5" s="131">
        <v>7.8600000000000003E-2</v>
      </c>
      <c r="AB5" s="131">
        <v>1.2575000000000001</v>
      </c>
      <c r="AC5" s="131">
        <v>6.5699999999999995E-2</v>
      </c>
      <c r="AD5" s="131"/>
      <c r="AE5" s="131"/>
      <c r="AL5" s="131">
        <v>1.135</v>
      </c>
      <c r="AM5" s="131">
        <v>5.9400000000000001E-2</v>
      </c>
    </row>
    <row r="6" spans="1:39" x14ac:dyDescent="0.3">
      <c r="A6" s="131">
        <v>0.35899999999999999</v>
      </c>
      <c r="B6" s="131">
        <v>6.6699999999999995E-2</v>
      </c>
      <c r="E6" s="131">
        <v>0.68</v>
      </c>
      <c r="F6" s="131">
        <v>0.14130000000000001</v>
      </c>
      <c r="AD6" s="131"/>
      <c r="AE6" s="131"/>
      <c r="AL6" s="131">
        <v>1.0150000000000001</v>
      </c>
      <c r="AM6" s="131">
        <v>5.4350000000000002E-2</v>
      </c>
    </row>
    <row r="7" spans="1:39" x14ac:dyDescent="0.3">
      <c r="A7" s="131">
        <v>0.30099999999999999</v>
      </c>
      <c r="B7" s="131">
        <v>4.376E-2</v>
      </c>
      <c r="AD7" s="131"/>
      <c r="AE7" s="131"/>
      <c r="AL7" s="131">
        <v>1.135</v>
      </c>
      <c r="AM7" s="131">
        <v>6.2899999999999998E-2</v>
      </c>
    </row>
    <row r="8" spans="1:39" x14ac:dyDescent="0.3">
      <c r="A8" s="131">
        <v>0.28000000000000003</v>
      </c>
      <c r="B8" s="131">
        <v>5.0849999999999999E-2</v>
      </c>
      <c r="AL8" s="131">
        <v>1.03</v>
      </c>
      <c r="AM8" s="131">
        <v>5.7950000000000002E-2</v>
      </c>
    </row>
    <row r="9" spans="1:39" x14ac:dyDescent="0.3">
      <c r="A9" s="131">
        <v>0.33500000000000002</v>
      </c>
      <c r="B9" s="131">
        <v>5.7349999999999998E-2</v>
      </c>
      <c r="AL9" s="131">
        <v>0.98250000000000004</v>
      </c>
      <c r="AM9" s="131">
        <v>5.3100000000000001E-2</v>
      </c>
    </row>
    <row r="10" spans="1:39" x14ac:dyDescent="0.3">
      <c r="A10" s="131">
        <v>0.51800000000000002</v>
      </c>
      <c r="B10" s="131">
        <v>8.6449999999999999E-2</v>
      </c>
      <c r="AL10" s="131">
        <v>0.9375</v>
      </c>
      <c r="AM10" s="131">
        <v>4.8184999999999999E-2</v>
      </c>
    </row>
    <row r="11" spans="1:39" x14ac:dyDescent="0.3">
      <c r="A11" s="131">
        <v>0.73099999999999998</v>
      </c>
      <c r="B11" s="131">
        <v>0.11115</v>
      </c>
      <c r="AD11" s="131"/>
      <c r="AE11" s="131"/>
      <c r="AL11" s="131">
        <v>0.99500000000000011</v>
      </c>
      <c r="AM11" s="131">
        <v>6.4750000000000002E-2</v>
      </c>
    </row>
    <row r="12" spans="1:39" x14ac:dyDescent="0.3">
      <c r="A12" s="131">
        <v>0.438</v>
      </c>
      <c r="B12" s="131">
        <v>6.0900000000000003E-2</v>
      </c>
      <c r="AD12" s="131"/>
      <c r="AE12" s="131"/>
      <c r="AL12" s="131">
        <v>0.52</v>
      </c>
      <c r="AM12" s="131">
        <v>3.0259999999999999E-2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F71440-3021-4879-9424-9D44E162D67D}">
  <dimension ref="A1:P40"/>
  <sheetViews>
    <sheetView topLeftCell="A14" zoomScaleNormal="100" workbookViewId="0">
      <selection activeCell="H29" sqref="H29"/>
    </sheetView>
  </sheetViews>
  <sheetFormatPr defaultRowHeight="11.4" x14ac:dyDescent="0.2"/>
  <cols>
    <col min="1" max="1" width="3.44140625" style="1" bestFit="1" customWidth="1"/>
    <col min="2" max="2" width="20.109375" style="5" bestFit="1" customWidth="1"/>
    <col min="3" max="3" width="10.5546875" style="1" customWidth="1"/>
    <col min="4" max="4" width="3.44140625" style="1" bestFit="1" customWidth="1"/>
    <col min="5" max="8" width="4.33203125" style="1" bestFit="1" customWidth="1"/>
    <col min="9" max="12" width="5.21875" style="1" bestFit="1" customWidth="1"/>
    <col min="13" max="16" width="5.77734375" style="1" bestFit="1" customWidth="1"/>
    <col min="17" max="18" width="4.88671875" style="1" bestFit="1" customWidth="1"/>
    <col min="19" max="19" width="5.77734375" style="1" bestFit="1" customWidth="1"/>
    <col min="20" max="16384" width="8.88671875" style="1"/>
  </cols>
  <sheetData>
    <row r="1" spans="1:16" ht="21" x14ac:dyDescent="0.4">
      <c r="B1" s="5" t="s">
        <v>510</v>
      </c>
      <c r="C1" s="56" t="s">
        <v>527</v>
      </c>
      <c r="D1" s="1">
        <v>0.1</v>
      </c>
      <c r="E1" s="1">
        <v>0.2</v>
      </c>
      <c r="F1" s="1">
        <v>0.4</v>
      </c>
      <c r="G1" s="1">
        <v>0.8</v>
      </c>
      <c r="H1" s="1">
        <v>1.6</v>
      </c>
      <c r="I1" s="1">
        <v>3.2</v>
      </c>
      <c r="J1" s="1">
        <v>6.4</v>
      </c>
      <c r="K1" s="1">
        <v>12.8</v>
      </c>
      <c r="L1" s="1">
        <v>25.6</v>
      </c>
      <c r="M1" s="1">
        <v>51.2</v>
      </c>
      <c r="N1" s="1">
        <v>102.4</v>
      </c>
      <c r="O1" s="1">
        <v>204.8</v>
      </c>
      <c r="P1" s="1">
        <v>409.6</v>
      </c>
    </row>
    <row r="2" spans="1:16" ht="14.4" x14ac:dyDescent="0.2">
      <c r="A2" s="161" t="s">
        <v>526</v>
      </c>
      <c r="B2" s="25" t="s">
        <v>582</v>
      </c>
      <c r="C2" s="22">
        <v>15.61</v>
      </c>
      <c r="D2" s="57">
        <v>95.797607421875</v>
      </c>
      <c r="E2" s="57">
        <v>194.00384521484301</v>
      </c>
      <c r="F2" s="57">
        <v>413.81195068359301</v>
      </c>
      <c r="G2" s="57">
        <v>742.189208984375</v>
      </c>
      <c r="H2" s="57">
        <v>1284.0149536132801</v>
      </c>
      <c r="I2" s="57">
        <v>1924.65148925781</v>
      </c>
      <c r="J2" s="57">
        <v>2497.54711914062</v>
      </c>
      <c r="K2" s="57">
        <v>2792.8309936523401</v>
      </c>
      <c r="L2" s="57">
        <v>2836.96166992187</v>
      </c>
    </row>
    <row r="3" spans="1:16" ht="14.4" x14ac:dyDescent="0.2">
      <c r="A3" s="161"/>
      <c r="B3" s="25" t="s">
        <v>583</v>
      </c>
      <c r="C3" s="22">
        <v>21.72</v>
      </c>
      <c r="D3" s="57">
        <v>317.357666015625</v>
      </c>
      <c r="E3" s="57">
        <v>720.41442871093705</v>
      </c>
      <c r="F3" s="57">
        <v>1478.32788085937</v>
      </c>
      <c r="G3" s="57">
        <v>2789.9140625</v>
      </c>
      <c r="H3" s="57">
        <v>4808.5745239257803</v>
      </c>
      <c r="I3" s="57">
        <v>7234.2850952148401</v>
      </c>
      <c r="J3" s="57">
        <v>9104.1021728515607</v>
      </c>
      <c r="K3" s="57">
        <v>9812.6735839843695</v>
      </c>
      <c r="L3" s="57">
        <v>9919.7667236328107</v>
      </c>
    </row>
    <row r="4" spans="1:16" ht="15" x14ac:dyDescent="0.2">
      <c r="A4" s="161"/>
      <c r="B4" s="25" t="s">
        <v>584</v>
      </c>
      <c r="C4" s="22">
        <v>25.16</v>
      </c>
      <c r="D4" s="57">
        <v>320.947509765625</v>
      </c>
      <c r="E4" s="57">
        <v>726.289794921875</v>
      </c>
      <c r="F4" s="57">
        <v>1528.4940795898401</v>
      </c>
      <c r="G4" s="57">
        <v>2963.9542846679601</v>
      </c>
      <c r="H4" s="57">
        <v>5204.0567016601499</v>
      </c>
      <c r="I4" s="57">
        <v>8031.0498046875</v>
      </c>
      <c r="J4" s="57">
        <v>10257.3117675781</v>
      </c>
      <c r="K4" s="57">
        <v>11110.754699707</v>
      </c>
      <c r="L4" s="57">
        <v>11278.2861938476</v>
      </c>
    </row>
    <row r="5" spans="1:16" ht="15" x14ac:dyDescent="0.2">
      <c r="A5" s="161"/>
      <c r="B5" s="25" t="s">
        <v>585</v>
      </c>
      <c r="C5" s="22">
        <v>29.85</v>
      </c>
      <c r="D5" s="57">
        <v>263.12310791015602</v>
      </c>
      <c r="E5" s="57">
        <v>660.21667480468705</v>
      </c>
      <c r="F5" s="57">
        <v>1302.80261230468</v>
      </c>
      <c r="G5" s="57">
        <v>2512.5501098632799</v>
      </c>
      <c r="H5" s="57">
        <v>4376.3244018554597</v>
      </c>
      <c r="I5" s="57">
        <v>6746.4348754882803</v>
      </c>
      <c r="J5" s="57">
        <v>8647.7830200195294</v>
      </c>
      <c r="K5" s="57">
        <v>9382.6979980468695</v>
      </c>
      <c r="L5" s="57">
        <v>9432.5223388671802</v>
      </c>
    </row>
    <row r="6" spans="1:16" ht="15" x14ac:dyDescent="0.2">
      <c r="A6" s="161"/>
      <c r="B6" s="25" t="s">
        <v>586</v>
      </c>
      <c r="C6" s="22">
        <v>34.71</v>
      </c>
      <c r="D6" s="57">
        <v>201.358642578125</v>
      </c>
      <c r="E6" s="57">
        <v>461.03076171875</v>
      </c>
      <c r="F6" s="57">
        <v>954.59454345703102</v>
      </c>
      <c r="G6" s="57">
        <v>1789.31909179687</v>
      </c>
      <c r="H6" s="57">
        <v>3165.4380493163999</v>
      </c>
      <c r="I6" s="57">
        <v>4844.9978027343705</v>
      </c>
      <c r="J6" s="57">
        <v>6216.5690307617097</v>
      </c>
      <c r="K6" s="57">
        <v>6697.87255859375</v>
      </c>
      <c r="L6" s="57">
        <v>6742.8992309570303</v>
      </c>
    </row>
    <row r="7" spans="1:16" ht="15" x14ac:dyDescent="0.2">
      <c r="A7" s="161"/>
      <c r="B7" s="25" t="s">
        <v>587</v>
      </c>
      <c r="C7" s="22">
        <v>39.82</v>
      </c>
      <c r="D7" s="57">
        <v>197.29888916015599</v>
      </c>
      <c r="E7" s="57">
        <v>491.092041015625</v>
      </c>
      <c r="F7" s="57">
        <v>970.903564453125</v>
      </c>
      <c r="G7" s="57">
        <v>1882.4631958007801</v>
      </c>
      <c r="H7" s="57">
        <v>3337.2150268554601</v>
      </c>
      <c r="I7" s="57">
        <v>5158.14013671875</v>
      </c>
      <c r="J7" s="57">
        <v>6628.6735839843705</v>
      </c>
      <c r="K7" s="57">
        <v>7166.2855834960901</v>
      </c>
      <c r="L7" s="57">
        <v>7219.7989501953098</v>
      </c>
    </row>
    <row r="8" spans="1:16" ht="15" x14ac:dyDescent="0.2">
      <c r="A8" s="161"/>
      <c r="B8" s="25" t="s">
        <v>588</v>
      </c>
      <c r="C8" s="22">
        <v>49.63</v>
      </c>
      <c r="D8" s="57">
        <v>221.84283447265599</v>
      </c>
      <c r="E8" s="57">
        <v>545.41607666015602</v>
      </c>
      <c r="F8" s="57">
        <v>1122.7847290039001</v>
      </c>
      <c r="G8" s="57">
        <v>2073.0286254882799</v>
      </c>
      <c r="H8" s="57">
        <v>3596.99926757812</v>
      </c>
      <c r="I8" s="57">
        <v>5541.2539672851499</v>
      </c>
      <c r="J8" s="57">
        <v>7101.69091796875</v>
      </c>
      <c r="K8" s="57">
        <v>7793.5365600585901</v>
      </c>
      <c r="L8" s="57">
        <v>7850.8319091796802</v>
      </c>
    </row>
    <row r="9" spans="1:16" ht="15" x14ac:dyDescent="0.2">
      <c r="A9" s="161"/>
      <c r="B9" s="25" t="s">
        <v>581</v>
      </c>
      <c r="C9" s="22">
        <v>52.87</v>
      </c>
      <c r="D9" s="57">
        <v>327.899169921875</v>
      </c>
      <c r="E9" s="57">
        <v>732.49627685546795</v>
      </c>
      <c r="F9" s="57">
        <v>1519.77453613281</v>
      </c>
      <c r="G9" s="57">
        <v>2883.4260864257799</v>
      </c>
      <c r="H9" s="57">
        <v>5104.6055908203098</v>
      </c>
      <c r="I9" s="57">
        <v>7831.5269775390598</v>
      </c>
      <c r="J9" s="57">
        <v>10058.027648925699</v>
      </c>
      <c r="K9" s="57">
        <v>10923.818725585899</v>
      </c>
      <c r="L9" s="57">
        <v>11028.8037719726</v>
      </c>
    </row>
    <row r="10" spans="1:16" ht="15" x14ac:dyDescent="0.2">
      <c r="A10" s="161"/>
      <c r="B10" s="25" t="s">
        <v>589</v>
      </c>
      <c r="C10" s="22">
        <v>173.5</v>
      </c>
      <c r="D10" s="57">
        <v>390.7861328125</v>
      </c>
      <c r="E10" s="57">
        <v>878.03692626953102</v>
      </c>
      <c r="F10" s="57">
        <v>1799.4314575195301</v>
      </c>
      <c r="G10" s="57">
        <v>3414.3745727538999</v>
      </c>
      <c r="H10" s="57">
        <v>6022.3990478515598</v>
      </c>
      <c r="I10" s="57">
        <v>9286.1320190429597</v>
      </c>
      <c r="J10" s="57">
        <v>11730.305969238199</v>
      </c>
      <c r="K10" s="57">
        <v>12578.036437988199</v>
      </c>
      <c r="L10" s="57">
        <v>12628.148803710899</v>
      </c>
    </row>
    <row r="11" spans="1:16" ht="15" x14ac:dyDescent="0.2">
      <c r="A11" s="161"/>
      <c r="B11" s="48" t="s">
        <v>580</v>
      </c>
      <c r="C11" s="136">
        <v>58.67</v>
      </c>
      <c r="D11" s="58">
        <v>503.43853759765602</v>
      </c>
      <c r="E11" s="58">
        <v>1104.82983398437</v>
      </c>
      <c r="F11" s="58">
        <v>2255.1868286132799</v>
      </c>
      <c r="G11" s="58">
        <v>4264.0625610351499</v>
      </c>
      <c r="H11" s="58">
        <v>7381.2926025390598</v>
      </c>
      <c r="I11" s="58">
        <v>11143.9520263671</v>
      </c>
      <c r="J11" s="58">
        <v>13994.2537841796</v>
      </c>
      <c r="K11" s="58">
        <v>15072.8982543945</v>
      </c>
      <c r="L11" s="58">
        <v>15166.880493164001</v>
      </c>
    </row>
    <row r="12" spans="1:16" ht="15" x14ac:dyDescent="0.2">
      <c r="B12" s="48" t="s">
        <v>574</v>
      </c>
      <c r="C12" s="136">
        <v>62.51</v>
      </c>
      <c r="D12" s="58">
        <v>431.48681640625</v>
      </c>
      <c r="E12" s="58">
        <v>958.41687011718705</v>
      </c>
      <c r="F12" s="58">
        <v>1959.6381225585901</v>
      </c>
      <c r="G12" s="58">
        <v>3686.8235473632799</v>
      </c>
      <c r="H12" s="58">
        <v>6336.4916381835901</v>
      </c>
      <c r="I12" s="58">
        <v>9481.8317871093695</v>
      </c>
      <c r="J12" s="58">
        <v>11815.8592529296</v>
      </c>
      <c r="K12" s="58">
        <v>12587.927124023399</v>
      </c>
      <c r="L12" s="58">
        <v>12685.6522827148</v>
      </c>
    </row>
    <row r="13" spans="1:16" ht="15" x14ac:dyDescent="0.2">
      <c r="A13" s="161" t="s">
        <v>540</v>
      </c>
      <c r="B13" s="25" t="s">
        <v>575</v>
      </c>
      <c r="C13" s="22">
        <v>65.75</v>
      </c>
      <c r="D13" s="57">
        <v>464.27038574218699</v>
      </c>
      <c r="E13" s="57">
        <v>1011.94946289062</v>
      </c>
      <c r="F13" s="57">
        <v>2027.6211547851501</v>
      </c>
      <c r="G13" s="57">
        <v>3796.60400390625</v>
      </c>
      <c r="H13" s="57">
        <v>6465.4490356445303</v>
      </c>
      <c r="I13" s="57">
        <v>9623.6370849609302</v>
      </c>
      <c r="J13" s="57">
        <v>11929.1710815429</v>
      </c>
      <c r="K13" s="57">
        <v>12705.1247558593</v>
      </c>
      <c r="L13" s="57">
        <v>12818.416687011701</v>
      </c>
    </row>
    <row r="14" spans="1:16" ht="15" x14ac:dyDescent="0.2">
      <c r="A14" s="161"/>
      <c r="B14" s="25" t="s">
        <v>576</v>
      </c>
      <c r="C14" s="22">
        <v>69.8</v>
      </c>
      <c r="D14" s="57">
        <v>630.65075683593705</v>
      </c>
      <c r="E14" s="57">
        <v>1378.46447753906</v>
      </c>
      <c r="F14" s="57">
        <v>2735.2033081054601</v>
      </c>
      <c r="G14" s="57">
        <v>5148.2381591796802</v>
      </c>
      <c r="H14" s="57">
        <v>8736.0562133789008</v>
      </c>
      <c r="I14" s="57">
        <v>13016.8095703125</v>
      </c>
      <c r="J14" s="57">
        <v>16123.5701293945</v>
      </c>
      <c r="K14" s="57">
        <v>17161.323791503899</v>
      </c>
      <c r="L14" s="57">
        <v>17297.340942382802</v>
      </c>
    </row>
    <row r="15" spans="1:16" ht="15" x14ac:dyDescent="0.2">
      <c r="A15" s="161"/>
      <c r="B15" s="25" t="s">
        <v>577</v>
      </c>
      <c r="C15" s="22">
        <v>73</v>
      </c>
      <c r="D15" s="57">
        <v>668.55828857421795</v>
      </c>
      <c r="E15" s="57">
        <v>1492.8815307617101</v>
      </c>
      <c r="F15" s="57">
        <v>2979.90966796875</v>
      </c>
      <c r="G15" s="57">
        <v>5648.5154418945303</v>
      </c>
      <c r="H15" s="57">
        <v>9623.5028686523401</v>
      </c>
      <c r="I15" s="57">
        <v>14248.526672363199</v>
      </c>
      <c r="J15" s="57">
        <v>17621.443115234299</v>
      </c>
      <c r="K15" s="57">
        <v>18704.5490722656</v>
      </c>
      <c r="L15" s="57">
        <v>18827.744750976501</v>
      </c>
    </row>
    <row r="16" spans="1:16" ht="15" x14ac:dyDescent="0.2">
      <c r="A16" s="161"/>
      <c r="B16" s="25" t="s">
        <v>578</v>
      </c>
      <c r="C16" s="22">
        <v>82.3</v>
      </c>
      <c r="D16" s="57">
        <v>206.91607666015599</v>
      </c>
      <c r="E16" s="57">
        <v>391.32165527343699</v>
      </c>
      <c r="F16" s="57">
        <v>789.09637451171795</v>
      </c>
      <c r="G16" s="57">
        <v>1459.2184448242101</v>
      </c>
      <c r="H16" s="57">
        <v>2523.7899169921802</v>
      </c>
      <c r="I16" s="57">
        <v>3725.3718872070299</v>
      </c>
      <c r="J16" s="57">
        <v>4611.3561401367097</v>
      </c>
      <c r="K16" s="57">
        <v>4751.7355346679597</v>
      </c>
      <c r="L16" s="57">
        <v>4755.6552734375</v>
      </c>
    </row>
    <row r="17" spans="1:12" ht="15.6" thickBot="1" x14ac:dyDescent="0.25">
      <c r="A17" s="161"/>
      <c r="B17" s="81" t="s">
        <v>579</v>
      </c>
      <c r="C17" s="23">
        <v>98.5</v>
      </c>
      <c r="D17" s="59">
        <v>191.20568847656199</v>
      </c>
      <c r="E17" s="59">
        <v>437.77996826171801</v>
      </c>
      <c r="F17" s="59">
        <v>836.38226318359295</v>
      </c>
      <c r="G17" s="59">
        <v>1581.6797485351501</v>
      </c>
      <c r="H17" s="59">
        <v>2671.5810546875</v>
      </c>
      <c r="I17" s="59">
        <v>3954.1025390625</v>
      </c>
      <c r="J17" s="59">
        <v>4919.1995849609302</v>
      </c>
      <c r="K17" s="59">
        <v>5151.5442504882803</v>
      </c>
      <c r="L17" s="59">
        <v>5206.2331542968705</v>
      </c>
    </row>
    <row r="24" spans="1:12" ht="12" x14ac:dyDescent="0.25">
      <c r="A24" s="107"/>
      <c r="B24" s="109" t="s">
        <v>510</v>
      </c>
      <c r="C24" s="137" t="s">
        <v>590</v>
      </c>
      <c r="D24" s="138">
        <v>0.1</v>
      </c>
      <c r="E24" s="138">
        <v>0.2</v>
      </c>
      <c r="F24" s="138">
        <v>0.4</v>
      </c>
      <c r="G24" s="138">
        <v>0.8</v>
      </c>
      <c r="H24" s="138">
        <v>1.6</v>
      </c>
      <c r="I24" s="138">
        <v>3.2</v>
      </c>
      <c r="J24" s="138">
        <v>6.4</v>
      </c>
      <c r="K24" s="138">
        <v>12.8</v>
      </c>
      <c r="L24" s="138">
        <v>25.6</v>
      </c>
    </row>
    <row r="25" spans="1:12" x14ac:dyDescent="0.2">
      <c r="A25" s="162" t="s">
        <v>526</v>
      </c>
      <c r="B25" s="108" t="s">
        <v>591</v>
      </c>
      <c r="C25" s="139">
        <v>15.61</v>
      </c>
      <c r="D25" s="110">
        <f>100*D2/$L2</f>
        <v>3.3767677736905508</v>
      </c>
      <c r="E25" s="110">
        <f t="shared" ref="E25:L25" si="0">100*E2/$L2</f>
        <v>6.8384373067749591</v>
      </c>
      <c r="F25" s="110">
        <f t="shared" si="0"/>
        <v>14.58644842018572</v>
      </c>
      <c r="G25" s="110">
        <f t="shared" si="0"/>
        <v>26.161411232771957</v>
      </c>
      <c r="H25" s="110">
        <f t="shared" si="0"/>
        <v>45.260215082449172</v>
      </c>
      <c r="I25" s="110">
        <f t="shared" si="0"/>
        <v>67.841998348564744</v>
      </c>
      <c r="J25" s="110">
        <f t="shared" si="0"/>
        <v>88.03598390560569</v>
      </c>
      <c r="K25" s="110">
        <f t="shared" si="0"/>
        <v>98.444438755115613</v>
      </c>
      <c r="L25" s="110">
        <f t="shared" si="0"/>
        <v>99.999999999999986</v>
      </c>
    </row>
    <row r="26" spans="1:12" x14ac:dyDescent="0.2">
      <c r="A26" s="162"/>
      <c r="B26" s="108" t="s">
        <v>592</v>
      </c>
      <c r="C26" s="139">
        <v>21.72</v>
      </c>
      <c r="D26" s="110">
        <f t="shared" ref="D26:L40" si="1">100*D3/$L3</f>
        <v>3.199245253011378</v>
      </c>
      <c r="E26" s="110">
        <f t="shared" si="1"/>
        <v>7.2624130060904024</v>
      </c>
      <c r="F26" s="110">
        <f t="shared" si="1"/>
        <v>14.902849250853933</v>
      </c>
      <c r="G26" s="110">
        <f t="shared" si="1"/>
        <v>28.124795070566734</v>
      </c>
      <c r="H26" s="110">
        <f t="shared" si="1"/>
        <v>48.47467342623947</v>
      </c>
      <c r="I26" s="110">
        <f t="shared" si="1"/>
        <v>72.927975997458788</v>
      </c>
      <c r="J26" s="110">
        <f t="shared" si="1"/>
        <v>91.777381731789973</v>
      </c>
      <c r="K26" s="110">
        <f t="shared" si="1"/>
        <v>98.920406672534924</v>
      </c>
      <c r="L26" s="110">
        <f t="shared" si="1"/>
        <v>100</v>
      </c>
    </row>
    <row r="27" spans="1:12" x14ac:dyDescent="0.2">
      <c r="A27" s="162"/>
      <c r="B27" s="108" t="s">
        <v>593</v>
      </c>
      <c r="C27" s="139">
        <v>25.16</v>
      </c>
      <c r="D27" s="110">
        <f t="shared" si="1"/>
        <v>2.8457116998919973</v>
      </c>
      <c r="E27" s="110">
        <f t="shared" si="1"/>
        <v>6.4397177234079432</v>
      </c>
      <c r="F27" s="110">
        <f t="shared" si="1"/>
        <v>13.552538509118936</v>
      </c>
      <c r="G27" s="110">
        <f t="shared" si="1"/>
        <v>26.280183298459139</v>
      </c>
      <c r="H27" s="110">
        <f t="shared" si="1"/>
        <v>46.142264987911076</v>
      </c>
      <c r="I27" s="110">
        <f t="shared" si="1"/>
        <v>71.208068909161966</v>
      </c>
      <c r="J27" s="110">
        <f t="shared" si="1"/>
        <v>90.947432892539553</v>
      </c>
      <c r="K27" s="110">
        <f t="shared" si="1"/>
        <v>98.514566031920808</v>
      </c>
      <c r="L27" s="110">
        <f t="shared" si="1"/>
        <v>100</v>
      </c>
    </row>
    <row r="28" spans="1:12" x14ac:dyDescent="0.2">
      <c r="A28" s="162"/>
      <c r="B28" s="108" t="s">
        <v>594</v>
      </c>
      <c r="C28" s="139">
        <v>29.85</v>
      </c>
      <c r="D28" s="110">
        <f t="shared" si="1"/>
        <v>2.789530715723239</v>
      </c>
      <c r="E28" s="110">
        <f t="shared" si="1"/>
        <v>6.9993650805811631</v>
      </c>
      <c r="F28" s="110">
        <f t="shared" si="1"/>
        <v>13.811815816607362</v>
      </c>
      <c r="G28" s="110">
        <f t="shared" si="1"/>
        <v>26.637096840048727</v>
      </c>
      <c r="H28" s="110">
        <f t="shared" si="1"/>
        <v>46.396120196000979</v>
      </c>
      <c r="I28" s="110">
        <f t="shared" si="1"/>
        <v>71.523126403732519</v>
      </c>
      <c r="J28" s="110">
        <f t="shared" si="1"/>
        <v>91.680493396616797</v>
      </c>
      <c r="K28" s="110">
        <f t="shared" si="1"/>
        <v>99.471781364195579</v>
      </c>
      <c r="L28" s="110">
        <f t="shared" si="1"/>
        <v>100</v>
      </c>
    </row>
    <row r="29" spans="1:12" x14ac:dyDescent="0.2">
      <c r="A29" s="162"/>
      <c r="B29" s="108" t="s">
        <v>595</v>
      </c>
      <c r="C29" s="139">
        <v>34.71</v>
      </c>
      <c r="D29" s="110">
        <f t="shared" si="1"/>
        <v>2.9862324154819953</v>
      </c>
      <c r="E29" s="110">
        <f t="shared" si="1"/>
        <v>6.8372779412471685</v>
      </c>
      <c r="F29" s="110">
        <f t="shared" si="1"/>
        <v>14.15703410002679</v>
      </c>
      <c r="G29" s="110">
        <f t="shared" si="1"/>
        <v>26.536346317945924</v>
      </c>
      <c r="H29" s="110">
        <f t="shared" si="1"/>
        <v>46.944762792593657</v>
      </c>
      <c r="I29" s="110">
        <f t="shared" si="1"/>
        <v>71.853332472932593</v>
      </c>
      <c r="J29" s="110">
        <f t="shared" si="1"/>
        <v>92.194304227788109</v>
      </c>
      <c r="K29" s="110">
        <f t="shared" si="1"/>
        <v>99.332235722038376</v>
      </c>
      <c r="L29" s="110">
        <f t="shared" si="1"/>
        <v>100</v>
      </c>
    </row>
    <row r="30" spans="1:12" x14ac:dyDescent="0.2">
      <c r="A30" s="162"/>
      <c r="B30" s="108" t="s">
        <v>596</v>
      </c>
      <c r="C30" s="139">
        <v>39.82</v>
      </c>
      <c r="D30" s="110">
        <f t="shared" si="1"/>
        <v>2.7327476917458853</v>
      </c>
      <c r="E30" s="110">
        <f t="shared" si="1"/>
        <v>6.8020182335179848</v>
      </c>
      <c r="F30" s="110">
        <f t="shared" si="1"/>
        <v>13.447792260570637</v>
      </c>
      <c r="G30" s="110">
        <f t="shared" si="1"/>
        <v>26.073623500968207</v>
      </c>
      <c r="H30" s="110">
        <f t="shared" si="1"/>
        <v>46.223101915672899</v>
      </c>
      <c r="I30" s="110">
        <f t="shared" si="1"/>
        <v>71.444373621778098</v>
      </c>
      <c r="J30" s="110">
        <f t="shared" si="1"/>
        <v>91.812440065315826</v>
      </c>
      <c r="K30" s="110">
        <f t="shared" si="1"/>
        <v>99.258796996033084</v>
      </c>
      <c r="L30" s="110">
        <f t="shared" si="1"/>
        <v>100</v>
      </c>
    </row>
    <row r="31" spans="1:12" x14ac:dyDescent="0.2">
      <c r="A31" s="162"/>
      <c r="B31" s="108" t="s">
        <v>597</v>
      </c>
      <c r="C31" s="139">
        <v>49.63</v>
      </c>
      <c r="D31" s="110">
        <f t="shared" si="1"/>
        <v>2.8257239110324548</v>
      </c>
      <c r="E31" s="110">
        <f t="shared" si="1"/>
        <v>6.9472392603696136</v>
      </c>
      <c r="F31" s="110">
        <f t="shared" si="1"/>
        <v>14.301474569734076</v>
      </c>
      <c r="G31" s="110">
        <f t="shared" si="1"/>
        <v>26.405209657646164</v>
      </c>
      <c r="H31" s="110">
        <f t="shared" si="1"/>
        <v>45.816791254596659</v>
      </c>
      <c r="I31" s="110">
        <f t="shared" si="1"/>
        <v>70.581742564198478</v>
      </c>
      <c r="J31" s="110">
        <f t="shared" si="1"/>
        <v>90.457813899505496</v>
      </c>
      <c r="K31" s="110">
        <f t="shared" si="1"/>
        <v>99.270200282162492</v>
      </c>
      <c r="L31" s="110">
        <f t="shared" si="1"/>
        <v>100</v>
      </c>
    </row>
    <row r="32" spans="1:12" x14ac:dyDescent="0.2">
      <c r="A32" s="162"/>
      <c r="B32" s="108" t="s">
        <v>598</v>
      </c>
      <c r="C32" s="139">
        <v>52.87</v>
      </c>
      <c r="D32" s="110">
        <f t="shared" si="1"/>
        <v>2.9731163660302147</v>
      </c>
      <c r="E32" s="110">
        <f t="shared" si="1"/>
        <v>6.6416656964824616</v>
      </c>
      <c r="F32" s="110">
        <f t="shared" si="1"/>
        <v>13.78004874830577</v>
      </c>
      <c r="G32" s="110">
        <f t="shared" si="1"/>
        <v>26.144504390887839</v>
      </c>
      <c r="H32" s="110">
        <f t="shared" si="1"/>
        <v>46.284308764225166</v>
      </c>
      <c r="I32" s="110">
        <f t="shared" si="1"/>
        <v>71.009758986203465</v>
      </c>
      <c r="J32" s="110">
        <f t="shared" si="1"/>
        <v>91.1978112665861</v>
      </c>
      <c r="K32" s="110">
        <f t="shared" si="1"/>
        <v>99.048083105318298</v>
      </c>
      <c r="L32" s="110">
        <f t="shared" si="1"/>
        <v>100</v>
      </c>
    </row>
    <row r="33" spans="1:12" x14ac:dyDescent="0.2">
      <c r="A33" s="162"/>
      <c r="B33" s="108" t="s">
        <v>599</v>
      </c>
      <c r="C33" s="139">
        <v>173.5</v>
      </c>
      <c r="D33" s="110">
        <f t="shared" si="1"/>
        <v>3.0945638896626231</v>
      </c>
      <c r="E33" s="110">
        <f t="shared" si="1"/>
        <v>6.9530137783260173</v>
      </c>
      <c r="F33" s="110">
        <f t="shared" si="1"/>
        <v>14.249368498023641</v>
      </c>
      <c r="G33" s="110">
        <f t="shared" si="1"/>
        <v>27.037807566462583</v>
      </c>
      <c r="H33" s="110">
        <f t="shared" si="1"/>
        <v>47.69027623496028</v>
      </c>
      <c r="I33" s="110">
        <f t="shared" si="1"/>
        <v>73.535180519207557</v>
      </c>
      <c r="J33" s="110">
        <f t="shared" si="1"/>
        <v>92.89014685819302</v>
      </c>
      <c r="K33" s="110">
        <f t="shared" si="1"/>
        <v>99.60316934412451</v>
      </c>
      <c r="L33" s="110">
        <f t="shared" si="1"/>
        <v>100.00000000000001</v>
      </c>
    </row>
    <row r="34" spans="1:12" x14ac:dyDescent="0.2">
      <c r="A34" s="162"/>
      <c r="B34" s="147" t="s">
        <v>600</v>
      </c>
      <c r="C34" s="140">
        <v>58.67</v>
      </c>
      <c r="D34" s="141">
        <f t="shared" si="1"/>
        <v>3.3193281757877982</v>
      </c>
      <c r="E34" s="141">
        <f t="shared" si="1"/>
        <v>7.2844896119695655</v>
      </c>
      <c r="F34" s="141">
        <f t="shared" si="1"/>
        <v>14.869154073111705</v>
      </c>
      <c r="G34" s="148">
        <f t="shared" si="1"/>
        <v>28.114301836538129</v>
      </c>
      <c r="H34" s="148">
        <f t="shared" si="1"/>
        <v>48.667177181662034</v>
      </c>
      <c r="I34" s="141">
        <f t="shared" si="1"/>
        <v>73.475570875565936</v>
      </c>
      <c r="J34" s="141">
        <f t="shared" si="1"/>
        <v>92.26850432748563</v>
      </c>
      <c r="K34" s="141">
        <f t="shared" si="1"/>
        <v>99.380345623400544</v>
      </c>
      <c r="L34" s="141">
        <f t="shared" si="1"/>
        <v>100</v>
      </c>
    </row>
    <row r="35" spans="1:12" x14ac:dyDescent="0.2">
      <c r="A35" s="107"/>
      <c r="B35" s="147" t="s">
        <v>601</v>
      </c>
      <c r="C35" s="140">
        <v>62.51</v>
      </c>
      <c r="D35" s="141">
        <f t="shared" si="1"/>
        <v>3.4013766638881058</v>
      </c>
      <c r="E35" s="141">
        <f t="shared" si="1"/>
        <v>7.5551248667213233</v>
      </c>
      <c r="F35" s="141">
        <f t="shared" si="1"/>
        <v>15.447673315378125</v>
      </c>
      <c r="G35" s="148">
        <f t="shared" si="1"/>
        <v>29.06294028243914</v>
      </c>
      <c r="H35" s="148">
        <f t="shared" si="1"/>
        <v>49.950065609299088</v>
      </c>
      <c r="I35" s="141">
        <f t="shared" si="1"/>
        <v>74.744534816149041</v>
      </c>
      <c r="J35" s="141">
        <f t="shared" si="1"/>
        <v>93.143489901813226</v>
      </c>
      <c r="K35" s="141">
        <f t="shared" si="1"/>
        <v>99.229640254095898</v>
      </c>
      <c r="L35" s="141">
        <f t="shared" si="1"/>
        <v>100</v>
      </c>
    </row>
    <row r="36" spans="1:12" x14ac:dyDescent="0.2">
      <c r="A36" s="162" t="s">
        <v>540</v>
      </c>
      <c r="B36" s="108" t="s">
        <v>602</v>
      </c>
      <c r="C36" s="139">
        <v>65.75</v>
      </c>
      <c r="D36" s="110">
        <f t="shared" si="1"/>
        <v>3.6219011838849831</v>
      </c>
      <c r="E36" s="110">
        <f t="shared" si="1"/>
        <v>7.8944965482045912</v>
      </c>
      <c r="F36" s="110">
        <f t="shared" si="1"/>
        <v>15.818031230328495</v>
      </c>
      <c r="G36" s="142">
        <f t="shared" si="1"/>
        <v>29.618353784310745</v>
      </c>
      <c r="H36" s="142">
        <f t="shared" si="1"/>
        <v>50.438749133468768</v>
      </c>
      <c r="I36" s="110">
        <f t="shared" si="1"/>
        <v>75.076644174877771</v>
      </c>
      <c r="J36" s="110">
        <f t="shared" si="1"/>
        <v>93.062750047985006</v>
      </c>
      <c r="K36" s="110">
        <f t="shared" si="1"/>
        <v>99.11617843358772</v>
      </c>
      <c r="L36" s="110">
        <f t="shared" si="1"/>
        <v>100</v>
      </c>
    </row>
    <row r="37" spans="1:12" x14ac:dyDescent="0.2">
      <c r="A37" s="162"/>
      <c r="B37" s="108" t="s">
        <v>603</v>
      </c>
      <c r="C37" s="139">
        <v>69.8</v>
      </c>
      <c r="D37" s="110">
        <f t="shared" si="1"/>
        <v>3.6459404884058531</v>
      </c>
      <c r="E37" s="110">
        <f t="shared" si="1"/>
        <v>7.969227652566401</v>
      </c>
      <c r="F37" s="110">
        <f t="shared" si="1"/>
        <v>15.812854225492714</v>
      </c>
      <c r="G37" s="142">
        <f t="shared" si="1"/>
        <v>29.763176758372222</v>
      </c>
      <c r="H37" s="142">
        <f t="shared" si="1"/>
        <v>50.505197547291111</v>
      </c>
      <c r="I37" s="110">
        <f t="shared" si="1"/>
        <v>75.253240447021938</v>
      </c>
      <c r="J37" s="110">
        <f t="shared" si="1"/>
        <v>93.214154609670274</v>
      </c>
      <c r="K37" s="110">
        <f t="shared" si="1"/>
        <v>99.213652830617292</v>
      </c>
      <c r="L37" s="110">
        <f t="shared" si="1"/>
        <v>100</v>
      </c>
    </row>
    <row r="38" spans="1:12" x14ac:dyDescent="0.2">
      <c r="A38" s="162"/>
      <c r="B38" s="108" t="s">
        <v>604</v>
      </c>
      <c r="C38" s="139">
        <v>73</v>
      </c>
      <c r="D38" s="110">
        <f t="shared" si="1"/>
        <v>3.550920715236185</v>
      </c>
      <c r="E38" s="110">
        <f t="shared" si="1"/>
        <v>7.9291574774736722</v>
      </c>
      <c r="F38" s="110">
        <f t="shared" si="1"/>
        <v>15.827225763798381</v>
      </c>
      <c r="G38" s="142">
        <f t="shared" si="1"/>
        <v>30.001019859808594</v>
      </c>
      <c r="H38" s="142">
        <f t="shared" si="1"/>
        <v>51.113412657419936</v>
      </c>
      <c r="I38" s="110">
        <f t="shared" si="1"/>
        <v>75.678350545007262</v>
      </c>
      <c r="J38" s="110">
        <f t="shared" si="1"/>
        <v>93.592957352581294</v>
      </c>
      <c r="K38" s="110">
        <f t="shared" si="1"/>
        <v>99.345669487555</v>
      </c>
      <c r="L38" s="110">
        <f t="shared" si="1"/>
        <v>100</v>
      </c>
    </row>
    <row r="39" spans="1:12" x14ac:dyDescent="0.2">
      <c r="A39" s="162"/>
      <c r="B39" s="108" t="s">
        <v>605</v>
      </c>
      <c r="C39" s="139">
        <v>82.3</v>
      </c>
      <c r="D39" s="110">
        <f t="shared" si="1"/>
        <v>4.3509477614131642</v>
      </c>
      <c r="E39" s="110">
        <f t="shared" si="1"/>
        <v>8.2285538537485383</v>
      </c>
      <c r="F39" s="110">
        <f t="shared" si="1"/>
        <v>16.592800132490272</v>
      </c>
      <c r="G39" s="142">
        <f t="shared" si="1"/>
        <v>30.683856606987671</v>
      </c>
      <c r="H39" s="142">
        <f t="shared" si="1"/>
        <v>53.069235928194715</v>
      </c>
      <c r="I39" s="110">
        <f t="shared" si="1"/>
        <v>78.335616713325038</v>
      </c>
      <c r="J39" s="110">
        <f t="shared" si="1"/>
        <v>96.965736055202171</v>
      </c>
      <c r="K39" s="110">
        <f t="shared" si="1"/>
        <v>99.917577314919484</v>
      </c>
      <c r="L39" s="110">
        <f t="shared" si="1"/>
        <v>100</v>
      </c>
    </row>
    <row r="40" spans="1:12" ht="12" thickBot="1" x14ac:dyDescent="0.25">
      <c r="A40" s="162"/>
      <c r="B40" s="143" t="s">
        <v>606</v>
      </c>
      <c r="C40" s="144">
        <v>98.5</v>
      </c>
      <c r="D40" s="145">
        <f t="shared" si="1"/>
        <v>3.6726301494729223</v>
      </c>
      <c r="E40" s="145">
        <f t="shared" si="1"/>
        <v>8.4087660941654949</v>
      </c>
      <c r="F40" s="145">
        <f t="shared" si="1"/>
        <v>16.065017420383871</v>
      </c>
      <c r="G40" s="146">
        <f t="shared" si="1"/>
        <v>30.38050163446367</v>
      </c>
      <c r="H40" s="146">
        <f t="shared" si="1"/>
        <v>51.315048241405762</v>
      </c>
      <c r="I40" s="145">
        <f t="shared" si="1"/>
        <v>75.949394156484388</v>
      </c>
      <c r="J40" s="145">
        <f t="shared" si="1"/>
        <v>94.486732329706712</v>
      </c>
      <c r="K40" s="145">
        <f t="shared" si="1"/>
        <v>98.949549469111773</v>
      </c>
      <c r="L40" s="145">
        <f t="shared" si="1"/>
        <v>100</v>
      </c>
    </row>
  </sheetData>
  <mergeCells count="4">
    <mergeCell ref="A2:A11"/>
    <mergeCell ref="A13:A17"/>
    <mergeCell ref="A25:A34"/>
    <mergeCell ref="A36:A40"/>
  </mergeCells>
  <pageMargins left="0.7" right="0.7" top="0.75" bottom="0.75" header="0.3" footer="0.3"/>
  <pageSetup paperSize="9" orientation="portrait" horizontalDpi="4294967295" verticalDpi="4294967295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124515-F46E-44CB-B51B-0E529BAB27D0}">
  <dimension ref="A1:BY67"/>
  <sheetViews>
    <sheetView topLeftCell="AL1" zoomScale="80" zoomScaleNormal="80" workbookViewId="0">
      <selection activeCell="BK64" sqref="BK64"/>
    </sheetView>
  </sheetViews>
  <sheetFormatPr defaultRowHeight="11.4" x14ac:dyDescent="0.2"/>
  <cols>
    <col min="1" max="1" width="3.44140625" style="25" bestFit="1" customWidth="1"/>
    <col min="2" max="2" width="7.21875" style="1" bestFit="1" customWidth="1"/>
    <col min="3" max="3" width="8.77734375" style="1" bestFit="1" customWidth="1"/>
    <col min="4" max="4" width="9.109375" style="1" bestFit="1" customWidth="1"/>
    <col min="5" max="17" width="10.109375" style="1" bestFit="1" customWidth="1"/>
    <col min="18" max="18" width="8.33203125" style="1" bestFit="1" customWidth="1"/>
    <col min="19" max="19" width="8.5546875" style="1" bestFit="1" customWidth="1"/>
    <col min="20" max="20" width="3.44140625" style="25" bestFit="1" customWidth="1"/>
    <col min="21" max="21" width="7.21875" style="1" bestFit="1" customWidth="1"/>
    <col min="22" max="22" width="6.77734375" style="1" bestFit="1" customWidth="1"/>
    <col min="23" max="37" width="6.21875" style="1" bestFit="1" customWidth="1"/>
    <col min="38" max="38" width="8.88671875" style="1"/>
    <col min="39" max="39" width="4.109375" style="1" customWidth="1"/>
    <col min="40" max="40" width="6" style="1" customWidth="1"/>
    <col min="41" max="41" width="6.77734375" style="1" customWidth="1"/>
    <col min="42" max="42" width="6.21875" style="1" customWidth="1"/>
    <col min="43" max="55" width="5.6640625" style="1" customWidth="1"/>
    <col min="56" max="56" width="6.6640625" style="1" customWidth="1"/>
    <col min="57" max="58" width="11.6640625" style="1" bestFit="1" customWidth="1"/>
    <col min="59" max="60" width="12.21875" style="1" bestFit="1" customWidth="1"/>
    <col min="61" max="62" width="11.6640625" style="1" bestFit="1" customWidth="1"/>
    <col min="63" max="63" width="12.21875" style="1" bestFit="1" customWidth="1"/>
    <col min="64" max="64" width="11.6640625" style="1" bestFit="1" customWidth="1"/>
    <col min="65" max="65" width="12.21875" style="1" bestFit="1" customWidth="1"/>
    <col min="66" max="16384" width="8.88671875" style="1"/>
  </cols>
  <sheetData>
    <row r="1" spans="1:77" ht="12.6" customHeight="1" thickBot="1" x14ac:dyDescent="0.25">
      <c r="A1" s="81"/>
      <c r="B1" s="82" t="s">
        <v>524</v>
      </c>
      <c r="C1" s="84">
        <v>1E-3</v>
      </c>
      <c r="D1" s="84">
        <v>0.01</v>
      </c>
      <c r="E1" s="84">
        <v>0.05</v>
      </c>
      <c r="F1" s="84">
        <v>0.1</v>
      </c>
      <c r="G1" s="84">
        <v>0.2</v>
      </c>
      <c r="H1" s="84">
        <v>0.3</v>
      </c>
      <c r="I1" s="84">
        <v>0.5</v>
      </c>
      <c r="J1" s="84">
        <v>0.75</v>
      </c>
      <c r="K1" s="85">
        <v>1</v>
      </c>
      <c r="L1" s="85">
        <v>1.5</v>
      </c>
      <c r="M1" s="85">
        <v>2</v>
      </c>
      <c r="N1" s="85">
        <v>3</v>
      </c>
      <c r="O1" s="85">
        <v>4</v>
      </c>
      <c r="P1" s="85">
        <v>5</v>
      </c>
      <c r="Q1" s="85">
        <v>7.5</v>
      </c>
      <c r="R1" s="85">
        <v>10</v>
      </c>
      <c r="T1" s="81"/>
      <c r="U1" s="82" t="s">
        <v>524</v>
      </c>
      <c r="V1" s="84">
        <v>1E-3</v>
      </c>
      <c r="W1" s="84">
        <v>0.01</v>
      </c>
      <c r="X1" s="84">
        <v>0.05</v>
      </c>
      <c r="Y1" s="84">
        <v>0.1</v>
      </c>
      <c r="Z1" s="84">
        <v>0.2</v>
      </c>
      <c r="AA1" s="84">
        <v>0.3</v>
      </c>
      <c r="AB1" s="84">
        <v>0.5</v>
      </c>
      <c r="AC1" s="84">
        <v>0.75</v>
      </c>
      <c r="AD1" s="85">
        <v>1</v>
      </c>
      <c r="AE1" s="85">
        <v>1.5</v>
      </c>
      <c r="AF1" s="85">
        <v>2</v>
      </c>
      <c r="AG1" s="85">
        <v>3</v>
      </c>
      <c r="AH1" s="85">
        <v>4</v>
      </c>
      <c r="AI1" s="85">
        <v>5</v>
      </c>
      <c r="AJ1" s="85">
        <v>7.5</v>
      </c>
      <c r="AK1" s="85">
        <v>10</v>
      </c>
      <c r="AM1" s="1" t="s">
        <v>34</v>
      </c>
      <c r="AN1" s="168" t="s">
        <v>528</v>
      </c>
      <c r="AO1" s="168"/>
      <c r="AP1" s="168"/>
      <c r="AQ1" s="168"/>
      <c r="AR1" s="168"/>
      <c r="AS1" s="168"/>
      <c r="AT1" s="168"/>
      <c r="AU1" s="168"/>
      <c r="AV1" s="168"/>
      <c r="AW1" s="168"/>
      <c r="AX1" s="168"/>
      <c r="AY1" s="168"/>
      <c r="AZ1" s="168"/>
      <c r="BA1" s="168" t="s">
        <v>525</v>
      </c>
      <c r="BB1" s="168"/>
      <c r="BC1" s="168"/>
      <c r="BD1" s="168"/>
      <c r="BE1" s="168"/>
      <c r="BF1" s="168"/>
      <c r="BG1" s="168"/>
      <c r="BH1" s="168"/>
      <c r="BI1" s="168"/>
      <c r="BJ1" s="168"/>
      <c r="BK1" s="168"/>
      <c r="BL1" s="168"/>
      <c r="BM1" s="168"/>
      <c r="BQ1" s="164" t="s">
        <v>549</v>
      </c>
      <c r="BR1" s="164"/>
      <c r="BS1" s="164"/>
      <c r="BT1" s="164"/>
      <c r="BU1" s="164"/>
      <c r="BV1" s="164"/>
      <c r="BW1" s="164"/>
      <c r="BX1" s="164"/>
      <c r="BY1" s="164"/>
    </row>
    <row r="2" spans="1:77" ht="12.6" thickBot="1" x14ac:dyDescent="0.3">
      <c r="A2" s="161" t="s">
        <v>528</v>
      </c>
      <c r="B2" s="93">
        <v>15.4</v>
      </c>
      <c r="C2" s="94">
        <v>9655.96875</v>
      </c>
      <c r="D2" s="94">
        <v>96475.09375</v>
      </c>
      <c r="E2" s="94">
        <v>416554.71875</v>
      </c>
      <c r="F2" s="94">
        <v>879502.24</v>
      </c>
      <c r="G2" s="94">
        <v>1707820</v>
      </c>
      <c r="H2" s="94">
        <v>1774770</v>
      </c>
      <c r="I2" s="94">
        <v>1994390</v>
      </c>
      <c r="J2" s="94">
        <v>1839990</v>
      </c>
      <c r="K2" s="94">
        <v>1862170</v>
      </c>
      <c r="L2" s="94">
        <v>1768490</v>
      </c>
      <c r="M2" s="94">
        <v>1722630</v>
      </c>
      <c r="N2" s="94">
        <v>1557280</v>
      </c>
      <c r="O2" s="94">
        <v>1393670</v>
      </c>
      <c r="P2" s="94">
        <v>1254800</v>
      </c>
      <c r="Q2" s="94">
        <v>1013730</v>
      </c>
      <c r="R2" s="94">
        <v>812926.71875</v>
      </c>
      <c r="T2" s="161" t="s">
        <v>528</v>
      </c>
      <c r="U2" s="93">
        <v>15.4</v>
      </c>
      <c r="V2" s="95">
        <f>C2/(MAX($C2:$R2))</f>
        <v>4.8415649647260564E-3</v>
      </c>
      <c r="W2" s="95">
        <f t="shared" ref="W2:AK17" si="0">D2/(MAX($C2:$R2))</f>
        <v>4.8373233795797214E-2</v>
      </c>
      <c r="X2" s="95">
        <f t="shared" si="0"/>
        <v>0.208863220709089</v>
      </c>
      <c r="Y2" s="95">
        <f t="shared" si="0"/>
        <v>0.44098809159692937</v>
      </c>
      <c r="Z2" s="95">
        <f t="shared" si="0"/>
        <v>0.85631195503387003</v>
      </c>
      <c r="AA2" s="95">
        <f t="shared" si="0"/>
        <v>0.88988111653187185</v>
      </c>
      <c r="AB2" s="95">
        <f t="shared" si="0"/>
        <v>1</v>
      </c>
      <c r="AC2" s="95">
        <f t="shared" si="0"/>
        <v>0.92258284487988806</v>
      </c>
      <c r="AD2" s="95">
        <f t="shared" si="0"/>
        <v>0.93370403983172801</v>
      </c>
      <c r="AE2" s="95">
        <f t="shared" si="0"/>
        <v>0.88673228405677929</v>
      </c>
      <c r="AF2" s="95">
        <f t="shared" si="0"/>
        <v>0.86373778448548177</v>
      </c>
      <c r="AG2" s="95">
        <f t="shared" si="0"/>
        <v>0.78083022879176089</v>
      </c>
      <c r="AH2" s="95">
        <f t="shared" si="0"/>
        <v>0.69879512031247648</v>
      </c>
      <c r="AI2" s="95">
        <f t="shared" si="0"/>
        <v>0.6291648072844328</v>
      </c>
      <c r="AJ2" s="95">
        <f t="shared" si="0"/>
        <v>0.50829075556937209</v>
      </c>
      <c r="AK2" s="95">
        <f t="shared" si="0"/>
        <v>0.40760669615772244</v>
      </c>
      <c r="AM2" s="104" t="s">
        <v>524</v>
      </c>
      <c r="AN2" s="87">
        <v>15.4</v>
      </c>
      <c r="AO2" s="1">
        <v>16.3</v>
      </c>
      <c r="AP2" s="1">
        <v>19.2</v>
      </c>
      <c r="AQ2" s="1">
        <v>20.7</v>
      </c>
      <c r="AR2" s="1">
        <v>20.7</v>
      </c>
      <c r="AS2" s="1">
        <v>24.9</v>
      </c>
      <c r="AT2" s="1">
        <v>29.7</v>
      </c>
      <c r="AU2" s="1">
        <v>35</v>
      </c>
      <c r="AV2" s="1">
        <v>37.9</v>
      </c>
      <c r="AW2" s="1">
        <v>50</v>
      </c>
      <c r="AX2" s="1">
        <v>61.4</v>
      </c>
      <c r="AY2" s="1">
        <v>128.6</v>
      </c>
      <c r="AZ2" s="96">
        <v>172.2</v>
      </c>
      <c r="BA2" s="87">
        <v>63.2</v>
      </c>
      <c r="BB2" s="1">
        <v>69.7</v>
      </c>
      <c r="BC2" s="1">
        <v>73.2</v>
      </c>
      <c r="BD2" s="1">
        <v>76.400000000000006</v>
      </c>
      <c r="BE2" s="1">
        <v>82.1</v>
      </c>
      <c r="BF2" s="1">
        <v>83.9</v>
      </c>
      <c r="BG2" s="1">
        <v>94.8</v>
      </c>
      <c r="BH2" s="1">
        <v>97.1</v>
      </c>
      <c r="BI2" s="1">
        <v>98.2</v>
      </c>
      <c r="BJ2" s="1">
        <v>100.2</v>
      </c>
      <c r="BK2" s="1">
        <v>103.6</v>
      </c>
      <c r="BL2" s="1">
        <v>107.4</v>
      </c>
      <c r="BM2" s="96">
        <v>108.5</v>
      </c>
      <c r="BQ2" s="1" t="s">
        <v>543</v>
      </c>
      <c r="BR2" s="1" t="s">
        <v>544</v>
      </c>
      <c r="BS2" s="1" t="s">
        <v>545</v>
      </c>
      <c r="BT2" s="1" t="s">
        <v>546</v>
      </c>
      <c r="BU2" s="1" t="s">
        <v>547</v>
      </c>
      <c r="BV2" s="1" t="s">
        <v>28</v>
      </c>
      <c r="BW2" s="1" t="s">
        <v>28</v>
      </c>
      <c r="BX2" s="1" t="s">
        <v>30</v>
      </c>
      <c r="BY2" s="1" t="s">
        <v>31</v>
      </c>
    </row>
    <row r="3" spans="1:77" ht="12" x14ac:dyDescent="0.25">
      <c r="A3" s="161"/>
      <c r="B3" s="93">
        <v>16.3</v>
      </c>
      <c r="C3" s="94">
        <v>8339.21875</v>
      </c>
      <c r="D3" s="94">
        <v>40849.15625</v>
      </c>
      <c r="E3" s="94">
        <v>475654.53125</v>
      </c>
      <c r="F3" s="94">
        <v>912035.10400000005</v>
      </c>
      <c r="G3" s="94">
        <v>1807960</v>
      </c>
      <c r="H3" s="94">
        <v>1787050</v>
      </c>
      <c r="I3" s="94">
        <v>2044190</v>
      </c>
      <c r="J3" s="94">
        <v>1825930</v>
      </c>
      <c r="K3" s="94">
        <v>1932020</v>
      </c>
      <c r="L3" s="94">
        <v>1798490</v>
      </c>
      <c r="M3" s="94">
        <v>1736780</v>
      </c>
      <c r="N3" s="94">
        <v>1545600</v>
      </c>
      <c r="O3" s="94">
        <v>1416910</v>
      </c>
      <c r="P3" s="94">
        <v>1250090</v>
      </c>
      <c r="Q3" s="94">
        <v>1060000</v>
      </c>
      <c r="R3" s="94">
        <v>859559.6875</v>
      </c>
      <c r="T3" s="161"/>
      <c r="U3" s="93">
        <v>16.3</v>
      </c>
      <c r="V3" s="95">
        <f t="shared" ref="V3:AK27" si="1">C3/(MAX($C3:$R3))</f>
        <v>4.0794734100059191E-3</v>
      </c>
      <c r="W3" s="95">
        <f t="shared" si="0"/>
        <v>1.9983052578282839E-2</v>
      </c>
      <c r="X3" s="95">
        <f t="shared" si="0"/>
        <v>0.23268606697518332</v>
      </c>
      <c r="Y3" s="95">
        <f t="shared" si="0"/>
        <v>0.44615965443525313</v>
      </c>
      <c r="Z3" s="95">
        <f t="shared" si="0"/>
        <v>0.88443833498843061</v>
      </c>
      <c r="AA3" s="95">
        <f t="shared" si="0"/>
        <v>0.87420934453255328</v>
      </c>
      <c r="AB3" s="95">
        <f t="shared" si="0"/>
        <v>1</v>
      </c>
      <c r="AC3" s="95">
        <f t="shared" si="0"/>
        <v>0.89322910296988045</v>
      </c>
      <c r="AD3" s="95">
        <f t="shared" si="0"/>
        <v>0.94512740987872945</v>
      </c>
      <c r="AE3" s="95">
        <f t="shared" si="0"/>
        <v>0.87980569320855695</v>
      </c>
      <c r="AF3" s="95">
        <f t="shared" si="0"/>
        <v>0.84961769698511391</v>
      </c>
      <c r="AG3" s="95">
        <f t="shared" si="0"/>
        <v>0.75609410084189821</v>
      </c>
      <c r="AH3" s="95">
        <f t="shared" si="0"/>
        <v>0.69314007015003498</v>
      </c>
      <c r="AI3" s="95">
        <f t="shared" si="0"/>
        <v>0.61153317450921885</v>
      </c>
      <c r="AJ3" s="95">
        <f t="shared" si="0"/>
        <v>0.51854279690244054</v>
      </c>
      <c r="AK3" s="95">
        <f t="shared" si="0"/>
        <v>0.42048913628380924</v>
      </c>
      <c r="AM3" s="104">
        <v>1E-3</v>
      </c>
      <c r="AN3" s="97" cm="1">
        <f t="array" ref="AN3:BM18">TRANSPOSE(V2:AK27)</f>
        <v>4.8415649647260564E-3</v>
      </c>
      <c r="AO3" s="95">
        <v>4.0794734100059191E-3</v>
      </c>
      <c r="AP3" s="1">
        <v>8.6914910288708319E-3</v>
      </c>
      <c r="AQ3" s="1">
        <v>-5.0555234009714472E-3</v>
      </c>
      <c r="AR3" s="1">
        <v>5.7160714043258069E-3</v>
      </c>
      <c r="AS3" s="1">
        <v>9.9147502143415462E-3</v>
      </c>
      <c r="AT3" s="1">
        <v>1.4079288512800874E-2</v>
      </c>
      <c r="AU3" s="1">
        <v>1.3682824649611212E-2</v>
      </c>
      <c r="AV3" s="1">
        <v>1.5494002181826736E-2</v>
      </c>
      <c r="AW3" s="1">
        <v>8.3616110186334504E-3</v>
      </c>
      <c r="AX3" s="1">
        <v>5.4133526271397886E-3</v>
      </c>
      <c r="AY3" s="1">
        <v>8.0761715149504105E-3</v>
      </c>
      <c r="AZ3" s="96">
        <v>2.6587726267483297E-3</v>
      </c>
      <c r="BA3" s="87">
        <v>8.1571430216743814E-3</v>
      </c>
      <c r="BB3" s="1">
        <v>8.1116301753971932E-3</v>
      </c>
      <c r="BC3" s="1">
        <v>8.3754833806113493E-3</v>
      </c>
      <c r="BD3" s="95">
        <v>6.6614972701776803E-3</v>
      </c>
      <c r="BE3" s="1">
        <v>1.5552686487783336E-2</v>
      </c>
      <c r="BF3" s="1">
        <v>8.2971112212947423E-3</v>
      </c>
      <c r="BG3" s="1">
        <v>-4.96897318224232E-3</v>
      </c>
      <c r="BH3" s="1">
        <v>-5.0767690498549458E-3</v>
      </c>
      <c r="BI3" s="1">
        <v>4.5175022171680323E-3</v>
      </c>
      <c r="BJ3" s="1">
        <v>1.755159938976825E-2</v>
      </c>
      <c r="BK3" s="1">
        <v>-5.1293459594323118E-3</v>
      </c>
      <c r="BL3" s="1">
        <v>-1.5934049894741117E-2</v>
      </c>
      <c r="BM3" s="96">
        <v>-1.3040238945028473E-2</v>
      </c>
      <c r="BP3" s="104" t="s">
        <v>548</v>
      </c>
      <c r="BQ3" s="86">
        <v>102.6</v>
      </c>
      <c r="BR3" s="105">
        <v>101.2</v>
      </c>
      <c r="BS3" s="105">
        <v>100.6</v>
      </c>
      <c r="BT3" s="105">
        <v>99.5</v>
      </c>
      <c r="BU3" s="105">
        <v>80.8</v>
      </c>
      <c r="BV3" s="105">
        <v>75.400000000000006</v>
      </c>
      <c r="BW3" s="105">
        <v>74.099999999999994</v>
      </c>
      <c r="BX3" s="105">
        <v>72.099999999999994</v>
      </c>
      <c r="BY3" s="106">
        <v>61.7</v>
      </c>
    </row>
    <row r="4" spans="1:77" ht="12" x14ac:dyDescent="0.25">
      <c r="A4" s="161"/>
      <c r="B4" s="93">
        <v>19.2</v>
      </c>
      <c r="C4" s="94">
        <v>36742.84375</v>
      </c>
      <c r="D4" s="94">
        <v>140769.65625</v>
      </c>
      <c r="E4" s="94">
        <v>849582.21875</v>
      </c>
      <c r="F4" s="94">
        <v>1349469.4720000001</v>
      </c>
      <c r="G4" s="94">
        <v>3573440</v>
      </c>
      <c r="H4" s="94">
        <v>3945280</v>
      </c>
      <c r="I4" s="94">
        <v>4227450</v>
      </c>
      <c r="J4" s="94">
        <v>4025140</v>
      </c>
      <c r="K4" s="94">
        <v>4140160</v>
      </c>
      <c r="L4" s="94">
        <v>3930870</v>
      </c>
      <c r="M4" s="94">
        <v>3770100</v>
      </c>
      <c r="N4" s="94">
        <v>3414350</v>
      </c>
      <c r="O4" s="94">
        <v>3077320</v>
      </c>
      <c r="P4" s="94">
        <v>2788830</v>
      </c>
      <c r="Q4" s="94">
        <v>2162700</v>
      </c>
      <c r="R4" s="94">
        <v>1759540</v>
      </c>
      <c r="T4" s="161"/>
      <c r="U4" s="93">
        <v>19.2</v>
      </c>
      <c r="V4" s="95">
        <f t="shared" si="1"/>
        <v>8.6914910288708319E-3</v>
      </c>
      <c r="W4" s="95">
        <f t="shared" si="0"/>
        <v>3.3298952382642015E-2</v>
      </c>
      <c r="X4" s="95">
        <f t="shared" si="0"/>
        <v>0.20096801115329571</v>
      </c>
      <c r="Y4" s="95">
        <f t="shared" si="0"/>
        <v>0.31921595098700162</v>
      </c>
      <c r="Z4" s="95">
        <f t="shared" si="0"/>
        <v>0.84529444464156878</v>
      </c>
      <c r="AA4" s="95">
        <f t="shared" si="0"/>
        <v>0.93325290659854054</v>
      </c>
      <c r="AB4" s="95">
        <f t="shared" si="0"/>
        <v>1</v>
      </c>
      <c r="AC4" s="95">
        <f t="shared" si="0"/>
        <v>0.95214372730605923</v>
      </c>
      <c r="AD4" s="95">
        <f t="shared" si="0"/>
        <v>0.97935161858803765</v>
      </c>
      <c r="AE4" s="95">
        <f t="shared" si="0"/>
        <v>0.92984423233864388</v>
      </c>
      <c r="AF4" s="95">
        <f t="shared" si="0"/>
        <v>0.89181421424262852</v>
      </c>
      <c r="AG4" s="95">
        <f t="shared" si="0"/>
        <v>0.80766182923511809</v>
      </c>
      <c r="AH4" s="95">
        <f t="shared" si="0"/>
        <v>0.72793764562561358</v>
      </c>
      <c r="AI4" s="95">
        <f t="shared" si="0"/>
        <v>0.65969556115388706</v>
      </c>
      <c r="AJ4" s="95">
        <f t="shared" si="0"/>
        <v>0.51158499804846891</v>
      </c>
      <c r="AK4" s="95">
        <f t="shared" si="0"/>
        <v>0.4162178145217566</v>
      </c>
      <c r="AM4" s="104">
        <v>0.01</v>
      </c>
      <c r="AN4" s="87">
        <v>4.8373233795797214E-2</v>
      </c>
      <c r="AO4" s="95">
        <v>1.9983052578282839E-2</v>
      </c>
      <c r="AP4" s="1">
        <v>3.3298952382642015E-2</v>
      </c>
      <c r="AQ4" s="1">
        <v>3.5540405072101926E-2</v>
      </c>
      <c r="AR4" s="1">
        <v>4.2594949491520824E-2</v>
      </c>
      <c r="AS4" s="1">
        <v>8.3646450044220624E-2</v>
      </c>
      <c r="AT4" s="1">
        <v>0.11435957831435163</v>
      </c>
      <c r="AU4" s="1">
        <v>0.19221793652603117</v>
      </c>
      <c r="AV4" s="1">
        <v>0.16399215850883023</v>
      </c>
      <c r="AW4" s="1">
        <v>0.15507932176605224</v>
      </c>
      <c r="AX4" s="1">
        <v>4.9058664177930617E-2</v>
      </c>
      <c r="AY4" s="1">
        <v>5.1616334614533792E-2</v>
      </c>
      <c r="AZ4" s="96">
        <v>8.9338969886340047E-3</v>
      </c>
      <c r="BA4" s="87">
        <v>6.2216057039216587E-2</v>
      </c>
      <c r="BB4" s="1">
        <v>8.9258649145060945E-2</v>
      </c>
      <c r="BC4" s="1">
        <v>8.6691468592402593E-2</v>
      </c>
      <c r="BD4" s="1">
        <v>6.7071811324293518E-2</v>
      </c>
      <c r="BE4" s="1">
        <v>9.5072516539418589E-2</v>
      </c>
      <c r="BF4" s="1">
        <v>0.10844770939127782</v>
      </c>
      <c r="BG4" s="1">
        <v>0.14026129145133506</v>
      </c>
      <c r="BH4" s="1">
        <v>4.7519737917763656E-2</v>
      </c>
      <c r="BI4" s="1">
        <v>0.11598013801871004</v>
      </c>
      <c r="BJ4" s="1">
        <v>8.6189448939993876E-2</v>
      </c>
      <c r="BK4" s="1">
        <v>3.8809194964681486E-2</v>
      </c>
      <c r="BL4" s="1">
        <v>8.9129439657214801E-2</v>
      </c>
      <c r="BM4" s="96">
        <v>7.6931935428161499E-2</v>
      </c>
      <c r="BP4" s="104">
        <v>0.01</v>
      </c>
      <c r="BQ4" s="87">
        <v>0.11630173625277665</v>
      </c>
      <c r="BR4" s="1">
        <v>0.12767851957956677</v>
      </c>
      <c r="BS4" s="1">
        <v>0.12038271339496882</v>
      </c>
      <c r="BT4" s="1">
        <v>0.11905517235128299</v>
      </c>
      <c r="BU4" s="1">
        <v>0.14032839129832339</v>
      </c>
      <c r="BV4" s="1">
        <v>0.12199677938808375</v>
      </c>
      <c r="BW4" s="1">
        <v>0.10658692866296456</v>
      </c>
      <c r="BX4" s="1">
        <v>9.5075160754588425E-2</v>
      </c>
      <c r="BY4" s="96">
        <v>0.11611216088540964</v>
      </c>
    </row>
    <row r="5" spans="1:77" ht="12" x14ac:dyDescent="0.25">
      <c r="A5" s="161"/>
      <c r="B5" s="93">
        <v>20.7</v>
      </c>
      <c r="C5" s="94">
        <v>-16705.21875</v>
      </c>
      <c r="D5" s="94">
        <v>117437.9375</v>
      </c>
      <c r="E5" s="94">
        <v>718844</v>
      </c>
      <c r="F5" s="94">
        <v>1455119.0079999999</v>
      </c>
      <c r="G5" s="94">
        <v>2776710</v>
      </c>
      <c r="H5" s="94">
        <v>3046550</v>
      </c>
      <c r="I5" s="94">
        <v>3278870</v>
      </c>
      <c r="J5" s="94">
        <v>3233390</v>
      </c>
      <c r="K5" s="94">
        <v>3304350</v>
      </c>
      <c r="L5" s="94">
        <v>3226530</v>
      </c>
      <c r="M5" s="94">
        <v>3150280</v>
      </c>
      <c r="N5" s="94">
        <v>2967060</v>
      </c>
      <c r="O5" s="94">
        <v>2758670</v>
      </c>
      <c r="P5" s="94">
        <v>2590310</v>
      </c>
      <c r="Q5" s="94">
        <v>2017330</v>
      </c>
      <c r="R5" s="94">
        <v>1642590</v>
      </c>
      <c r="T5" s="161"/>
      <c r="U5" s="93">
        <v>20.7</v>
      </c>
      <c r="V5" s="95">
        <f t="shared" si="1"/>
        <v>-5.0555234009714472E-3</v>
      </c>
      <c r="W5" s="95">
        <f t="shared" si="0"/>
        <v>3.5540405072101926E-2</v>
      </c>
      <c r="X5" s="95">
        <f t="shared" si="0"/>
        <v>0.21754475161529499</v>
      </c>
      <c r="Y5" s="95">
        <f t="shared" si="0"/>
        <v>0.4403646732337676</v>
      </c>
      <c r="Z5" s="95">
        <f t="shared" si="0"/>
        <v>0.84031957873711927</v>
      </c>
      <c r="AA5" s="95">
        <f t="shared" si="0"/>
        <v>0.92198163027524327</v>
      </c>
      <c r="AB5" s="95">
        <f t="shared" si="0"/>
        <v>0.99228895244147863</v>
      </c>
      <c r="AC5" s="95">
        <f t="shared" si="0"/>
        <v>0.9785252772860018</v>
      </c>
      <c r="AD5" s="95">
        <f t="shared" si="0"/>
        <v>1</v>
      </c>
      <c r="AE5" s="95">
        <f t="shared" si="0"/>
        <v>0.97644922602024609</v>
      </c>
      <c r="AF5" s="95">
        <f t="shared" si="0"/>
        <v>0.95337358330685307</v>
      </c>
      <c r="AG5" s="95">
        <f t="shared" si="0"/>
        <v>0.89792546189114353</v>
      </c>
      <c r="AH5" s="95">
        <f t="shared" si="0"/>
        <v>0.83486010864466531</v>
      </c>
      <c r="AI5" s="95">
        <f t="shared" si="0"/>
        <v>0.7839090895334937</v>
      </c>
      <c r="AJ5" s="95">
        <f t="shared" si="0"/>
        <v>0.61050736150831475</v>
      </c>
      <c r="AK5" s="95">
        <f t="shared" si="0"/>
        <v>0.49709927822415906</v>
      </c>
      <c r="AM5" s="104">
        <v>0.05</v>
      </c>
      <c r="AN5" s="87">
        <v>0.208863220709089</v>
      </c>
      <c r="AO5" s="95">
        <v>0.23268606697518332</v>
      </c>
      <c r="AP5" s="1">
        <v>0.20096801115329571</v>
      </c>
      <c r="AQ5" s="1">
        <v>0.21754475161529499</v>
      </c>
      <c r="AR5" s="1">
        <v>0.2925608613596557</v>
      </c>
      <c r="AS5" s="1">
        <v>0.42394729226450151</v>
      </c>
      <c r="AT5" s="1">
        <v>0.2723517557697393</v>
      </c>
      <c r="AU5" s="1">
        <v>0.33595324949601613</v>
      </c>
      <c r="AV5" s="1">
        <v>0.3857422621603025</v>
      </c>
      <c r="AW5" s="1">
        <v>0.28795390785876745</v>
      </c>
      <c r="AX5" s="1">
        <v>0.30166409928185545</v>
      </c>
      <c r="AY5" s="1">
        <v>0.45348934138000957</v>
      </c>
      <c r="AZ5" s="96">
        <v>0.10146724605866204</v>
      </c>
      <c r="BA5" s="87">
        <v>0.37379044292172503</v>
      </c>
      <c r="BB5" s="1">
        <v>0.46640562289525694</v>
      </c>
      <c r="BC5" s="1">
        <v>0.46509078419831096</v>
      </c>
      <c r="BD5" s="1">
        <v>0.35290463058749061</v>
      </c>
      <c r="BE5" s="1">
        <v>0.5685632149742248</v>
      </c>
      <c r="BF5" s="1">
        <v>0.56512942338847361</v>
      </c>
      <c r="BG5" s="1">
        <v>0.53072271793353432</v>
      </c>
      <c r="BH5" s="1">
        <v>0.33006875125769286</v>
      </c>
      <c r="BI5" s="1">
        <v>0.58278976955756767</v>
      </c>
      <c r="BJ5" s="1">
        <v>0.46913753542405184</v>
      </c>
      <c r="BK5" s="1">
        <v>0.28762823213012767</v>
      </c>
      <c r="BL5" s="1">
        <v>0.45678543264446864</v>
      </c>
      <c r="BM5" s="96">
        <v>0.45355622248988159</v>
      </c>
      <c r="BP5" s="104">
        <v>2.5000000000000001E-2</v>
      </c>
      <c r="BQ5" s="87">
        <v>0.29158166734666124</v>
      </c>
      <c r="BR5" s="1">
        <v>0.35515185536478194</v>
      </c>
      <c r="BS5" s="1">
        <v>0.32897226402924101</v>
      </c>
      <c r="BT5" s="1">
        <v>0.33015490315154039</v>
      </c>
      <c r="BU5" s="1">
        <v>0.33646251905223773</v>
      </c>
      <c r="BV5" s="1">
        <v>0.32584394671351197</v>
      </c>
      <c r="BW5" s="1">
        <v>0.30307276092837815</v>
      </c>
      <c r="BX5" s="1">
        <v>0.28025167142187962</v>
      </c>
      <c r="BY5" s="96">
        <v>0.31253880415710622</v>
      </c>
    </row>
    <row r="6" spans="1:77" ht="12" x14ac:dyDescent="0.25">
      <c r="A6" s="161"/>
      <c r="B6" s="93">
        <v>20.7</v>
      </c>
      <c r="C6" s="94">
        <v>21049.71875</v>
      </c>
      <c r="D6" s="94">
        <v>156858.03125</v>
      </c>
      <c r="E6" s="94">
        <v>1077370</v>
      </c>
      <c r="F6" s="94">
        <v>1425937.696</v>
      </c>
      <c r="G6" s="94">
        <v>3063860</v>
      </c>
      <c r="H6" s="94">
        <v>3441960</v>
      </c>
      <c r="I6" s="94">
        <v>3682550</v>
      </c>
      <c r="J6" s="94">
        <v>3647900</v>
      </c>
      <c r="K6" s="94">
        <v>3599360</v>
      </c>
      <c r="L6" s="94">
        <v>3490870</v>
      </c>
      <c r="M6" s="94">
        <v>3323020</v>
      </c>
      <c r="N6" s="94">
        <v>2993950</v>
      </c>
      <c r="O6" s="94">
        <v>2706960</v>
      </c>
      <c r="P6" s="94">
        <v>2364130</v>
      </c>
      <c r="Q6" s="94">
        <v>1870070</v>
      </c>
      <c r="R6" s="94">
        <v>1116730</v>
      </c>
      <c r="T6" s="161"/>
      <c r="U6" s="93">
        <v>20.7</v>
      </c>
      <c r="V6" s="95">
        <f t="shared" si="1"/>
        <v>5.7160714043258069E-3</v>
      </c>
      <c r="W6" s="95">
        <f t="shared" si="0"/>
        <v>4.2594949491520824E-2</v>
      </c>
      <c r="X6" s="95">
        <f t="shared" si="0"/>
        <v>0.2925608613596557</v>
      </c>
      <c r="Y6" s="95">
        <f t="shared" si="0"/>
        <v>0.38721475499314334</v>
      </c>
      <c r="Z6" s="95">
        <f t="shared" si="0"/>
        <v>0.83199413449919213</v>
      </c>
      <c r="AA6" s="95">
        <f t="shared" si="0"/>
        <v>0.93466755373314692</v>
      </c>
      <c r="AB6" s="95">
        <f t="shared" si="0"/>
        <v>1</v>
      </c>
      <c r="AC6" s="95">
        <f t="shared" si="0"/>
        <v>0.99059075912071803</v>
      </c>
      <c r="AD6" s="95">
        <f t="shared" si="0"/>
        <v>0.97740967536082335</v>
      </c>
      <c r="AE6" s="95">
        <f t="shared" si="0"/>
        <v>0.94794911134947246</v>
      </c>
      <c r="AF6" s="95">
        <f t="shared" si="0"/>
        <v>0.90236928215502843</v>
      </c>
      <c r="AG6" s="95">
        <f t="shared" si="0"/>
        <v>0.81301000665299861</v>
      </c>
      <c r="AH6" s="95">
        <f t="shared" si="0"/>
        <v>0.73507759568777076</v>
      </c>
      <c r="AI6" s="95">
        <f t="shared" si="0"/>
        <v>0.64198177893036079</v>
      </c>
      <c r="AJ6" s="95">
        <f t="shared" si="0"/>
        <v>0.50781930998900215</v>
      </c>
      <c r="AK6" s="95">
        <f t="shared" si="0"/>
        <v>0.30324910727620807</v>
      </c>
      <c r="AM6" s="104">
        <v>0.1</v>
      </c>
      <c r="AN6" s="87">
        <v>0.44098809159692937</v>
      </c>
      <c r="AO6" s="95">
        <v>0.44615965443525313</v>
      </c>
      <c r="AP6" s="1">
        <v>0.31921595098700162</v>
      </c>
      <c r="AQ6" s="1">
        <v>0.4403646732337676</v>
      </c>
      <c r="AR6" s="1">
        <v>0.38721475499314334</v>
      </c>
      <c r="AS6" s="1">
        <v>0.49546726240543953</v>
      </c>
      <c r="AT6" s="1">
        <v>0.47195560378235923</v>
      </c>
      <c r="AU6" s="1">
        <v>0.62303803398291246</v>
      </c>
      <c r="AV6" s="1">
        <v>0.6145677336642339</v>
      </c>
      <c r="AW6" s="1">
        <v>0.59059968286540432</v>
      </c>
      <c r="AX6" s="1">
        <v>0.31889633551018637</v>
      </c>
      <c r="AY6" s="1">
        <v>0.60274964734726988</v>
      </c>
      <c r="AZ6" s="96">
        <v>0.33293186003284692</v>
      </c>
      <c r="BA6" s="87">
        <v>0.5150693135544504</v>
      </c>
      <c r="BB6" s="1">
        <v>0.64335929797649671</v>
      </c>
      <c r="BC6" s="1">
        <v>0.63793485463311062</v>
      </c>
      <c r="BD6" s="1">
        <v>0.47671167039336987</v>
      </c>
      <c r="BE6" s="1">
        <v>0.77916606510458686</v>
      </c>
      <c r="BF6" s="1">
        <v>0.73388655202725761</v>
      </c>
      <c r="BG6" s="1">
        <v>0.69703560149296584</v>
      </c>
      <c r="BH6" s="1">
        <v>0.45980161990843998</v>
      </c>
      <c r="BI6" s="1">
        <v>0.79719635526184041</v>
      </c>
      <c r="BJ6" s="1">
        <v>0.62922447246551405</v>
      </c>
      <c r="BK6" s="1">
        <v>0.36655750801957099</v>
      </c>
      <c r="BL6" s="1">
        <v>0.68963724607563737</v>
      </c>
      <c r="BM6" s="96">
        <v>0.66138354308184177</v>
      </c>
      <c r="BP6" s="104">
        <v>0.05</v>
      </c>
      <c r="BQ6" s="87">
        <v>0.51718119588376621</v>
      </c>
      <c r="BR6" s="1">
        <v>0.59815915293935462</v>
      </c>
      <c r="BS6" s="1">
        <v>0.57352182326381418</v>
      </c>
      <c r="BT6" s="1">
        <v>0.55167819300805787</v>
      </c>
      <c r="BU6" s="1">
        <v>0.53339337674934173</v>
      </c>
      <c r="BV6" s="1">
        <v>0.55707217098521444</v>
      </c>
      <c r="BW6" s="1">
        <v>0.53836821870995299</v>
      </c>
      <c r="BX6" s="1">
        <v>0.48253204445769277</v>
      </c>
      <c r="BY6" s="96">
        <v>0.52513159670670806</v>
      </c>
    </row>
    <row r="7" spans="1:77" ht="12" x14ac:dyDescent="0.25">
      <c r="A7" s="161"/>
      <c r="B7" s="93">
        <v>24.9</v>
      </c>
      <c r="C7" s="94">
        <v>36658.5</v>
      </c>
      <c r="D7" s="94">
        <v>309271.875</v>
      </c>
      <c r="E7" s="94">
        <v>1567490</v>
      </c>
      <c r="F7" s="94">
        <v>1831925.7919999999</v>
      </c>
      <c r="G7" s="94">
        <v>3531230</v>
      </c>
      <c r="H7" s="94">
        <v>3540550</v>
      </c>
      <c r="I7" s="94">
        <v>3697370</v>
      </c>
      <c r="J7" s="94">
        <v>3666320</v>
      </c>
      <c r="K7" s="94">
        <v>3585480</v>
      </c>
      <c r="L7" s="94">
        <v>3395350</v>
      </c>
      <c r="M7" s="94">
        <v>3204360</v>
      </c>
      <c r="N7" s="94">
        <v>2827120</v>
      </c>
      <c r="O7" s="94">
        <v>2470260</v>
      </c>
      <c r="P7" s="94">
        <v>2260210</v>
      </c>
      <c r="Q7" s="94">
        <v>1756670</v>
      </c>
      <c r="R7" s="94">
        <v>1042340</v>
      </c>
      <c r="T7" s="161"/>
      <c r="U7" s="93">
        <v>24.9</v>
      </c>
      <c r="V7" s="95">
        <f t="shared" si="1"/>
        <v>9.9147502143415462E-3</v>
      </c>
      <c r="W7" s="95">
        <f t="shared" si="0"/>
        <v>8.3646450044220624E-2</v>
      </c>
      <c r="X7" s="95">
        <f t="shared" si="0"/>
        <v>0.42394729226450151</v>
      </c>
      <c r="Y7" s="95">
        <f t="shared" si="0"/>
        <v>0.49546726240543953</v>
      </c>
      <c r="Z7" s="95">
        <f t="shared" si="0"/>
        <v>0.95506535726746311</v>
      </c>
      <c r="AA7" s="95">
        <f t="shared" si="0"/>
        <v>0.9575860679347753</v>
      </c>
      <c r="AB7" s="95">
        <f t="shared" si="0"/>
        <v>1</v>
      </c>
      <c r="AC7" s="95">
        <f t="shared" si="0"/>
        <v>0.99160213881759196</v>
      </c>
      <c r="AD7" s="95">
        <f t="shared" si="0"/>
        <v>0.96973794886635634</v>
      </c>
      <c r="AE7" s="95">
        <f t="shared" si="0"/>
        <v>0.91831491032815216</v>
      </c>
      <c r="AF7" s="95">
        <f t="shared" si="0"/>
        <v>0.86665927402450926</v>
      </c>
      <c r="AG7" s="95">
        <f t="shared" si="0"/>
        <v>0.76462999375231588</v>
      </c>
      <c r="AH7" s="95">
        <f t="shared" si="0"/>
        <v>0.66811273959598305</v>
      </c>
      <c r="AI7" s="95">
        <f t="shared" si="0"/>
        <v>0.61130208770017602</v>
      </c>
      <c r="AJ7" s="95">
        <f t="shared" si="0"/>
        <v>0.47511339141065134</v>
      </c>
      <c r="AK7" s="95">
        <f t="shared" si="0"/>
        <v>0.28191390096203517</v>
      </c>
      <c r="AM7" s="104">
        <v>0.2</v>
      </c>
      <c r="AN7" s="87">
        <v>0.85631195503387003</v>
      </c>
      <c r="AO7" s="95">
        <v>0.88443833498843061</v>
      </c>
      <c r="AP7" s="1">
        <v>0.84529444464156878</v>
      </c>
      <c r="AQ7" s="1">
        <v>0.84031957873711927</v>
      </c>
      <c r="AR7" s="1">
        <v>0.83199413449919213</v>
      </c>
      <c r="AS7" s="1">
        <v>0.95506535726746311</v>
      </c>
      <c r="AT7" s="1">
        <v>0.83641995009133707</v>
      </c>
      <c r="AU7" s="1">
        <v>0.87777591117084253</v>
      </c>
      <c r="AV7" s="1">
        <v>0.77238430731411833</v>
      </c>
      <c r="AW7" s="1">
        <v>0.78000401799487706</v>
      </c>
      <c r="AX7" s="1">
        <v>0.65144632357727106</v>
      </c>
      <c r="AY7" s="1">
        <v>0.81630903661099441</v>
      </c>
      <c r="AZ7" s="96">
        <v>0.50150597944990249</v>
      </c>
      <c r="BA7" s="87">
        <v>0.81634161437187158</v>
      </c>
      <c r="BB7" s="1">
        <v>0.84900035865054235</v>
      </c>
      <c r="BC7" s="1">
        <v>0.83685326160489304</v>
      </c>
      <c r="BD7" s="1">
        <v>0.62328598515375211</v>
      </c>
      <c r="BE7" s="1">
        <v>0.88187160825145017</v>
      </c>
      <c r="BF7" s="1">
        <v>0.91002477315490848</v>
      </c>
      <c r="BG7" s="1">
        <v>0.80168365206897785</v>
      </c>
      <c r="BH7" s="1">
        <v>0.5317860915935807</v>
      </c>
      <c r="BI7" s="1">
        <v>0.8325036833597963</v>
      </c>
      <c r="BJ7" s="1">
        <v>0.74222152004976649</v>
      </c>
      <c r="BK7" s="1">
        <v>0.61695995479878163</v>
      </c>
      <c r="BL7" s="1">
        <v>0.88733576568221972</v>
      </c>
      <c r="BM7" s="96">
        <v>0.8204458299752907</v>
      </c>
      <c r="BP7" s="104">
        <v>7.4999999999999997E-2</v>
      </c>
      <c r="BQ7" s="87">
        <v>0.83428532571739422</v>
      </c>
      <c r="BR7" s="1">
        <v>0.92466270494183223</v>
      </c>
      <c r="BS7" s="1">
        <v>0.85711674908621793</v>
      </c>
      <c r="BT7" s="1">
        <v>0.87401995884960149</v>
      </c>
      <c r="BU7" s="1">
        <v>0.79943189691007344</v>
      </c>
      <c r="BV7" s="1">
        <v>0.8499956082564778</v>
      </c>
      <c r="BW7" s="1">
        <v>0.81668232948882247</v>
      </c>
      <c r="BX7" s="1">
        <v>0.75595537197121321</v>
      </c>
      <c r="BY7" s="96">
        <v>0.79868740720745046</v>
      </c>
    </row>
    <row r="8" spans="1:77" ht="12" x14ac:dyDescent="0.25">
      <c r="A8" s="161"/>
      <c r="B8" s="93">
        <v>29.7</v>
      </c>
      <c r="C8" s="94">
        <v>46321</v>
      </c>
      <c r="D8" s="94">
        <v>376244.15625</v>
      </c>
      <c r="E8" s="94">
        <v>896040</v>
      </c>
      <c r="F8" s="94">
        <v>1552738.6559999997</v>
      </c>
      <c r="G8" s="94">
        <v>2751830</v>
      </c>
      <c r="H8" s="94">
        <v>3115910</v>
      </c>
      <c r="I8" s="94">
        <v>3290010</v>
      </c>
      <c r="J8" s="94">
        <v>3237990</v>
      </c>
      <c r="K8" s="94">
        <v>3151570</v>
      </c>
      <c r="L8" s="94">
        <v>2992460</v>
      </c>
      <c r="M8" s="94">
        <v>2807150</v>
      </c>
      <c r="N8" s="94">
        <v>2461850</v>
      </c>
      <c r="O8" s="94">
        <v>2200130</v>
      </c>
      <c r="P8" s="94">
        <v>1984600</v>
      </c>
      <c r="Q8" s="94">
        <v>1604710</v>
      </c>
      <c r="R8" s="94">
        <v>1294740</v>
      </c>
      <c r="T8" s="161"/>
      <c r="U8" s="93">
        <v>29.7</v>
      </c>
      <c r="V8" s="95">
        <f t="shared" si="1"/>
        <v>1.4079288512800874E-2</v>
      </c>
      <c r="W8" s="95">
        <f t="shared" si="0"/>
        <v>0.11435957831435163</v>
      </c>
      <c r="X8" s="95">
        <f t="shared" si="0"/>
        <v>0.2723517557697393</v>
      </c>
      <c r="Y8" s="95">
        <f t="shared" si="0"/>
        <v>0.47195560378235923</v>
      </c>
      <c r="Z8" s="95">
        <f t="shared" si="0"/>
        <v>0.83641995009133707</v>
      </c>
      <c r="AA8" s="95">
        <f t="shared" si="0"/>
        <v>0.94708222771359363</v>
      </c>
      <c r="AB8" s="95">
        <f t="shared" si="0"/>
        <v>1</v>
      </c>
      <c r="AC8" s="95">
        <f t="shared" si="0"/>
        <v>0.98418849790730123</v>
      </c>
      <c r="AD8" s="95">
        <f t="shared" si="0"/>
        <v>0.95792110054376733</v>
      </c>
      <c r="AE8" s="95">
        <f t="shared" si="0"/>
        <v>0.90955954541171602</v>
      </c>
      <c r="AF8" s="95">
        <f t="shared" si="0"/>
        <v>0.85323448864897067</v>
      </c>
      <c r="AG8" s="95">
        <f t="shared" si="0"/>
        <v>0.74828040036352472</v>
      </c>
      <c r="AH8" s="95">
        <f t="shared" si="0"/>
        <v>0.66873049018088093</v>
      </c>
      <c r="AI8" s="95">
        <f t="shared" si="0"/>
        <v>0.60322005100288445</v>
      </c>
      <c r="AJ8" s="95">
        <f t="shared" si="0"/>
        <v>0.48775231686225878</v>
      </c>
      <c r="AK8" s="95">
        <f t="shared" si="0"/>
        <v>0.39353679776049311</v>
      </c>
      <c r="AM8" s="104">
        <v>0.3</v>
      </c>
      <c r="AN8" s="87">
        <v>0.88988111653187185</v>
      </c>
      <c r="AO8" s="95">
        <v>0.87420934453255328</v>
      </c>
      <c r="AP8" s="1">
        <v>0.93325290659854054</v>
      </c>
      <c r="AQ8" s="1">
        <v>0.92198163027524327</v>
      </c>
      <c r="AR8" s="1">
        <v>0.93466755373314692</v>
      </c>
      <c r="AS8" s="1">
        <v>0.9575860679347753</v>
      </c>
      <c r="AT8" s="1">
        <v>0.94708222771359363</v>
      </c>
      <c r="AU8" s="1">
        <v>0.95753735880451829</v>
      </c>
      <c r="AV8" s="1">
        <v>0.93214577660681841</v>
      </c>
      <c r="AW8" s="1">
        <v>0.91660149383309542</v>
      </c>
      <c r="AX8" s="1">
        <v>0.74874704389143221</v>
      </c>
      <c r="AY8" s="1">
        <v>0.95018065848173139</v>
      </c>
      <c r="AZ8" s="96">
        <v>0.65500916038681145</v>
      </c>
      <c r="BA8" s="87">
        <v>0.93712806933558734</v>
      </c>
      <c r="BB8" s="1">
        <v>0.90964490491102823</v>
      </c>
      <c r="BC8" s="1">
        <v>0.89842878173052576</v>
      </c>
      <c r="BD8" s="1">
        <v>0.74878747827717884</v>
      </c>
      <c r="BE8" s="1">
        <v>0.9799807217046429</v>
      </c>
      <c r="BF8" s="1">
        <v>0.99120226082281748</v>
      </c>
      <c r="BG8" s="1">
        <v>0.9361900660350273</v>
      </c>
      <c r="BH8" s="1">
        <v>0.68964331829691616</v>
      </c>
      <c r="BI8" s="1">
        <v>0.99798309230571169</v>
      </c>
      <c r="BJ8" s="1">
        <v>0.87129343457782427</v>
      </c>
      <c r="BK8" s="1">
        <v>0.79094031495042449</v>
      </c>
      <c r="BL8" s="1">
        <v>0.92505296789434854</v>
      </c>
      <c r="BM8" s="96">
        <v>0.96090795568269372</v>
      </c>
      <c r="BP8" s="104">
        <v>0.1</v>
      </c>
      <c r="BQ8" s="87">
        <v>1</v>
      </c>
      <c r="BR8" s="1">
        <v>0.96971603337140189</v>
      </c>
      <c r="BS8" s="1">
        <v>1</v>
      </c>
      <c r="BT8" s="1">
        <v>1</v>
      </c>
      <c r="BU8" s="1">
        <v>0.97793404461687672</v>
      </c>
      <c r="BV8" s="1">
        <v>1</v>
      </c>
      <c r="BW8" s="1">
        <v>1</v>
      </c>
      <c r="BX8" s="1">
        <v>0.92094280969211773</v>
      </c>
      <c r="BY8" s="96">
        <v>0.92597853961398302</v>
      </c>
    </row>
    <row r="9" spans="1:77" ht="12" x14ac:dyDescent="0.25">
      <c r="A9" s="161"/>
      <c r="B9" s="93">
        <v>35</v>
      </c>
      <c r="C9" s="94">
        <v>34208.15625</v>
      </c>
      <c r="D9" s="94">
        <v>480560.21875</v>
      </c>
      <c r="E9" s="94">
        <v>839910</v>
      </c>
      <c r="F9" s="94">
        <v>1557644.9279999998</v>
      </c>
      <c r="G9" s="94">
        <v>2194510</v>
      </c>
      <c r="H9" s="94">
        <v>2393920</v>
      </c>
      <c r="I9" s="94">
        <v>2500080</v>
      </c>
      <c r="J9" s="94">
        <v>2368960</v>
      </c>
      <c r="K9" s="94">
        <v>2238260</v>
      </c>
      <c r="L9" s="94">
        <v>2097180</v>
      </c>
      <c r="M9" s="94">
        <v>1942170</v>
      </c>
      <c r="N9" s="94">
        <v>1748800</v>
      </c>
      <c r="O9" s="94">
        <v>1586640</v>
      </c>
      <c r="P9" s="94">
        <v>1413850</v>
      </c>
      <c r="Q9" s="94">
        <v>1155650</v>
      </c>
      <c r="R9" s="94">
        <v>898045.5</v>
      </c>
      <c r="T9" s="161"/>
      <c r="U9" s="93">
        <v>35</v>
      </c>
      <c r="V9" s="95">
        <f t="shared" si="1"/>
        <v>1.3682824649611212E-2</v>
      </c>
      <c r="W9" s="95">
        <f t="shared" si="0"/>
        <v>0.19221793652603117</v>
      </c>
      <c r="X9" s="95">
        <f t="shared" si="0"/>
        <v>0.33595324949601613</v>
      </c>
      <c r="Y9" s="95">
        <f t="shared" si="0"/>
        <v>0.62303803398291246</v>
      </c>
      <c r="Z9" s="95">
        <f t="shared" si="0"/>
        <v>0.87777591117084253</v>
      </c>
      <c r="AA9" s="95">
        <f t="shared" si="0"/>
        <v>0.95753735880451829</v>
      </c>
      <c r="AB9" s="95">
        <f t="shared" si="0"/>
        <v>1</v>
      </c>
      <c r="AC9" s="95">
        <f t="shared" si="0"/>
        <v>0.94755367828229498</v>
      </c>
      <c r="AD9" s="95">
        <f t="shared" si="0"/>
        <v>0.895275351188762</v>
      </c>
      <c r="AE9" s="95">
        <f t="shared" si="0"/>
        <v>0.83884515695497741</v>
      </c>
      <c r="AF9" s="95">
        <f t="shared" si="0"/>
        <v>0.77684314101948737</v>
      </c>
      <c r="AG9" s="95">
        <f t="shared" si="0"/>
        <v>0.69949761607628558</v>
      </c>
      <c r="AH9" s="95">
        <f t="shared" si="0"/>
        <v>0.63463569165786693</v>
      </c>
      <c r="AI9" s="95">
        <f t="shared" si="0"/>
        <v>0.56552190329909446</v>
      </c>
      <c r="AJ9" s="95">
        <f t="shared" si="0"/>
        <v>0.46224520815333908</v>
      </c>
      <c r="AK9" s="95">
        <f t="shared" si="0"/>
        <v>0.35920670538542765</v>
      </c>
      <c r="AM9" s="104">
        <v>0.5</v>
      </c>
      <c r="AN9" s="87">
        <v>1</v>
      </c>
      <c r="AO9" s="95">
        <v>1</v>
      </c>
      <c r="AP9" s="1">
        <v>1</v>
      </c>
      <c r="AQ9" s="1">
        <v>0.99228895244147863</v>
      </c>
      <c r="AR9" s="1">
        <v>1</v>
      </c>
      <c r="AS9" s="1">
        <v>1</v>
      </c>
      <c r="AT9" s="1">
        <v>1</v>
      </c>
      <c r="AU9" s="1">
        <v>1</v>
      </c>
      <c r="AV9" s="1">
        <v>1</v>
      </c>
      <c r="AW9" s="1">
        <v>1</v>
      </c>
      <c r="AX9" s="1">
        <v>0.81035749929487322</v>
      </c>
      <c r="AY9" s="1">
        <v>1</v>
      </c>
      <c r="AZ9" s="96">
        <v>0.77579286260605596</v>
      </c>
      <c r="BA9" s="87">
        <v>1</v>
      </c>
      <c r="BB9" s="1">
        <v>0.97402034837233209</v>
      </c>
      <c r="BC9" s="1">
        <v>0.93656959350928537</v>
      </c>
      <c r="BD9" s="1">
        <v>0.82560933795581293</v>
      </c>
      <c r="BE9" s="1">
        <v>1</v>
      </c>
      <c r="BF9" s="1">
        <v>1</v>
      </c>
      <c r="BG9" s="1">
        <v>0.99058821418317544</v>
      </c>
      <c r="BH9" s="1">
        <v>0.7923171733771569</v>
      </c>
      <c r="BI9" s="1">
        <v>1</v>
      </c>
      <c r="BJ9" s="1">
        <v>0.92382964857365735</v>
      </c>
      <c r="BK9" s="1">
        <v>0.87936621087421429</v>
      </c>
      <c r="BL9" s="1">
        <v>1</v>
      </c>
      <c r="BM9" s="96">
        <v>1</v>
      </c>
      <c r="BP9" s="104">
        <v>0.25</v>
      </c>
      <c r="BQ9" s="87">
        <v>0.99875334330658683</v>
      </c>
      <c r="BR9" s="1">
        <v>0.9420162211339308</v>
      </c>
      <c r="BS9" s="1">
        <v>0.96279294775317137</v>
      </c>
      <c r="BT9" s="1">
        <v>0.93388744369012111</v>
      </c>
      <c r="BU9" s="1">
        <v>1</v>
      </c>
      <c r="BV9" s="1">
        <v>0.96561557605035864</v>
      </c>
      <c r="BW9" s="1">
        <v>0.96932934643314828</v>
      </c>
      <c r="BX9" s="1">
        <v>1</v>
      </c>
      <c r="BY9" s="96">
        <v>0.97173707652854646</v>
      </c>
    </row>
    <row r="10" spans="1:77" ht="12" x14ac:dyDescent="0.25">
      <c r="A10" s="161"/>
      <c r="B10" s="93">
        <v>37.9</v>
      </c>
      <c r="C10" s="94">
        <v>26346.15625</v>
      </c>
      <c r="D10" s="94">
        <v>278853.90625</v>
      </c>
      <c r="E10" s="94">
        <v>655920</v>
      </c>
      <c r="F10" s="94">
        <v>1045017.1199999999</v>
      </c>
      <c r="G10" s="94">
        <v>1313370</v>
      </c>
      <c r="H10" s="94">
        <v>1585030</v>
      </c>
      <c r="I10" s="94">
        <v>1700410</v>
      </c>
      <c r="J10" s="94">
        <v>1635040</v>
      </c>
      <c r="K10" s="94">
        <v>1545270</v>
      </c>
      <c r="L10" s="94">
        <v>1442440</v>
      </c>
      <c r="M10" s="94">
        <v>1325960</v>
      </c>
      <c r="N10" s="94">
        <v>1141620</v>
      </c>
      <c r="O10" s="94">
        <v>1026020</v>
      </c>
      <c r="P10" s="94">
        <v>918719.875</v>
      </c>
      <c r="Q10" s="94">
        <v>730037.78125</v>
      </c>
      <c r="R10" s="94">
        <v>604696.9375</v>
      </c>
      <c r="T10" s="161"/>
      <c r="U10" s="93">
        <v>37.9</v>
      </c>
      <c r="V10" s="95">
        <f t="shared" si="1"/>
        <v>1.5494002181826736E-2</v>
      </c>
      <c r="W10" s="95">
        <f t="shared" si="0"/>
        <v>0.16399215850883023</v>
      </c>
      <c r="X10" s="95">
        <f t="shared" si="0"/>
        <v>0.3857422621603025</v>
      </c>
      <c r="Y10" s="95">
        <f t="shared" si="0"/>
        <v>0.6145677336642339</v>
      </c>
      <c r="Z10" s="95">
        <f t="shared" si="0"/>
        <v>0.77238430731411833</v>
      </c>
      <c r="AA10" s="95">
        <f t="shared" si="0"/>
        <v>0.93214577660681841</v>
      </c>
      <c r="AB10" s="95">
        <f t="shared" si="0"/>
        <v>1</v>
      </c>
      <c r="AC10" s="95">
        <f t="shared" si="0"/>
        <v>0.96155633053204814</v>
      </c>
      <c r="AD10" s="95">
        <f t="shared" si="0"/>
        <v>0.9087631806446681</v>
      </c>
      <c r="AE10" s="95">
        <f t="shared" si="0"/>
        <v>0.84828953017213493</v>
      </c>
      <c r="AF10" s="95">
        <f t="shared" si="0"/>
        <v>0.77978840397315941</v>
      </c>
      <c r="AG10" s="95">
        <f t="shared" si="0"/>
        <v>0.67137925559129852</v>
      </c>
      <c r="AH10" s="95">
        <f t="shared" si="0"/>
        <v>0.60339565163695819</v>
      </c>
      <c r="AI10" s="95">
        <f t="shared" si="0"/>
        <v>0.54029314988738009</v>
      </c>
      <c r="AJ10" s="95">
        <f t="shared" si="0"/>
        <v>0.42933044456925096</v>
      </c>
      <c r="AK10" s="95">
        <f t="shared" si="0"/>
        <v>0.35561831411247874</v>
      </c>
      <c r="AM10" s="104">
        <v>0.75</v>
      </c>
      <c r="AN10" s="87">
        <v>0.92258284487988806</v>
      </c>
      <c r="AO10" s="95">
        <v>0.89322910296988045</v>
      </c>
      <c r="AP10" s="1">
        <v>0.95214372730605923</v>
      </c>
      <c r="AQ10" s="1">
        <v>0.9785252772860018</v>
      </c>
      <c r="AR10" s="1">
        <v>0.99059075912071803</v>
      </c>
      <c r="AS10" s="1">
        <v>0.99160213881759196</v>
      </c>
      <c r="AT10" s="1">
        <v>0.98418849790730123</v>
      </c>
      <c r="AU10" s="1">
        <v>0.94755367828229498</v>
      </c>
      <c r="AV10" s="1">
        <v>0.96155633053204814</v>
      </c>
      <c r="AW10" s="1">
        <v>0.94185746163173645</v>
      </c>
      <c r="AX10" s="1">
        <v>0.89292784925473523</v>
      </c>
      <c r="AY10" s="1">
        <v>0.95654979168970988</v>
      </c>
      <c r="AZ10" s="96">
        <v>0.92174539460811922</v>
      </c>
      <c r="BA10" s="87">
        <v>0.97022551692228187</v>
      </c>
      <c r="BB10" s="1">
        <v>0.99595392504979963</v>
      </c>
      <c r="BC10" s="1">
        <v>0.97357480777525807</v>
      </c>
      <c r="BD10" s="1">
        <v>0.88721130260732461</v>
      </c>
      <c r="BE10" s="1">
        <v>0.96847106981800268</v>
      </c>
      <c r="BF10" s="1">
        <v>0.94721719736431065</v>
      </c>
      <c r="BG10" s="1">
        <v>0.9915661785816825</v>
      </c>
      <c r="BH10" s="1">
        <v>0.87898479030067245</v>
      </c>
      <c r="BI10" s="1">
        <v>0.97163455349096683</v>
      </c>
      <c r="BJ10" s="1">
        <v>0.9565135820998687</v>
      </c>
      <c r="BK10" s="1">
        <v>0.98972846866696906</v>
      </c>
      <c r="BL10" s="1">
        <v>0.99960739452112291</v>
      </c>
      <c r="BM10" s="96">
        <v>0.94282323558846193</v>
      </c>
      <c r="BP10" s="104">
        <v>0.5</v>
      </c>
      <c r="BQ10" s="87">
        <v>1</v>
      </c>
      <c r="BR10" s="1">
        <v>1</v>
      </c>
      <c r="BS10" s="1">
        <v>0.9608256288970114</v>
      </c>
      <c r="BT10" s="1">
        <v>0.98315009018644561</v>
      </c>
      <c r="BU10" s="1">
        <v>0.90117084661216562</v>
      </c>
      <c r="BV10" s="1">
        <v>0.99326013760796383</v>
      </c>
      <c r="BW10" s="1">
        <v>0.97151075039157053</v>
      </c>
      <c r="BX10" s="1">
        <v>0.99381041604565012</v>
      </c>
      <c r="BY10" s="96">
        <v>1</v>
      </c>
    </row>
    <row r="11" spans="1:77" ht="12" x14ac:dyDescent="0.25">
      <c r="A11" s="161"/>
      <c r="B11" s="93">
        <v>50</v>
      </c>
      <c r="C11" s="94">
        <v>23307.65625</v>
      </c>
      <c r="D11" s="94">
        <v>432277.40625</v>
      </c>
      <c r="E11" s="94">
        <v>802660</v>
      </c>
      <c r="F11" s="94">
        <v>1646272.9919999999</v>
      </c>
      <c r="G11" s="94">
        <v>2174230</v>
      </c>
      <c r="H11" s="94">
        <v>2554990</v>
      </c>
      <c r="I11" s="94">
        <v>2787460</v>
      </c>
      <c r="J11" s="94">
        <v>2625390</v>
      </c>
      <c r="K11" s="94">
        <v>2453410</v>
      </c>
      <c r="L11" s="94">
        <v>2375440</v>
      </c>
      <c r="M11" s="94">
        <v>2236230</v>
      </c>
      <c r="N11" s="94">
        <v>2009700</v>
      </c>
      <c r="O11" s="94">
        <v>1810940</v>
      </c>
      <c r="P11" s="94">
        <v>1622630</v>
      </c>
      <c r="Q11" s="94">
        <v>1309520</v>
      </c>
      <c r="R11" s="94">
        <v>1122900</v>
      </c>
      <c r="T11" s="161"/>
      <c r="U11" s="93">
        <v>50</v>
      </c>
      <c r="V11" s="95">
        <f t="shared" si="1"/>
        <v>8.3616110186334504E-3</v>
      </c>
      <c r="W11" s="95">
        <f t="shared" si="0"/>
        <v>0.15507932176605224</v>
      </c>
      <c r="X11" s="95">
        <f t="shared" si="0"/>
        <v>0.28795390785876745</v>
      </c>
      <c r="Y11" s="95">
        <f t="shared" si="0"/>
        <v>0.59059968286540432</v>
      </c>
      <c r="Z11" s="95">
        <f t="shared" si="0"/>
        <v>0.78000401799487706</v>
      </c>
      <c r="AA11" s="95">
        <f t="shared" si="0"/>
        <v>0.91660149383309542</v>
      </c>
      <c r="AB11" s="95">
        <f t="shared" si="0"/>
        <v>1</v>
      </c>
      <c r="AC11" s="95">
        <f t="shared" si="0"/>
        <v>0.94185746163173645</v>
      </c>
      <c r="AD11" s="95">
        <f t="shared" si="0"/>
        <v>0.88015971529636294</v>
      </c>
      <c r="AE11" s="95">
        <f t="shared" si="0"/>
        <v>0.85218801346028283</v>
      </c>
      <c r="AF11" s="95">
        <f t="shared" si="0"/>
        <v>0.80224648963572576</v>
      </c>
      <c r="AG11" s="95">
        <f t="shared" si="0"/>
        <v>0.72097895575183146</v>
      </c>
      <c r="AH11" s="95">
        <f t="shared" si="0"/>
        <v>0.64967389666578179</v>
      </c>
      <c r="AI11" s="95">
        <f t="shared" si="0"/>
        <v>0.58211777029984291</v>
      </c>
      <c r="AJ11" s="95">
        <f t="shared" si="0"/>
        <v>0.46978970101813122</v>
      </c>
      <c r="AK11" s="95">
        <f t="shared" si="0"/>
        <v>0.40283986137917677</v>
      </c>
      <c r="AM11" s="104">
        <v>1</v>
      </c>
      <c r="AN11" s="87">
        <v>0.93370403983172801</v>
      </c>
      <c r="AO11" s="95">
        <v>0.94512740987872945</v>
      </c>
      <c r="AP11" s="1">
        <v>0.97935161858803765</v>
      </c>
      <c r="AQ11" s="1">
        <v>1</v>
      </c>
      <c r="AR11" s="1">
        <v>0.97740967536082335</v>
      </c>
      <c r="AS11" s="1">
        <v>0.96973794886635634</v>
      </c>
      <c r="AT11" s="1">
        <v>0.95792110054376733</v>
      </c>
      <c r="AU11" s="1">
        <v>0.895275351188762</v>
      </c>
      <c r="AV11" s="1">
        <v>0.9087631806446681</v>
      </c>
      <c r="AW11" s="1">
        <v>0.88015971529636294</v>
      </c>
      <c r="AX11" s="1">
        <v>0.94360477099650686</v>
      </c>
      <c r="AY11" s="1">
        <v>0.88122318350661799</v>
      </c>
      <c r="AZ11" s="96">
        <v>0.9677578100450015</v>
      </c>
      <c r="BA11" s="87">
        <v>0.9836956412880844</v>
      </c>
      <c r="BB11" s="1">
        <v>1</v>
      </c>
      <c r="BC11" s="1">
        <v>0.98485330323575904</v>
      </c>
      <c r="BD11" s="1">
        <v>0.93037707593975927</v>
      </c>
      <c r="BE11" s="1">
        <v>0.95525652022522489</v>
      </c>
      <c r="BF11" s="1">
        <v>0.9315723325269345</v>
      </c>
      <c r="BG11" s="1">
        <v>1</v>
      </c>
      <c r="BH11" s="1">
        <v>0.958005634464139</v>
      </c>
      <c r="BI11" s="1">
        <v>0.96261211002875169</v>
      </c>
      <c r="BJ11" s="1">
        <v>0.98029583403276288</v>
      </c>
      <c r="BK11" s="1">
        <v>0.97904218780377161</v>
      </c>
      <c r="BL11" s="1">
        <v>0.9765858215269646</v>
      </c>
      <c r="BM11" s="96">
        <v>0.94315092150593816</v>
      </c>
      <c r="BP11" s="104">
        <v>0.75</v>
      </c>
      <c r="BQ11" s="87">
        <v>0.75984858787796361</v>
      </c>
      <c r="BR11" s="1">
        <v>0.96668666886045562</v>
      </c>
      <c r="BS11" s="1">
        <v>0.93427219952698348</v>
      </c>
      <c r="BT11" s="1">
        <v>0.88689078829298351</v>
      </c>
      <c r="BU11" s="1">
        <v>0.8393723153664957</v>
      </c>
      <c r="BV11" s="1">
        <v>1</v>
      </c>
      <c r="BW11" s="1">
        <v>0.94304428306991317</v>
      </c>
      <c r="BX11" s="1">
        <v>0.92094280969211773</v>
      </c>
      <c r="BY11" s="96">
        <v>0.92597853961398302</v>
      </c>
    </row>
    <row r="12" spans="1:77" ht="12" x14ac:dyDescent="0.25">
      <c r="A12" s="161"/>
      <c r="B12" s="93">
        <v>61.4</v>
      </c>
      <c r="C12" s="94">
        <v>39921.09375</v>
      </c>
      <c r="D12" s="94">
        <v>361786.0625</v>
      </c>
      <c r="E12" s="94">
        <v>2224640</v>
      </c>
      <c r="F12" s="94">
        <v>2351720.16</v>
      </c>
      <c r="G12" s="94">
        <v>4804130</v>
      </c>
      <c r="H12" s="94">
        <v>5521680</v>
      </c>
      <c r="I12" s="94">
        <v>5976030</v>
      </c>
      <c r="J12" s="94">
        <v>6584950</v>
      </c>
      <c r="K12" s="94">
        <v>6958670</v>
      </c>
      <c r="L12" s="94">
        <v>7291350</v>
      </c>
      <c r="M12" s="94">
        <v>7374560</v>
      </c>
      <c r="N12" s="94">
        <v>6921090</v>
      </c>
      <c r="O12" s="94">
        <v>6293480</v>
      </c>
      <c r="P12" s="94">
        <v>5789980</v>
      </c>
      <c r="Q12" s="94">
        <v>4704760</v>
      </c>
      <c r="R12" s="94">
        <v>3901390</v>
      </c>
      <c r="T12" s="161"/>
      <c r="U12" s="93">
        <v>61.4</v>
      </c>
      <c r="V12" s="95">
        <f t="shared" si="1"/>
        <v>5.4133526271397886E-3</v>
      </c>
      <c r="W12" s="95">
        <f t="shared" si="0"/>
        <v>4.9058664177930617E-2</v>
      </c>
      <c r="X12" s="95">
        <f t="shared" si="0"/>
        <v>0.30166409928185545</v>
      </c>
      <c r="Y12" s="95">
        <f t="shared" si="0"/>
        <v>0.31889633551018637</v>
      </c>
      <c r="Z12" s="95">
        <f t="shared" si="0"/>
        <v>0.65144632357727106</v>
      </c>
      <c r="AA12" s="95">
        <f t="shared" si="0"/>
        <v>0.74874704389143221</v>
      </c>
      <c r="AB12" s="95">
        <f t="shared" si="0"/>
        <v>0.81035749929487322</v>
      </c>
      <c r="AC12" s="95">
        <f t="shared" si="0"/>
        <v>0.89292784925473523</v>
      </c>
      <c r="AD12" s="95">
        <f t="shared" si="0"/>
        <v>0.94360477099650686</v>
      </c>
      <c r="AE12" s="95">
        <f t="shared" si="0"/>
        <v>0.98871661495736696</v>
      </c>
      <c r="AF12" s="95">
        <f t="shared" si="0"/>
        <v>1</v>
      </c>
      <c r="AG12" s="95">
        <f t="shared" si="0"/>
        <v>0.93850887374975589</v>
      </c>
      <c r="AH12" s="95">
        <f t="shared" si="0"/>
        <v>0.85340413529756354</v>
      </c>
      <c r="AI12" s="95">
        <f t="shared" si="0"/>
        <v>0.78512887548545274</v>
      </c>
      <c r="AJ12" s="95">
        <f t="shared" si="0"/>
        <v>0.63797162135774876</v>
      </c>
      <c r="AK12" s="95">
        <f t="shared" si="0"/>
        <v>0.52903359658067739</v>
      </c>
      <c r="AM12" s="104">
        <v>1.5</v>
      </c>
      <c r="AN12" s="87">
        <v>0.88673228405677929</v>
      </c>
      <c r="AO12" s="95">
        <v>0.87980569320855695</v>
      </c>
      <c r="AP12" s="1">
        <v>0.92984423233864388</v>
      </c>
      <c r="AQ12" s="1">
        <v>0.97644922602024609</v>
      </c>
      <c r="AR12" s="1">
        <v>0.94794911134947246</v>
      </c>
      <c r="AS12" s="1">
        <v>0.91831491032815216</v>
      </c>
      <c r="AT12" s="1">
        <v>0.90955954541171602</v>
      </c>
      <c r="AU12" s="1">
        <v>0.83884515695497741</v>
      </c>
      <c r="AV12" s="1">
        <v>0.84828953017213493</v>
      </c>
      <c r="AW12" s="1">
        <v>0.85218801346028283</v>
      </c>
      <c r="AX12" s="1">
        <v>0.98871661495736696</v>
      </c>
      <c r="AY12" s="1">
        <v>0.84188027688677503</v>
      </c>
      <c r="AZ12" s="96">
        <v>0.9749882901204191</v>
      </c>
      <c r="BA12" s="87">
        <v>0.99347425053029226</v>
      </c>
      <c r="BB12" s="1">
        <v>0.994822079831574</v>
      </c>
      <c r="BC12" s="1">
        <v>1</v>
      </c>
      <c r="BD12" s="1">
        <v>0.98944849676612034</v>
      </c>
      <c r="BE12" s="1">
        <v>0.92810130022335646</v>
      </c>
      <c r="BF12" s="1">
        <v>0.90171377925012164</v>
      </c>
      <c r="BG12" s="1">
        <v>0.97339757393051962</v>
      </c>
      <c r="BH12" s="1">
        <v>1</v>
      </c>
      <c r="BI12" s="1">
        <v>0.94541832954269123</v>
      </c>
      <c r="BJ12" s="1">
        <v>1</v>
      </c>
      <c r="BK12" s="1">
        <v>1</v>
      </c>
      <c r="BL12" s="1">
        <v>0.96165327520967159</v>
      </c>
      <c r="BM12" s="96">
        <v>0.93319635471557749</v>
      </c>
      <c r="BP12" s="104">
        <v>1</v>
      </c>
      <c r="BQ12" s="87">
        <v>0.72156489414751346</v>
      </c>
      <c r="BR12" s="1">
        <v>0.96360891194518106</v>
      </c>
      <c r="BS12" s="1">
        <v>0.95829929047516671</v>
      </c>
      <c r="BT12" s="1">
        <v>0.8803012861765479</v>
      </c>
      <c r="BU12" s="1">
        <v>0.71052029929333516</v>
      </c>
      <c r="BV12" s="1">
        <v>0.96897086810130284</v>
      </c>
      <c r="BW12" s="1">
        <v>0.91304570696283638</v>
      </c>
      <c r="BX12" s="1">
        <v>0.92791593919005233</v>
      </c>
      <c r="BY12" s="96">
        <v>0.93373599676069652</v>
      </c>
    </row>
    <row r="13" spans="1:77" ht="12" x14ac:dyDescent="0.25">
      <c r="A13" s="161"/>
      <c r="B13" s="93">
        <v>128.6</v>
      </c>
      <c r="C13" s="94">
        <v>8762</v>
      </c>
      <c r="D13" s="94">
        <v>55999.59375</v>
      </c>
      <c r="E13" s="94">
        <v>491999.65625</v>
      </c>
      <c r="F13" s="94">
        <v>653935.14740000002</v>
      </c>
      <c r="G13" s="94">
        <v>885630</v>
      </c>
      <c r="H13" s="94">
        <v>1030870</v>
      </c>
      <c r="I13" s="94">
        <v>1084920</v>
      </c>
      <c r="J13" s="94">
        <v>1037780</v>
      </c>
      <c r="K13" s="94">
        <v>956056.65625</v>
      </c>
      <c r="L13" s="94">
        <v>913372.75</v>
      </c>
      <c r="M13" s="94">
        <v>830226.84375</v>
      </c>
      <c r="N13" s="94">
        <v>686070.84375</v>
      </c>
      <c r="O13" s="94">
        <v>624779.8125</v>
      </c>
      <c r="P13" s="94">
        <v>581417.625</v>
      </c>
      <c r="Q13" s="94">
        <v>470664.5</v>
      </c>
      <c r="R13" s="94">
        <v>333446.125</v>
      </c>
      <c r="T13" s="161"/>
      <c r="U13" s="93">
        <v>128.6</v>
      </c>
      <c r="V13" s="95">
        <f t="shared" si="1"/>
        <v>8.0761715149504105E-3</v>
      </c>
      <c r="W13" s="95">
        <f t="shared" si="0"/>
        <v>5.1616334614533792E-2</v>
      </c>
      <c r="X13" s="95">
        <f t="shared" si="0"/>
        <v>0.45348934138000957</v>
      </c>
      <c r="Y13" s="95">
        <f t="shared" si="0"/>
        <v>0.60274964734726988</v>
      </c>
      <c r="Z13" s="95">
        <f t="shared" si="0"/>
        <v>0.81630903661099441</v>
      </c>
      <c r="AA13" s="95">
        <f t="shared" si="0"/>
        <v>0.95018065848173139</v>
      </c>
      <c r="AB13" s="95">
        <f t="shared" si="0"/>
        <v>1</v>
      </c>
      <c r="AC13" s="95">
        <f t="shared" si="0"/>
        <v>0.95654979168970988</v>
      </c>
      <c r="AD13" s="95">
        <f t="shared" si="0"/>
        <v>0.88122318350661799</v>
      </c>
      <c r="AE13" s="95">
        <f t="shared" si="0"/>
        <v>0.84188027688677503</v>
      </c>
      <c r="AF13" s="95">
        <f t="shared" si="0"/>
        <v>0.76524245451277517</v>
      </c>
      <c r="AG13" s="95">
        <f t="shared" si="0"/>
        <v>0.63236998465324634</v>
      </c>
      <c r="AH13" s="95">
        <f t="shared" si="0"/>
        <v>0.5758763895033735</v>
      </c>
      <c r="AI13" s="95">
        <f t="shared" si="0"/>
        <v>0.53590829277734764</v>
      </c>
      <c r="AJ13" s="95">
        <f t="shared" si="0"/>
        <v>0.43382415293293514</v>
      </c>
      <c r="AK13" s="95">
        <f t="shared" si="0"/>
        <v>0.30734627898831252</v>
      </c>
      <c r="AM13" s="104">
        <v>2</v>
      </c>
      <c r="AN13" s="87">
        <v>0.86373778448548177</v>
      </c>
      <c r="AO13" s="95">
        <v>0.84961769698511391</v>
      </c>
      <c r="AP13" s="1">
        <v>0.89181421424262852</v>
      </c>
      <c r="AQ13" s="1">
        <v>0.95337358330685307</v>
      </c>
      <c r="AR13" s="1">
        <v>0.90236928215502843</v>
      </c>
      <c r="AS13" s="1">
        <v>0.86665927402450926</v>
      </c>
      <c r="AT13" s="1">
        <v>0.85323448864897067</v>
      </c>
      <c r="AU13" s="1">
        <v>0.77684314101948737</v>
      </c>
      <c r="AV13" s="1">
        <v>0.77978840397315941</v>
      </c>
      <c r="AW13" s="1">
        <v>0.80224648963572576</v>
      </c>
      <c r="AX13" s="1">
        <v>1</v>
      </c>
      <c r="AY13" s="1">
        <v>0.76524245451277517</v>
      </c>
      <c r="AZ13" s="96">
        <v>1</v>
      </c>
      <c r="BA13" s="87">
        <v>0.96599719981652588</v>
      </c>
      <c r="BB13" s="1">
        <v>0.97016369059171126</v>
      </c>
      <c r="BC13" s="1">
        <v>0.98287121144663792</v>
      </c>
      <c r="BD13" s="1">
        <v>1</v>
      </c>
      <c r="BE13" s="1">
        <v>0.91039838979524246</v>
      </c>
      <c r="BF13" s="1">
        <v>0.87181526927184361</v>
      </c>
      <c r="BG13" s="1">
        <v>0.93702447602641403</v>
      </c>
      <c r="BH13" s="1">
        <v>0.97764660506766388</v>
      </c>
      <c r="BI13" s="1">
        <v>0.90607790127165311</v>
      </c>
      <c r="BJ13" s="1">
        <v>0.98178191620668886</v>
      </c>
      <c r="BK13" s="1">
        <v>0.93723673125526541</v>
      </c>
      <c r="BL13" s="1">
        <v>0.9680771131312994</v>
      </c>
      <c r="BM13" s="96">
        <v>0.8774747759336835</v>
      </c>
      <c r="BP13" s="104">
        <v>2</v>
      </c>
      <c r="BQ13" s="87">
        <v>0.60460582982002808</v>
      </c>
      <c r="BR13" s="1">
        <v>0.91722963163701821</v>
      </c>
      <c r="BS13" s="1">
        <v>0.92918727155450431</v>
      </c>
      <c r="BT13" s="1">
        <v>0.8673488810535952</v>
      </c>
      <c r="BU13" s="1">
        <v>0.60125398364971594</v>
      </c>
      <c r="BV13" s="1">
        <v>0.86902649685258382</v>
      </c>
      <c r="BW13" s="1">
        <v>0.8022269685319664</v>
      </c>
      <c r="BX13" s="1">
        <v>0.86096750841033931</v>
      </c>
      <c r="BY13" s="96">
        <v>0.86081792414630853</v>
      </c>
    </row>
    <row r="14" spans="1:77" ht="12.6" thickBot="1" x14ac:dyDescent="0.3">
      <c r="A14" s="169"/>
      <c r="B14" s="83">
        <v>172.2</v>
      </c>
      <c r="C14" s="100">
        <v>8968.625</v>
      </c>
      <c r="D14" s="100">
        <v>30136</v>
      </c>
      <c r="E14" s="100">
        <v>342271.34375</v>
      </c>
      <c r="F14" s="100">
        <v>1123052.4088999999</v>
      </c>
      <c r="G14" s="100">
        <v>1691690</v>
      </c>
      <c r="H14" s="100">
        <v>2209490</v>
      </c>
      <c r="I14" s="100">
        <v>2616920</v>
      </c>
      <c r="J14" s="100">
        <v>3109250</v>
      </c>
      <c r="K14" s="100">
        <v>3264460</v>
      </c>
      <c r="L14" s="100">
        <v>3288850</v>
      </c>
      <c r="M14" s="100">
        <v>3373220</v>
      </c>
      <c r="N14" s="100">
        <v>3262250</v>
      </c>
      <c r="O14" s="100">
        <v>3025070</v>
      </c>
      <c r="P14" s="100">
        <v>2654140</v>
      </c>
      <c r="Q14" s="100">
        <v>2171440</v>
      </c>
      <c r="R14" s="100">
        <v>1643450</v>
      </c>
      <c r="T14" s="169"/>
      <c r="U14" s="83">
        <v>172.2</v>
      </c>
      <c r="V14" s="101">
        <f t="shared" si="1"/>
        <v>2.6587726267483297E-3</v>
      </c>
      <c r="W14" s="101">
        <f t="shared" si="0"/>
        <v>8.9338969886340047E-3</v>
      </c>
      <c r="X14" s="101">
        <f t="shared" si="0"/>
        <v>0.10146724605866204</v>
      </c>
      <c r="Y14" s="101">
        <f t="shared" si="0"/>
        <v>0.33293186003284692</v>
      </c>
      <c r="Z14" s="101">
        <f t="shared" si="0"/>
        <v>0.50150597944990249</v>
      </c>
      <c r="AA14" s="101">
        <f t="shared" si="0"/>
        <v>0.65500916038681145</v>
      </c>
      <c r="AB14" s="101">
        <f t="shared" si="0"/>
        <v>0.77579286260605596</v>
      </c>
      <c r="AC14" s="101">
        <f t="shared" si="0"/>
        <v>0.92174539460811922</v>
      </c>
      <c r="AD14" s="101">
        <f t="shared" si="0"/>
        <v>0.9677578100450015</v>
      </c>
      <c r="AE14" s="101">
        <f t="shared" si="0"/>
        <v>0.9749882901204191</v>
      </c>
      <c r="AF14" s="101">
        <f t="shared" si="0"/>
        <v>1</v>
      </c>
      <c r="AG14" s="101">
        <f t="shared" si="0"/>
        <v>0.96710264969376436</v>
      </c>
      <c r="AH14" s="101">
        <f t="shared" si="0"/>
        <v>0.89679001073158582</v>
      </c>
      <c r="AI14" s="101">
        <f t="shared" si="0"/>
        <v>0.7868268301504201</v>
      </c>
      <c r="AJ14" s="101">
        <f t="shared" si="0"/>
        <v>0.64372913714492386</v>
      </c>
      <c r="AK14" s="101">
        <f t="shared" si="0"/>
        <v>0.4872051037287814</v>
      </c>
      <c r="AM14" s="104">
        <v>3</v>
      </c>
      <c r="AN14" s="87">
        <v>0.78083022879176089</v>
      </c>
      <c r="AO14" s="95">
        <v>0.75609410084189821</v>
      </c>
      <c r="AP14" s="1">
        <v>0.80766182923511809</v>
      </c>
      <c r="AQ14" s="1">
        <v>0.89792546189114353</v>
      </c>
      <c r="AR14" s="1">
        <v>0.81301000665299861</v>
      </c>
      <c r="AS14" s="1">
        <v>0.76462999375231588</v>
      </c>
      <c r="AT14" s="1">
        <v>0.74828040036352472</v>
      </c>
      <c r="AU14" s="1">
        <v>0.69949761607628558</v>
      </c>
      <c r="AV14" s="1">
        <v>0.67137925559129852</v>
      </c>
      <c r="AW14" s="1">
        <v>0.72097895575183146</v>
      </c>
      <c r="AX14" s="1">
        <v>0.93850887374975589</v>
      </c>
      <c r="AY14" s="1">
        <v>0.63236998465324634</v>
      </c>
      <c r="AZ14" s="96">
        <v>0.96710264969376436</v>
      </c>
      <c r="BA14" s="87">
        <v>0.9470589060055723</v>
      </c>
      <c r="BB14" s="1">
        <v>0.90354784569021596</v>
      </c>
      <c r="BC14" s="1">
        <v>0.92563802193252798</v>
      </c>
      <c r="BD14" s="1">
        <v>0.96864440804030116</v>
      </c>
      <c r="BE14" s="1">
        <v>0.83366737721764095</v>
      </c>
      <c r="BF14" s="1">
        <v>0.81802991667211533</v>
      </c>
      <c r="BG14" s="1">
        <v>0.8522860758954206</v>
      </c>
      <c r="BH14" s="1">
        <v>0.85680328006305229</v>
      </c>
      <c r="BI14" s="1">
        <v>0.83385901672173823</v>
      </c>
      <c r="BJ14" s="1">
        <v>0.89848725721564482</v>
      </c>
      <c r="BK14" s="1">
        <v>0.81684919966301606</v>
      </c>
      <c r="BL14" s="1">
        <v>0.91767469251545042</v>
      </c>
      <c r="BM14" s="96">
        <v>0.79045731005287256</v>
      </c>
      <c r="BP14" s="104">
        <v>3</v>
      </c>
      <c r="BQ14" s="87">
        <v>0.56459948320413433</v>
      </c>
      <c r="BR14" s="1">
        <v>0.85712626546137316</v>
      </c>
      <c r="BS14" s="1">
        <v>0.8654052891851215</v>
      </c>
      <c r="BT14" s="1">
        <v>0.82179339599554047</v>
      </c>
      <c r="BU14" s="1">
        <v>0.54049466537342383</v>
      </c>
      <c r="BV14" s="1">
        <v>0.76623042014346354</v>
      </c>
      <c r="BW14" s="1">
        <v>0.72335469172718203</v>
      </c>
      <c r="BX14" s="1">
        <v>0.80521228122471578</v>
      </c>
      <c r="BY14" s="96">
        <v>0.77127480091780265</v>
      </c>
    </row>
    <row r="15" spans="1:77" ht="12.6" thickBot="1" x14ac:dyDescent="0.3">
      <c r="A15" s="161" t="s">
        <v>525</v>
      </c>
      <c r="B15" s="93">
        <v>63.2</v>
      </c>
      <c r="C15" s="94">
        <v>40724.78125</v>
      </c>
      <c r="D15" s="94">
        <v>310615.53125</v>
      </c>
      <c r="E15" s="94">
        <v>1866160</v>
      </c>
      <c r="F15" s="94">
        <v>2571499</v>
      </c>
      <c r="G15" s="94">
        <v>4075610</v>
      </c>
      <c r="H15" s="94">
        <v>4678640</v>
      </c>
      <c r="I15" s="94">
        <v>4992530</v>
      </c>
      <c r="J15" s="94">
        <v>4843880</v>
      </c>
      <c r="K15" s="94">
        <v>4911130</v>
      </c>
      <c r="L15" s="94">
        <v>4959950</v>
      </c>
      <c r="M15" s="94">
        <v>4822770</v>
      </c>
      <c r="N15" s="94">
        <v>4728220</v>
      </c>
      <c r="O15" s="94">
        <v>4428450</v>
      </c>
      <c r="P15" s="94">
        <v>4154390</v>
      </c>
      <c r="Q15" s="94">
        <v>3650730</v>
      </c>
      <c r="R15" s="94">
        <v>3281920</v>
      </c>
      <c r="T15" s="161" t="s">
        <v>525</v>
      </c>
      <c r="U15" s="93">
        <v>63.2</v>
      </c>
      <c r="V15" s="95">
        <f t="shared" si="1"/>
        <v>8.1571430216743814E-3</v>
      </c>
      <c r="W15" s="95">
        <f t="shared" si="0"/>
        <v>6.2216057039216587E-2</v>
      </c>
      <c r="X15" s="95">
        <f t="shared" si="0"/>
        <v>0.37379044292172503</v>
      </c>
      <c r="Y15" s="95">
        <f t="shared" si="0"/>
        <v>0.5150693135544504</v>
      </c>
      <c r="Z15" s="95">
        <f t="shared" si="0"/>
        <v>0.81634161437187158</v>
      </c>
      <c r="AA15" s="95">
        <f t="shared" si="0"/>
        <v>0.93712806933558734</v>
      </c>
      <c r="AB15" s="95">
        <f t="shared" si="0"/>
        <v>1</v>
      </c>
      <c r="AC15" s="95">
        <f t="shared" si="0"/>
        <v>0.97022551692228187</v>
      </c>
      <c r="AD15" s="95">
        <f t="shared" si="0"/>
        <v>0.9836956412880844</v>
      </c>
      <c r="AE15" s="95">
        <f t="shared" si="0"/>
        <v>0.99347425053029226</v>
      </c>
      <c r="AF15" s="95">
        <f t="shared" si="0"/>
        <v>0.96599719981652588</v>
      </c>
      <c r="AG15" s="95">
        <f t="shared" si="0"/>
        <v>0.9470589060055723</v>
      </c>
      <c r="AH15" s="95">
        <f t="shared" si="0"/>
        <v>0.88701520070986051</v>
      </c>
      <c r="AI15" s="95">
        <f t="shared" si="0"/>
        <v>0.83212118905645038</v>
      </c>
      <c r="AJ15" s="95">
        <f t="shared" si="0"/>
        <v>0.73123847027459021</v>
      </c>
      <c r="AK15" s="95">
        <f t="shared" si="0"/>
        <v>0.65736610496081149</v>
      </c>
      <c r="AM15" s="104">
        <v>4</v>
      </c>
      <c r="AN15" s="87">
        <v>0.69879512031247648</v>
      </c>
      <c r="AO15" s="95">
        <v>0.69314007015003498</v>
      </c>
      <c r="AP15" s="1">
        <v>0.72793764562561358</v>
      </c>
      <c r="AQ15" s="1">
        <v>0.83486010864466531</v>
      </c>
      <c r="AR15" s="1">
        <v>0.73507759568777076</v>
      </c>
      <c r="AS15" s="1">
        <v>0.66811273959598305</v>
      </c>
      <c r="AT15" s="1">
        <v>0.66873049018088093</v>
      </c>
      <c r="AU15" s="1">
        <v>0.63463569165786693</v>
      </c>
      <c r="AV15" s="1">
        <v>0.60339565163695819</v>
      </c>
      <c r="AW15" s="1">
        <v>0.64967389666578179</v>
      </c>
      <c r="AX15" s="1">
        <v>0.85340413529756354</v>
      </c>
      <c r="AY15" s="1">
        <v>0.5758763895033735</v>
      </c>
      <c r="AZ15" s="96">
        <v>0.89679001073158582</v>
      </c>
      <c r="BA15" s="87">
        <v>0.88701520070986051</v>
      </c>
      <c r="BB15" s="1">
        <v>0.82343525115629868</v>
      </c>
      <c r="BC15" s="1">
        <v>0.85127141821327257</v>
      </c>
      <c r="BD15" s="1">
        <v>0.87907898168689247</v>
      </c>
      <c r="BE15" s="1">
        <v>0.772590425396394</v>
      </c>
      <c r="BF15" s="1">
        <v>0.73026320568983427</v>
      </c>
      <c r="BG15" s="1">
        <v>0.78463252875574219</v>
      </c>
      <c r="BH15" s="1">
        <v>0.79223751949423982</v>
      </c>
      <c r="BI15" s="1">
        <v>0.75292165529474031</v>
      </c>
      <c r="BJ15" s="1">
        <v>0.84266783841695225</v>
      </c>
      <c r="BK15" s="1">
        <v>0.70397900330503527</v>
      </c>
      <c r="BL15" s="1">
        <v>0.80523383717703123</v>
      </c>
      <c r="BM15" s="96">
        <v>0.72675422670551659</v>
      </c>
      <c r="BP15" s="104">
        <v>5</v>
      </c>
      <c r="BQ15" s="88">
        <v>0.48080148692143793</v>
      </c>
      <c r="BR15" s="98">
        <v>0.80276223843905448</v>
      </c>
      <c r="BS15" s="98">
        <v>0.80922382283379912</v>
      </c>
      <c r="BT15" s="98">
        <v>0.75584399104480315</v>
      </c>
      <c r="BU15" s="98">
        <v>0.46684910627684634</v>
      </c>
      <c r="BV15" s="98">
        <v>0.70597569901917723</v>
      </c>
      <c r="BW15" s="98">
        <v>0.6776135554606294</v>
      </c>
      <c r="BX15" s="98">
        <v>0.74019077630626418</v>
      </c>
      <c r="BY15" s="99">
        <v>0.69429747604265091</v>
      </c>
    </row>
    <row r="16" spans="1:77" ht="12" x14ac:dyDescent="0.25">
      <c r="A16" s="161"/>
      <c r="B16" s="93">
        <v>69.7</v>
      </c>
      <c r="C16" s="94">
        <v>52245.46875</v>
      </c>
      <c r="D16" s="94">
        <v>574898</v>
      </c>
      <c r="E16" s="94">
        <v>3004030</v>
      </c>
      <c r="F16" s="94">
        <v>4143754.9999999995</v>
      </c>
      <c r="G16" s="94">
        <v>5468250</v>
      </c>
      <c r="H16" s="94">
        <v>5858850</v>
      </c>
      <c r="I16" s="94">
        <v>6273480</v>
      </c>
      <c r="J16" s="94">
        <v>6414750</v>
      </c>
      <c r="K16" s="94">
        <v>6440810</v>
      </c>
      <c r="L16" s="94">
        <v>6407460</v>
      </c>
      <c r="M16" s="94">
        <v>6248640</v>
      </c>
      <c r="N16" s="94">
        <v>5819580</v>
      </c>
      <c r="O16" s="94">
        <v>5303590</v>
      </c>
      <c r="P16" s="94">
        <v>4884900</v>
      </c>
      <c r="Q16" s="94">
        <v>4071670</v>
      </c>
      <c r="R16" s="94">
        <v>3483290</v>
      </c>
      <c r="T16" s="161"/>
      <c r="U16" s="93">
        <v>69.7</v>
      </c>
      <c r="V16" s="95">
        <f t="shared" si="1"/>
        <v>8.1116301753971932E-3</v>
      </c>
      <c r="W16" s="95">
        <f t="shared" si="0"/>
        <v>8.9258649145060945E-2</v>
      </c>
      <c r="X16" s="95">
        <f t="shared" si="0"/>
        <v>0.46640562289525694</v>
      </c>
      <c r="Y16" s="95">
        <f t="shared" si="0"/>
        <v>0.64335929797649671</v>
      </c>
      <c r="Z16" s="95">
        <f t="shared" si="0"/>
        <v>0.84900035865054235</v>
      </c>
      <c r="AA16" s="95">
        <f t="shared" si="0"/>
        <v>0.90964490491102823</v>
      </c>
      <c r="AB16" s="95">
        <f t="shared" si="0"/>
        <v>0.97402034837233209</v>
      </c>
      <c r="AC16" s="95">
        <f t="shared" si="0"/>
        <v>0.99595392504979963</v>
      </c>
      <c r="AD16" s="95">
        <f t="shared" si="0"/>
        <v>1</v>
      </c>
      <c r="AE16" s="95">
        <f t="shared" si="0"/>
        <v>0.994822079831574</v>
      </c>
      <c r="AF16" s="95">
        <f t="shared" si="0"/>
        <v>0.97016369059171126</v>
      </c>
      <c r="AG16" s="95">
        <f t="shared" si="0"/>
        <v>0.90354784569021596</v>
      </c>
      <c r="AH16" s="95">
        <f t="shared" si="0"/>
        <v>0.82343525115629868</v>
      </c>
      <c r="AI16" s="95">
        <f t="shared" si="0"/>
        <v>0.75842945219622993</v>
      </c>
      <c r="AJ16" s="95">
        <f t="shared" si="0"/>
        <v>0.63216738267391837</v>
      </c>
      <c r="AK16" s="95">
        <f t="shared" si="0"/>
        <v>0.54081551854502774</v>
      </c>
      <c r="AM16" s="104">
        <v>5</v>
      </c>
      <c r="AN16" s="87">
        <v>0.6291648072844328</v>
      </c>
      <c r="AO16" s="95">
        <v>0.61153317450921885</v>
      </c>
      <c r="AP16" s="1">
        <v>0.65969556115388706</v>
      </c>
      <c r="AQ16" s="1">
        <v>0.7839090895334937</v>
      </c>
      <c r="AR16" s="1">
        <v>0.64198177893036079</v>
      </c>
      <c r="AS16" s="1">
        <v>0.61130208770017602</v>
      </c>
      <c r="AT16" s="1">
        <v>0.60322005100288445</v>
      </c>
      <c r="AU16" s="1">
        <v>0.56552190329909446</v>
      </c>
      <c r="AV16" s="1">
        <v>0.54029314988738009</v>
      </c>
      <c r="AW16" s="1">
        <v>0.58211777029984291</v>
      </c>
      <c r="AX16" s="1">
        <v>0.78512887548545274</v>
      </c>
      <c r="AY16" s="1">
        <v>0.53590829277734764</v>
      </c>
      <c r="AZ16" s="96">
        <v>0.7868268301504201</v>
      </c>
      <c r="BA16" s="87">
        <v>0.83212118905645038</v>
      </c>
      <c r="BB16" s="1">
        <v>0.75842945219622993</v>
      </c>
      <c r="BC16" s="1">
        <v>0.79295929542072041</v>
      </c>
      <c r="BD16" s="1">
        <v>0.82063177143928889</v>
      </c>
      <c r="BE16" s="1">
        <v>0.71460267178489834</v>
      </c>
      <c r="BF16" s="1">
        <v>0.66725511990642872</v>
      </c>
      <c r="BG16" s="1">
        <v>0.7194160980566322</v>
      </c>
      <c r="BH16" s="1">
        <v>0.71101571277648279</v>
      </c>
      <c r="BI16" s="1">
        <v>0.68707891687765521</v>
      </c>
      <c r="BJ16" s="1">
        <v>0.79047722492668338</v>
      </c>
      <c r="BK16" s="1">
        <v>0.61797771126304191</v>
      </c>
      <c r="BL16" s="1">
        <v>0.74291787099525486</v>
      </c>
      <c r="BM16" s="96">
        <v>0.64601252734406134</v>
      </c>
    </row>
    <row r="17" spans="1:65" ht="12" x14ac:dyDescent="0.25">
      <c r="A17" s="161"/>
      <c r="B17" s="93">
        <v>73.2</v>
      </c>
      <c r="C17" s="94">
        <v>72426.40625</v>
      </c>
      <c r="D17" s="94">
        <v>749658.40625</v>
      </c>
      <c r="E17" s="94">
        <v>4021840</v>
      </c>
      <c r="F17" s="94">
        <v>5516497</v>
      </c>
      <c r="G17" s="94">
        <v>7236630</v>
      </c>
      <c r="H17" s="94">
        <v>7769100</v>
      </c>
      <c r="I17" s="94">
        <v>8098920</v>
      </c>
      <c r="J17" s="94">
        <v>8418920</v>
      </c>
      <c r="K17" s="94">
        <v>8516450</v>
      </c>
      <c r="L17" s="94">
        <v>8647430</v>
      </c>
      <c r="M17" s="94">
        <v>8499310</v>
      </c>
      <c r="N17" s="94">
        <v>8004390</v>
      </c>
      <c r="O17" s="94">
        <v>7361310</v>
      </c>
      <c r="P17" s="94">
        <v>6857060</v>
      </c>
      <c r="Q17" s="94">
        <v>5730610</v>
      </c>
      <c r="R17" s="94">
        <v>4990220</v>
      </c>
      <c r="T17" s="161"/>
      <c r="U17" s="93">
        <v>73.2</v>
      </c>
      <c r="V17" s="95">
        <f t="shared" si="1"/>
        <v>8.3754833806113493E-3</v>
      </c>
      <c r="W17" s="95">
        <f t="shared" si="0"/>
        <v>8.6691468592402593E-2</v>
      </c>
      <c r="X17" s="95">
        <f t="shared" si="0"/>
        <v>0.46509078419831096</v>
      </c>
      <c r="Y17" s="95">
        <f t="shared" si="0"/>
        <v>0.63793485463311062</v>
      </c>
      <c r="Z17" s="95">
        <f t="shared" si="0"/>
        <v>0.83685326160489304</v>
      </c>
      <c r="AA17" s="95">
        <f t="shared" si="0"/>
        <v>0.89842878173052576</v>
      </c>
      <c r="AB17" s="95">
        <f t="shared" si="0"/>
        <v>0.93656959350928537</v>
      </c>
      <c r="AC17" s="95">
        <f t="shared" si="0"/>
        <v>0.97357480777525807</v>
      </c>
      <c r="AD17" s="95">
        <f t="shared" si="0"/>
        <v>0.98485330323575904</v>
      </c>
      <c r="AE17" s="95">
        <f t="shared" si="0"/>
        <v>1</v>
      </c>
      <c r="AF17" s="95">
        <f t="shared" si="0"/>
        <v>0.98287121144663792</v>
      </c>
      <c r="AG17" s="95">
        <f t="shared" si="0"/>
        <v>0.92563802193252798</v>
      </c>
      <c r="AH17" s="95">
        <f t="shared" si="0"/>
        <v>0.85127141821327257</v>
      </c>
      <c r="AI17" s="95">
        <f t="shared" si="0"/>
        <v>0.79295929542072041</v>
      </c>
      <c r="AJ17" s="95">
        <f t="shared" si="0"/>
        <v>0.66269515913976751</v>
      </c>
      <c r="AK17" s="95">
        <f t="shared" si="0"/>
        <v>0.57707550104481908</v>
      </c>
      <c r="AM17" s="104">
        <v>7.5</v>
      </c>
      <c r="AN17" s="87">
        <v>0.50829075556937209</v>
      </c>
      <c r="AO17" s="95">
        <v>0.51854279690244054</v>
      </c>
      <c r="AP17" s="1">
        <v>0.51158499804846891</v>
      </c>
      <c r="AQ17" s="1">
        <v>0.61050736150831475</v>
      </c>
      <c r="AR17" s="1">
        <v>0.50781930998900215</v>
      </c>
      <c r="AS17" s="1">
        <v>0.47511339141065134</v>
      </c>
      <c r="AT17" s="1">
        <v>0.48775231686225878</v>
      </c>
      <c r="AU17" s="1">
        <v>0.46224520815333908</v>
      </c>
      <c r="AV17" s="1">
        <v>0.42933044456925096</v>
      </c>
      <c r="AW17" s="1">
        <v>0.46978970101813122</v>
      </c>
      <c r="AX17" s="1">
        <v>0.63797162135774876</v>
      </c>
      <c r="AY17" s="1">
        <v>0.43382415293293514</v>
      </c>
      <c r="AZ17" s="96">
        <v>0.64372913714492386</v>
      </c>
      <c r="BA17" s="87">
        <v>0.73123847027459021</v>
      </c>
      <c r="BB17" s="1">
        <v>0.63216738267391837</v>
      </c>
      <c r="BC17" s="1">
        <v>0.66269515913976751</v>
      </c>
      <c r="BD17" s="1">
        <v>0.67322429673740081</v>
      </c>
      <c r="BE17" s="1">
        <v>0.60265267645585097</v>
      </c>
      <c r="BF17" s="1">
        <v>0.53956803173288581</v>
      </c>
      <c r="BG17" s="1">
        <v>0.56022783093776918</v>
      </c>
      <c r="BH17" s="1">
        <v>0.52958512903929034</v>
      </c>
      <c r="BI17" s="1">
        <v>0.56857843768327399</v>
      </c>
      <c r="BJ17" s="1">
        <v>0.64659386016016118</v>
      </c>
      <c r="BK17" s="1">
        <v>0.46279911379690236</v>
      </c>
      <c r="BL17" s="1">
        <v>0.63927704747141767</v>
      </c>
      <c r="BM17" s="96">
        <v>0.5186812247039756</v>
      </c>
    </row>
    <row r="18" spans="1:65" ht="12.6" thickBot="1" x14ac:dyDescent="0.3">
      <c r="A18" s="161"/>
      <c r="B18" s="93">
        <v>76.400000000000006</v>
      </c>
      <c r="C18" s="94">
        <v>45462.1875</v>
      </c>
      <c r="D18" s="94">
        <v>457739.625</v>
      </c>
      <c r="E18" s="94">
        <v>2408440</v>
      </c>
      <c r="F18" s="94">
        <v>3253376</v>
      </c>
      <c r="G18" s="94">
        <v>4253690</v>
      </c>
      <c r="H18" s="94">
        <v>5110190</v>
      </c>
      <c r="I18" s="94">
        <v>5634470</v>
      </c>
      <c r="J18" s="94">
        <v>6054880</v>
      </c>
      <c r="K18" s="94">
        <v>6349470</v>
      </c>
      <c r="L18" s="94">
        <v>6752610</v>
      </c>
      <c r="M18" s="94">
        <v>6824620</v>
      </c>
      <c r="N18" s="94">
        <v>6610630</v>
      </c>
      <c r="O18" s="94">
        <v>5999380</v>
      </c>
      <c r="P18" s="94">
        <v>5600500</v>
      </c>
      <c r="Q18" s="94">
        <v>4594500</v>
      </c>
      <c r="R18" s="94">
        <v>3869300</v>
      </c>
      <c r="T18" s="161"/>
      <c r="U18" s="93">
        <v>76.400000000000006</v>
      </c>
      <c r="V18" s="95">
        <f t="shared" si="1"/>
        <v>6.6614972701776803E-3</v>
      </c>
      <c r="W18" s="95">
        <f t="shared" si="1"/>
        <v>6.7071811324293518E-2</v>
      </c>
      <c r="X18" s="95">
        <f t="shared" si="1"/>
        <v>0.35290463058749061</v>
      </c>
      <c r="Y18" s="95">
        <f t="shared" si="1"/>
        <v>0.47671167039336987</v>
      </c>
      <c r="Z18" s="95">
        <f t="shared" si="1"/>
        <v>0.62328598515375211</v>
      </c>
      <c r="AA18" s="95">
        <f t="shared" si="1"/>
        <v>0.74878747827717884</v>
      </c>
      <c r="AB18" s="95">
        <f t="shared" si="1"/>
        <v>0.82560933795581293</v>
      </c>
      <c r="AC18" s="95">
        <f t="shared" si="1"/>
        <v>0.88721130260732461</v>
      </c>
      <c r="AD18" s="95">
        <f t="shared" si="1"/>
        <v>0.93037707593975927</v>
      </c>
      <c r="AE18" s="95">
        <f t="shared" si="1"/>
        <v>0.98944849676612034</v>
      </c>
      <c r="AF18" s="95">
        <f t="shared" si="1"/>
        <v>1</v>
      </c>
      <c r="AG18" s="95">
        <f t="shared" si="1"/>
        <v>0.96864440804030116</v>
      </c>
      <c r="AH18" s="95">
        <f t="shared" si="1"/>
        <v>0.87907898168689247</v>
      </c>
      <c r="AI18" s="95">
        <f t="shared" si="1"/>
        <v>0.82063177143928889</v>
      </c>
      <c r="AJ18" s="95">
        <f t="shared" si="1"/>
        <v>0.67322429673740081</v>
      </c>
      <c r="AK18" s="95">
        <f t="shared" si="1"/>
        <v>0.56696197004375337</v>
      </c>
      <c r="AM18" s="104">
        <v>10</v>
      </c>
      <c r="AN18" s="88">
        <v>0.40760669615772244</v>
      </c>
      <c r="AO18" s="98">
        <v>0.42048913628380924</v>
      </c>
      <c r="AP18" s="98">
        <v>0.4162178145217566</v>
      </c>
      <c r="AQ18" s="98">
        <v>0.49709927822415906</v>
      </c>
      <c r="AR18" s="98">
        <v>0.30324910727620807</v>
      </c>
      <c r="AS18" s="98">
        <v>0.28191390096203517</v>
      </c>
      <c r="AT18" s="98">
        <v>0.39353679776049311</v>
      </c>
      <c r="AU18" s="98">
        <v>0.35920670538542765</v>
      </c>
      <c r="AV18" s="98">
        <v>0.35561831411247874</v>
      </c>
      <c r="AW18" s="98">
        <v>0.40283986137917677</v>
      </c>
      <c r="AX18" s="98">
        <v>0.52903359658067739</v>
      </c>
      <c r="AY18" s="98">
        <v>0.30734627898831252</v>
      </c>
      <c r="AZ18" s="99">
        <v>0.4872051037287814</v>
      </c>
      <c r="BA18" s="88">
        <v>0.65736610496081149</v>
      </c>
      <c r="BB18" s="98">
        <v>0.54081551854502774</v>
      </c>
      <c r="BC18" s="98">
        <v>0.57707550104481908</v>
      </c>
      <c r="BD18" s="98">
        <v>0.56696197004375337</v>
      </c>
      <c r="BE18" s="98">
        <v>0.50672829493244109</v>
      </c>
      <c r="BF18" s="98">
        <v>0.44991245849951689</v>
      </c>
      <c r="BG18" s="98">
        <v>0.46038851654464541</v>
      </c>
      <c r="BH18" s="98">
        <v>0.42913739037110327</v>
      </c>
      <c r="BI18" s="98">
        <v>0.48527728904718992</v>
      </c>
      <c r="BJ18" s="98">
        <v>0.55763629002794424</v>
      </c>
      <c r="BK18" s="98">
        <v>0.3209320726135701</v>
      </c>
      <c r="BL18" s="98">
        <v>0.56770701477685792</v>
      </c>
      <c r="BM18" s="99">
        <v>0.42791286211507973</v>
      </c>
    </row>
    <row r="19" spans="1:65" ht="12" x14ac:dyDescent="0.25">
      <c r="A19" s="161"/>
      <c r="B19" s="93">
        <v>82.1</v>
      </c>
      <c r="C19" s="94">
        <v>73252.53125</v>
      </c>
      <c r="D19" s="94">
        <v>447787.75</v>
      </c>
      <c r="E19" s="94">
        <v>2677910</v>
      </c>
      <c r="F19" s="94">
        <v>3669841</v>
      </c>
      <c r="G19" s="94">
        <v>4153580</v>
      </c>
      <c r="H19" s="94">
        <v>4615670</v>
      </c>
      <c r="I19" s="94">
        <v>4709960</v>
      </c>
      <c r="J19" s="94">
        <v>4561460</v>
      </c>
      <c r="K19" s="94">
        <v>4499220</v>
      </c>
      <c r="L19" s="94">
        <v>4371320</v>
      </c>
      <c r="M19" s="94">
        <v>4287940</v>
      </c>
      <c r="N19" s="94">
        <v>3926540</v>
      </c>
      <c r="O19" s="94">
        <v>3638870</v>
      </c>
      <c r="P19" s="94">
        <v>3365750</v>
      </c>
      <c r="Q19" s="94">
        <v>2838470</v>
      </c>
      <c r="R19" s="94">
        <v>2386670</v>
      </c>
      <c r="T19" s="161"/>
      <c r="U19" s="93">
        <v>82.1</v>
      </c>
      <c r="V19" s="95">
        <f t="shared" si="1"/>
        <v>1.5552686487783336E-2</v>
      </c>
      <c r="W19" s="95">
        <f t="shared" si="1"/>
        <v>9.5072516539418589E-2</v>
      </c>
      <c r="X19" s="95">
        <f t="shared" si="1"/>
        <v>0.5685632149742248</v>
      </c>
      <c r="Y19" s="95">
        <f t="shared" si="1"/>
        <v>0.77916606510458686</v>
      </c>
      <c r="Z19" s="95">
        <f t="shared" si="1"/>
        <v>0.88187160825145017</v>
      </c>
      <c r="AA19" s="95">
        <f t="shared" si="1"/>
        <v>0.9799807217046429</v>
      </c>
      <c r="AB19" s="95">
        <f t="shared" si="1"/>
        <v>1</v>
      </c>
      <c r="AC19" s="95">
        <f t="shared" si="1"/>
        <v>0.96847106981800268</v>
      </c>
      <c r="AD19" s="95">
        <f t="shared" si="1"/>
        <v>0.95525652022522489</v>
      </c>
      <c r="AE19" s="95">
        <f t="shared" si="1"/>
        <v>0.92810130022335646</v>
      </c>
      <c r="AF19" s="95">
        <f t="shared" si="1"/>
        <v>0.91039838979524246</v>
      </c>
      <c r="AG19" s="95">
        <f t="shared" si="1"/>
        <v>0.83366737721764095</v>
      </c>
      <c r="AH19" s="95">
        <f t="shared" si="1"/>
        <v>0.772590425396394</v>
      </c>
      <c r="AI19" s="95">
        <f t="shared" si="1"/>
        <v>0.71460267178489834</v>
      </c>
      <c r="AJ19" s="95">
        <f t="shared" si="1"/>
        <v>0.60265267645585097</v>
      </c>
      <c r="AK19" s="95">
        <f t="shared" si="1"/>
        <v>0.50672829493244109</v>
      </c>
    </row>
    <row r="20" spans="1:65" ht="12" x14ac:dyDescent="0.25">
      <c r="A20" s="161"/>
      <c r="B20" s="93">
        <v>83.9</v>
      </c>
      <c r="C20" s="94">
        <v>22841.78125</v>
      </c>
      <c r="D20" s="94">
        <v>298554.375</v>
      </c>
      <c r="E20" s="94">
        <v>1555790</v>
      </c>
      <c r="F20" s="94">
        <v>2020374.9999999998</v>
      </c>
      <c r="G20" s="94">
        <v>2505280</v>
      </c>
      <c r="H20" s="94">
        <v>2728760</v>
      </c>
      <c r="I20" s="94">
        <v>2752980</v>
      </c>
      <c r="J20" s="94">
        <v>2607670</v>
      </c>
      <c r="K20" s="94">
        <v>2564600</v>
      </c>
      <c r="L20" s="94">
        <v>2482400</v>
      </c>
      <c r="M20" s="94">
        <v>2400090</v>
      </c>
      <c r="N20" s="94">
        <v>2252020</v>
      </c>
      <c r="O20" s="94">
        <v>2010400</v>
      </c>
      <c r="P20" s="94">
        <v>1836940</v>
      </c>
      <c r="Q20" s="94">
        <v>1485420</v>
      </c>
      <c r="R20" s="94">
        <v>1238600</v>
      </c>
      <c r="T20" s="161"/>
      <c r="U20" s="93">
        <v>83.9</v>
      </c>
      <c r="V20" s="95">
        <f t="shared" si="1"/>
        <v>8.2971112212947423E-3</v>
      </c>
      <c r="W20" s="95">
        <f t="shared" si="1"/>
        <v>0.10844770939127782</v>
      </c>
      <c r="X20" s="95">
        <f t="shared" si="1"/>
        <v>0.56512942338847361</v>
      </c>
      <c r="Y20" s="95">
        <f t="shared" si="1"/>
        <v>0.73388655202725761</v>
      </c>
      <c r="Z20" s="95">
        <f t="shared" si="1"/>
        <v>0.91002477315490848</v>
      </c>
      <c r="AA20" s="95">
        <f t="shared" si="1"/>
        <v>0.99120226082281748</v>
      </c>
      <c r="AB20" s="95">
        <f t="shared" si="1"/>
        <v>1</v>
      </c>
      <c r="AC20" s="95">
        <f t="shared" si="1"/>
        <v>0.94721719736431065</v>
      </c>
      <c r="AD20" s="95">
        <f t="shared" si="1"/>
        <v>0.9315723325269345</v>
      </c>
      <c r="AE20" s="95">
        <f t="shared" si="1"/>
        <v>0.90171377925012164</v>
      </c>
      <c r="AF20" s="95">
        <f t="shared" si="1"/>
        <v>0.87181526927184361</v>
      </c>
      <c r="AG20" s="95">
        <f t="shared" si="1"/>
        <v>0.81802991667211533</v>
      </c>
      <c r="AH20" s="95">
        <f t="shared" si="1"/>
        <v>0.73026320568983427</v>
      </c>
      <c r="AI20" s="95">
        <f t="shared" si="1"/>
        <v>0.66725511990642872</v>
      </c>
      <c r="AJ20" s="95">
        <f t="shared" si="1"/>
        <v>0.53956803173288581</v>
      </c>
      <c r="AK20" s="95">
        <f t="shared" si="1"/>
        <v>0.44991245849951689</v>
      </c>
    </row>
    <row r="21" spans="1:65" ht="12" x14ac:dyDescent="0.25">
      <c r="A21" s="161"/>
      <c r="B21" s="93">
        <v>94.8</v>
      </c>
      <c r="C21" s="94">
        <v>-5538.21875</v>
      </c>
      <c r="D21" s="94">
        <v>156329.625</v>
      </c>
      <c r="E21" s="94">
        <v>591522.3125</v>
      </c>
      <c r="F21" s="94">
        <v>776888</v>
      </c>
      <c r="G21" s="94">
        <v>893524.53125</v>
      </c>
      <c r="H21" s="94">
        <v>1043440</v>
      </c>
      <c r="I21" s="94">
        <v>1104070</v>
      </c>
      <c r="J21" s="94">
        <v>1105160</v>
      </c>
      <c r="K21" s="94">
        <v>1114560</v>
      </c>
      <c r="L21" s="94">
        <v>1084910</v>
      </c>
      <c r="M21" s="94">
        <v>1044370</v>
      </c>
      <c r="N21" s="94">
        <v>949923.96875</v>
      </c>
      <c r="O21" s="94">
        <v>874520.03125</v>
      </c>
      <c r="P21" s="94">
        <v>801832.40625</v>
      </c>
      <c r="Q21" s="94">
        <v>624407.53125</v>
      </c>
      <c r="R21" s="94">
        <v>513130.625</v>
      </c>
      <c r="T21" s="161"/>
      <c r="U21" s="93">
        <v>94.8</v>
      </c>
      <c r="V21" s="95">
        <f t="shared" si="1"/>
        <v>-4.96897318224232E-3</v>
      </c>
      <c r="W21" s="95">
        <f t="shared" si="1"/>
        <v>0.14026129145133506</v>
      </c>
      <c r="X21" s="95">
        <f t="shared" si="1"/>
        <v>0.53072271793353432</v>
      </c>
      <c r="Y21" s="95">
        <f t="shared" si="1"/>
        <v>0.69703560149296584</v>
      </c>
      <c r="Z21" s="95">
        <f t="shared" si="1"/>
        <v>0.80168365206897785</v>
      </c>
      <c r="AA21" s="95">
        <f t="shared" si="1"/>
        <v>0.9361900660350273</v>
      </c>
      <c r="AB21" s="95">
        <f t="shared" si="1"/>
        <v>0.99058821418317544</v>
      </c>
      <c r="AC21" s="95">
        <f t="shared" si="1"/>
        <v>0.9915661785816825</v>
      </c>
      <c r="AD21" s="95">
        <f t="shared" si="1"/>
        <v>1</v>
      </c>
      <c r="AE21" s="95">
        <f t="shared" si="1"/>
        <v>0.97339757393051962</v>
      </c>
      <c r="AF21" s="95">
        <f t="shared" si="1"/>
        <v>0.93702447602641403</v>
      </c>
      <c r="AG21" s="95">
        <f t="shared" si="1"/>
        <v>0.8522860758954206</v>
      </c>
      <c r="AH21" s="95">
        <f t="shared" si="1"/>
        <v>0.78463252875574219</v>
      </c>
      <c r="AI21" s="95">
        <f t="shared" si="1"/>
        <v>0.7194160980566322</v>
      </c>
      <c r="AJ21" s="95">
        <f t="shared" si="1"/>
        <v>0.56022783093776918</v>
      </c>
      <c r="AK21" s="95">
        <f t="shared" si="1"/>
        <v>0.46038851654464541</v>
      </c>
      <c r="AM21" s="1" t="s">
        <v>34</v>
      </c>
      <c r="AN21" s="1" t="s">
        <v>528</v>
      </c>
      <c r="BA21" s="1" t="s">
        <v>525</v>
      </c>
    </row>
    <row r="22" spans="1:65" ht="12" x14ac:dyDescent="0.25">
      <c r="A22" s="161"/>
      <c r="B22" s="93">
        <v>97.1</v>
      </c>
      <c r="C22" s="94">
        <v>-12109.71875</v>
      </c>
      <c r="D22" s="94">
        <v>113349.78125</v>
      </c>
      <c r="E22" s="94">
        <v>787319.59375</v>
      </c>
      <c r="F22" s="94">
        <v>1096774</v>
      </c>
      <c r="G22" s="94">
        <v>1268480</v>
      </c>
      <c r="H22" s="94">
        <v>1645020</v>
      </c>
      <c r="I22" s="94">
        <v>1889930</v>
      </c>
      <c r="J22" s="94">
        <v>2096660</v>
      </c>
      <c r="K22" s="94">
        <v>2285150</v>
      </c>
      <c r="L22" s="94">
        <v>2385320</v>
      </c>
      <c r="M22" s="94">
        <v>2332000</v>
      </c>
      <c r="N22" s="94">
        <v>2043750</v>
      </c>
      <c r="O22" s="94">
        <v>1889740</v>
      </c>
      <c r="P22" s="94">
        <v>1696000</v>
      </c>
      <c r="Q22" s="94">
        <v>1263230</v>
      </c>
      <c r="R22" s="94">
        <v>1023630</v>
      </c>
      <c r="T22" s="161"/>
      <c r="U22" s="93">
        <v>97.1</v>
      </c>
      <c r="V22" s="95">
        <f t="shared" si="1"/>
        <v>-5.0767690498549458E-3</v>
      </c>
      <c r="W22" s="95">
        <f t="shared" si="1"/>
        <v>4.7519737917763656E-2</v>
      </c>
      <c r="X22" s="95">
        <f t="shared" si="1"/>
        <v>0.33006875125769286</v>
      </c>
      <c r="Y22" s="95">
        <f t="shared" si="1"/>
        <v>0.45980161990843998</v>
      </c>
      <c r="Z22" s="95">
        <f t="shared" si="1"/>
        <v>0.5317860915935807</v>
      </c>
      <c r="AA22" s="95">
        <f t="shared" si="1"/>
        <v>0.68964331829691616</v>
      </c>
      <c r="AB22" s="95">
        <f t="shared" si="1"/>
        <v>0.7923171733771569</v>
      </c>
      <c r="AC22" s="95">
        <f t="shared" si="1"/>
        <v>0.87898479030067245</v>
      </c>
      <c r="AD22" s="95">
        <f t="shared" si="1"/>
        <v>0.958005634464139</v>
      </c>
      <c r="AE22" s="95">
        <f t="shared" si="1"/>
        <v>1</v>
      </c>
      <c r="AF22" s="95">
        <f t="shared" si="1"/>
        <v>0.97764660506766388</v>
      </c>
      <c r="AG22" s="95">
        <f t="shared" si="1"/>
        <v>0.85680328006305229</v>
      </c>
      <c r="AH22" s="95">
        <f t="shared" si="1"/>
        <v>0.79223751949423982</v>
      </c>
      <c r="AI22" s="95">
        <f t="shared" si="1"/>
        <v>0.71101571277648279</v>
      </c>
      <c r="AJ22" s="95">
        <f t="shared" si="1"/>
        <v>0.52958512903929034</v>
      </c>
      <c r="AK22" s="95">
        <f t="shared" si="1"/>
        <v>0.42913739037110327</v>
      </c>
      <c r="AM22" s="1" t="s">
        <v>524</v>
      </c>
      <c r="AN22" s="1">
        <v>15.4</v>
      </c>
      <c r="AO22" s="1">
        <v>16.3</v>
      </c>
      <c r="AP22" s="1">
        <v>19.2</v>
      </c>
      <c r="AQ22" s="1">
        <v>20.7</v>
      </c>
      <c r="AR22" s="1">
        <v>20.7</v>
      </c>
      <c r="AS22" s="1">
        <v>24.9</v>
      </c>
      <c r="AT22" s="1">
        <v>29.7</v>
      </c>
      <c r="AU22" s="1">
        <v>35</v>
      </c>
      <c r="AV22" s="1">
        <v>37.9</v>
      </c>
      <c r="AW22" s="1">
        <v>50</v>
      </c>
      <c r="AX22" s="1">
        <v>61.4</v>
      </c>
      <c r="AY22" s="1">
        <v>128.6</v>
      </c>
      <c r="AZ22" s="1">
        <v>172.2</v>
      </c>
      <c r="BA22" s="1">
        <v>63.2</v>
      </c>
      <c r="BB22" s="1">
        <v>69.7</v>
      </c>
      <c r="BC22" s="1">
        <v>73.2</v>
      </c>
      <c r="BD22" s="1">
        <v>76.400000000000006</v>
      </c>
      <c r="BE22" s="1">
        <v>82.1</v>
      </c>
      <c r="BF22" s="1">
        <v>83.9</v>
      </c>
      <c r="BG22" s="1">
        <v>94.8</v>
      </c>
      <c r="BH22" s="1">
        <v>97.1</v>
      </c>
      <c r="BI22" s="1">
        <v>98.2</v>
      </c>
      <c r="BJ22" s="1">
        <v>100.2</v>
      </c>
      <c r="BK22" s="1">
        <v>103.6</v>
      </c>
      <c r="BL22" s="1">
        <v>107.4</v>
      </c>
      <c r="BM22" s="1">
        <v>108.5</v>
      </c>
    </row>
    <row r="23" spans="1:65" ht="12" x14ac:dyDescent="0.25">
      <c r="A23" s="161"/>
      <c r="B23" s="93">
        <v>98.2</v>
      </c>
      <c r="C23" s="94">
        <v>12632.5625</v>
      </c>
      <c r="D23" s="94">
        <v>324322.21875</v>
      </c>
      <c r="E23" s="94">
        <v>1629690</v>
      </c>
      <c r="F23" s="94">
        <v>2229248</v>
      </c>
      <c r="G23" s="94">
        <v>2327980</v>
      </c>
      <c r="H23" s="94">
        <v>2790720</v>
      </c>
      <c r="I23" s="94">
        <v>2796360</v>
      </c>
      <c r="J23" s="94">
        <v>2717040</v>
      </c>
      <c r="K23" s="94">
        <v>2691810</v>
      </c>
      <c r="L23" s="94">
        <v>2643730</v>
      </c>
      <c r="M23" s="94">
        <v>2533720</v>
      </c>
      <c r="N23" s="94">
        <v>2331770</v>
      </c>
      <c r="O23" s="94">
        <v>2105440</v>
      </c>
      <c r="P23" s="94">
        <v>1921320</v>
      </c>
      <c r="Q23" s="94">
        <v>1589950</v>
      </c>
      <c r="R23" s="94">
        <v>1357010</v>
      </c>
      <c r="T23" s="161"/>
      <c r="U23" s="93">
        <v>98.2</v>
      </c>
      <c r="V23" s="95">
        <f t="shared" si="1"/>
        <v>4.5175022171680323E-3</v>
      </c>
      <c r="W23" s="95">
        <f t="shared" si="1"/>
        <v>0.11598013801871004</v>
      </c>
      <c r="X23" s="95">
        <f t="shared" si="1"/>
        <v>0.58278976955756767</v>
      </c>
      <c r="Y23" s="95">
        <f t="shared" si="1"/>
        <v>0.79719635526184041</v>
      </c>
      <c r="Z23" s="95">
        <f t="shared" si="1"/>
        <v>0.8325036833597963</v>
      </c>
      <c r="AA23" s="95">
        <f t="shared" si="1"/>
        <v>0.99798309230571169</v>
      </c>
      <c r="AB23" s="95">
        <f t="shared" si="1"/>
        <v>1</v>
      </c>
      <c r="AC23" s="95">
        <f t="shared" si="1"/>
        <v>0.97163455349096683</v>
      </c>
      <c r="AD23" s="95">
        <f t="shared" si="1"/>
        <v>0.96261211002875169</v>
      </c>
      <c r="AE23" s="95">
        <f t="shared" si="1"/>
        <v>0.94541832954269123</v>
      </c>
      <c r="AF23" s="95">
        <f t="shared" si="1"/>
        <v>0.90607790127165311</v>
      </c>
      <c r="AG23" s="95">
        <f t="shared" si="1"/>
        <v>0.83385901672173823</v>
      </c>
      <c r="AH23" s="95">
        <f t="shared" si="1"/>
        <v>0.75292165529474031</v>
      </c>
      <c r="AI23" s="95">
        <f t="shared" si="1"/>
        <v>0.68707891687765521</v>
      </c>
      <c r="AJ23" s="95">
        <f t="shared" si="1"/>
        <v>0.56857843768327399</v>
      </c>
      <c r="AK23" s="95">
        <f t="shared" si="1"/>
        <v>0.48527728904718992</v>
      </c>
      <c r="AM23" s="1">
        <v>1E-3</v>
      </c>
      <c r="AN23" s="1">
        <v>4.8415649647260564E-3</v>
      </c>
      <c r="AO23" s="1">
        <v>4.0794734100059191E-3</v>
      </c>
      <c r="AP23" s="1">
        <v>8.6914910288708319E-3</v>
      </c>
      <c r="AQ23" s="1">
        <v>-5.0555234009714472E-3</v>
      </c>
      <c r="AR23" s="1">
        <v>5.7160714043258069E-3</v>
      </c>
      <c r="AS23" s="1">
        <v>9.9147502143415462E-3</v>
      </c>
      <c r="AT23" s="1">
        <v>1.4079288512800874E-2</v>
      </c>
      <c r="AU23" s="1">
        <v>1.3682824649611212E-2</v>
      </c>
      <c r="AV23" s="1">
        <v>1.5494002181826736E-2</v>
      </c>
      <c r="AW23" s="1">
        <v>8.3616110186334504E-3</v>
      </c>
      <c r="AX23" s="1">
        <v>5.4133526271397886E-3</v>
      </c>
      <c r="AY23" s="1">
        <v>8.0761715149504105E-3</v>
      </c>
      <c r="AZ23" s="1">
        <v>2.6587726267483297E-3</v>
      </c>
      <c r="BA23" s="1">
        <v>8.1571430216743814E-3</v>
      </c>
      <c r="BB23" s="1">
        <v>8.1116301753971932E-3</v>
      </c>
      <c r="BC23" s="1">
        <v>8.3754833806113493E-3</v>
      </c>
      <c r="BD23" s="1">
        <v>6.6614972701776803E-3</v>
      </c>
      <c r="BE23" s="1">
        <v>1.5552686487783336E-2</v>
      </c>
      <c r="BF23" s="1">
        <v>8.2971112212947423E-3</v>
      </c>
      <c r="BG23" s="1">
        <v>-4.96897318224232E-3</v>
      </c>
      <c r="BH23" s="1">
        <v>-5.0767690498549458E-3</v>
      </c>
      <c r="BI23" s="1">
        <v>4.5175022171680323E-3</v>
      </c>
      <c r="BJ23" s="1">
        <v>1.755159938976825E-2</v>
      </c>
      <c r="BK23" s="1">
        <v>-5.1293459594323118E-3</v>
      </c>
      <c r="BL23" s="1">
        <v>-1.5934049894741117E-2</v>
      </c>
      <c r="BM23" s="1">
        <v>-1.3040238945028473E-2</v>
      </c>
    </row>
    <row r="24" spans="1:65" ht="12" x14ac:dyDescent="0.25">
      <c r="A24" s="161"/>
      <c r="B24" s="93">
        <v>100.2</v>
      </c>
      <c r="C24" s="94">
        <v>35550.0625</v>
      </c>
      <c r="D24" s="94">
        <v>174573.28125</v>
      </c>
      <c r="E24" s="94">
        <v>950219.3125</v>
      </c>
      <c r="F24" s="94">
        <v>1274469</v>
      </c>
      <c r="G24" s="94">
        <v>1503340</v>
      </c>
      <c r="H24" s="94">
        <v>1764770</v>
      </c>
      <c r="I24" s="94">
        <v>1871180</v>
      </c>
      <c r="J24" s="94">
        <v>1937380</v>
      </c>
      <c r="K24" s="94">
        <v>1985550</v>
      </c>
      <c r="L24" s="94">
        <v>2025460</v>
      </c>
      <c r="M24" s="94">
        <v>1988560</v>
      </c>
      <c r="N24" s="94">
        <v>1819850</v>
      </c>
      <c r="O24" s="94">
        <v>1706790</v>
      </c>
      <c r="P24" s="94">
        <v>1601080</v>
      </c>
      <c r="Q24" s="94">
        <v>1309650</v>
      </c>
      <c r="R24" s="94">
        <v>1129470</v>
      </c>
      <c r="T24" s="161"/>
      <c r="U24" s="93">
        <v>100.2</v>
      </c>
      <c r="V24" s="95">
        <f t="shared" si="1"/>
        <v>1.755159938976825E-2</v>
      </c>
      <c r="W24" s="95">
        <f t="shared" si="1"/>
        <v>8.6189448939993876E-2</v>
      </c>
      <c r="X24" s="95">
        <f t="shared" si="1"/>
        <v>0.46913753542405184</v>
      </c>
      <c r="Y24" s="95">
        <f t="shared" si="1"/>
        <v>0.62922447246551405</v>
      </c>
      <c r="Z24" s="95">
        <f t="shared" si="1"/>
        <v>0.74222152004976649</v>
      </c>
      <c r="AA24" s="95">
        <f t="shared" si="1"/>
        <v>0.87129343457782427</v>
      </c>
      <c r="AB24" s="95">
        <f t="shared" si="1"/>
        <v>0.92382964857365735</v>
      </c>
      <c r="AC24" s="95">
        <f t="shared" si="1"/>
        <v>0.9565135820998687</v>
      </c>
      <c r="AD24" s="95">
        <f t="shared" si="1"/>
        <v>0.98029583403276288</v>
      </c>
      <c r="AE24" s="95">
        <f t="shared" si="1"/>
        <v>1</v>
      </c>
      <c r="AF24" s="95">
        <f t="shared" si="1"/>
        <v>0.98178191620668886</v>
      </c>
      <c r="AG24" s="95">
        <f t="shared" si="1"/>
        <v>0.89848725721564482</v>
      </c>
      <c r="AH24" s="95">
        <f t="shared" si="1"/>
        <v>0.84266783841695225</v>
      </c>
      <c r="AI24" s="95">
        <f t="shared" si="1"/>
        <v>0.79047722492668338</v>
      </c>
      <c r="AJ24" s="95">
        <f t="shared" si="1"/>
        <v>0.64659386016016118</v>
      </c>
      <c r="AK24" s="95">
        <f t="shared" si="1"/>
        <v>0.55763629002794424</v>
      </c>
      <c r="AM24" s="1">
        <v>0.01</v>
      </c>
      <c r="AN24" s="1">
        <v>4.8373233795797214E-2</v>
      </c>
      <c r="AO24" s="1">
        <v>1.9983052578282839E-2</v>
      </c>
      <c r="AP24" s="1">
        <v>3.3298952382642015E-2</v>
      </c>
      <c r="AQ24" s="1">
        <v>3.5540405072101926E-2</v>
      </c>
      <c r="AR24" s="1">
        <v>4.2594949491520824E-2</v>
      </c>
      <c r="AS24" s="1">
        <v>8.3646450044220624E-2</v>
      </c>
      <c r="AT24" s="1">
        <v>0.11435957831435163</v>
      </c>
      <c r="AU24" s="1">
        <v>0.19221793652603117</v>
      </c>
      <c r="AV24" s="1">
        <v>0.16399215850883023</v>
      </c>
      <c r="AW24" s="1">
        <v>0.15507932176605224</v>
      </c>
      <c r="AX24" s="1">
        <v>4.9058664177930617E-2</v>
      </c>
      <c r="AY24" s="1">
        <v>5.1616334614533792E-2</v>
      </c>
      <c r="AZ24" s="1">
        <v>8.9338969886340047E-3</v>
      </c>
      <c r="BA24" s="1">
        <v>6.2216057039216587E-2</v>
      </c>
      <c r="BB24" s="1">
        <v>8.9258649145060945E-2</v>
      </c>
      <c r="BC24" s="1">
        <v>8.6691468592402593E-2</v>
      </c>
      <c r="BD24" s="1">
        <v>6.7071811324293518E-2</v>
      </c>
      <c r="BE24" s="1">
        <v>9.5072516539418589E-2</v>
      </c>
      <c r="BF24" s="1">
        <v>0.10844770939127782</v>
      </c>
      <c r="BG24" s="1">
        <v>0.14026129145133506</v>
      </c>
      <c r="BH24" s="1">
        <v>4.7519737917763656E-2</v>
      </c>
      <c r="BI24" s="1">
        <v>0.11598013801871004</v>
      </c>
      <c r="BJ24" s="1">
        <v>8.6189448939993876E-2</v>
      </c>
      <c r="BK24" s="1">
        <v>3.8809194964681486E-2</v>
      </c>
      <c r="BL24" s="1">
        <v>8.9129439657214801E-2</v>
      </c>
      <c r="BM24" s="1">
        <v>7.6931935428161499E-2</v>
      </c>
    </row>
    <row r="25" spans="1:65" ht="12" x14ac:dyDescent="0.25">
      <c r="A25" s="161"/>
      <c r="B25" s="93">
        <v>103.6</v>
      </c>
      <c r="C25" s="94">
        <v>-7915.09375</v>
      </c>
      <c r="D25" s="94">
        <v>59886.46875</v>
      </c>
      <c r="E25" s="94">
        <v>443839.125</v>
      </c>
      <c r="F25" s="94">
        <v>565634.890625</v>
      </c>
      <c r="G25" s="94">
        <v>952030.90625</v>
      </c>
      <c r="H25" s="94">
        <v>1220500</v>
      </c>
      <c r="I25" s="94">
        <v>1356950</v>
      </c>
      <c r="J25" s="94">
        <v>1527250</v>
      </c>
      <c r="K25" s="94">
        <v>1510760</v>
      </c>
      <c r="L25" s="94">
        <v>1543100</v>
      </c>
      <c r="M25" s="94">
        <v>1446250</v>
      </c>
      <c r="N25" s="94">
        <v>1260480</v>
      </c>
      <c r="O25" s="94">
        <v>1086310</v>
      </c>
      <c r="P25" s="94">
        <v>953601.40625</v>
      </c>
      <c r="Q25" s="94">
        <v>714145.3125</v>
      </c>
      <c r="R25" s="94">
        <v>495230.28125</v>
      </c>
      <c r="T25" s="161"/>
      <c r="U25" s="93">
        <v>103.6</v>
      </c>
      <c r="V25" s="95">
        <f t="shared" si="1"/>
        <v>-5.1293459594323118E-3</v>
      </c>
      <c r="W25" s="95">
        <f t="shared" si="1"/>
        <v>3.8809194964681486E-2</v>
      </c>
      <c r="X25" s="95">
        <f t="shared" si="1"/>
        <v>0.28762823213012767</v>
      </c>
      <c r="Y25" s="95">
        <f t="shared" si="1"/>
        <v>0.36655750801957099</v>
      </c>
      <c r="Z25" s="95">
        <f t="shared" si="1"/>
        <v>0.61695995479878163</v>
      </c>
      <c r="AA25" s="95">
        <f t="shared" si="1"/>
        <v>0.79094031495042449</v>
      </c>
      <c r="AB25" s="95">
        <f t="shared" si="1"/>
        <v>0.87936621087421429</v>
      </c>
      <c r="AC25" s="95">
        <f t="shared" si="1"/>
        <v>0.98972846866696906</v>
      </c>
      <c r="AD25" s="95">
        <f t="shared" si="1"/>
        <v>0.97904218780377161</v>
      </c>
      <c r="AE25" s="95">
        <f t="shared" si="1"/>
        <v>1</v>
      </c>
      <c r="AF25" s="95">
        <f t="shared" si="1"/>
        <v>0.93723673125526541</v>
      </c>
      <c r="AG25" s="95">
        <f t="shared" si="1"/>
        <v>0.81684919966301606</v>
      </c>
      <c r="AH25" s="95">
        <f t="shared" si="1"/>
        <v>0.70397900330503527</v>
      </c>
      <c r="AI25" s="95">
        <f t="shared" si="1"/>
        <v>0.61797771126304191</v>
      </c>
      <c r="AJ25" s="95">
        <f t="shared" si="1"/>
        <v>0.46279911379690236</v>
      </c>
      <c r="AK25" s="95">
        <f t="shared" si="1"/>
        <v>0.3209320726135701</v>
      </c>
      <c r="AM25" s="1">
        <v>0.05</v>
      </c>
      <c r="AN25" s="1">
        <v>0.208863220709089</v>
      </c>
      <c r="AO25" s="1">
        <v>0.23268606697518332</v>
      </c>
      <c r="AP25" s="1">
        <v>0.20096801115329571</v>
      </c>
      <c r="AQ25" s="1">
        <v>0.21754475161529499</v>
      </c>
      <c r="AR25" s="1">
        <v>0.2925608613596557</v>
      </c>
      <c r="AS25" s="1">
        <v>0.42394729226450151</v>
      </c>
      <c r="AT25" s="1">
        <v>0.2723517557697393</v>
      </c>
      <c r="AU25" s="1">
        <v>0.33595324949601613</v>
      </c>
      <c r="AV25" s="1">
        <v>0.3857422621603025</v>
      </c>
      <c r="AW25" s="1">
        <v>0.28795390785876745</v>
      </c>
      <c r="AX25" s="1">
        <v>0.30166409928185545</v>
      </c>
      <c r="AY25" s="1">
        <v>0.45348934138000957</v>
      </c>
      <c r="AZ25" s="1">
        <v>0.10146724605866204</v>
      </c>
      <c r="BA25" s="1">
        <v>0.37379044292172503</v>
      </c>
      <c r="BB25" s="1">
        <v>0.46640562289525694</v>
      </c>
      <c r="BC25" s="1">
        <v>0.46509078419831096</v>
      </c>
      <c r="BD25" s="1">
        <v>0.35290463058749061</v>
      </c>
      <c r="BE25" s="1">
        <v>0.5685632149742248</v>
      </c>
      <c r="BF25" s="1">
        <v>0.56512942338847361</v>
      </c>
      <c r="BG25" s="1">
        <v>0.53072271793353432</v>
      </c>
      <c r="BH25" s="1">
        <v>0.33006875125769286</v>
      </c>
      <c r="BI25" s="1">
        <v>0.58278976955756767</v>
      </c>
      <c r="BJ25" s="1">
        <v>0.46913753542405184</v>
      </c>
      <c r="BK25" s="1">
        <v>0.28762823213012767</v>
      </c>
      <c r="BL25" s="1">
        <v>0.45678543264446864</v>
      </c>
      <c r="BM25" s="1">
        <v>0.45355622248988159</v>
      </c>
    </row>
    <row r="26" spans="1:65" ht="12" x14ac:dyDescent="0.25">
      <c r="A26" s="161"/>
      <c r="B26" s="93">
        <v>107.4</v>
      </c>
      <c r="C26" s="94">
        <v>-23539.53125</v>
      </c>
      <c r="D26" s="94">
        <v>131671.8125</v>
      </c>
      <c r="E26" s="94">
        <v>674813.6875</v>
      </c>
      <c r="F26" s="94">
        <v>1018807.9999999999</v>
      </c>
      <c r="G26" s="94">
        <v>1310870</v>
      </c>
      <c r="H26" s="94">
        <v>1366590</v>
      </c>
      <c r="I26" s="94">
        <v>1477310</v>
      </c>
      <c r="J26" s="94">
        <v>1476730</v>
      </c>
      <c r="K26" s="94">
        <v>1442720</v>
      </c>
      <c r="L26" s="94">
        <v>1420660</v>
      </c>
      <c r="M26" s="94">
        <v>1430150</v>
      </c>
      <c r="N26" s="94">
        <v>1355690</v>
      </c>
      <c r="O26" s="94">
        <v>1189580</v>
      </c>
      <c r="P26" s="94">
        <v>1097520</v>
      </c>
      <c r="Q26" s="94">
        <v>944410.375</v>
      </c>
      <c r="R26" s="94">
        <v>838679.25</v>
      </c>
      <c r="T26" s="161"/>
      <c r="U26" s="93">
        <v>107.4</v>
      </c>
      <c r="V26" s="95">
        <f t="shared" si="1"/>
        <v>-1.5934049894741117E-2</v>
      </c>
      <c r="W26" s="95">
        <f t="shared" si="1"/>
        <v>8.9129439657214801E-2</v>
      </c>
      <c r="X26" s="95">
        <f t="shared" si="1"/>
        <v>0.45678543264446864</v>
      </c>
      <c r="Y26" s="95">
        <f t="shared" si="1"/>
        <v>0.68963724607563737</v>
      </c>
      <c r="Z26" s="95">
        <f t="shared" si="1"/>
        <v>0.88733576568221972</v>
      </c>
      <c r="AA26" s="95">
        <f t="shared" si="1"/>
        <v>0.92505296789434854</v>
      </c>
      <c r="AB26" s="95">
        <f t="shared" si="1"/>
        <v>1</v>
      </c>
      <c r="AC26" s="95">
        <f t="shared" si="1"/>
        <v>0.99960739452112291</v>
      </c>
      <c r="AD26" s="95">
        <f t="shared" si="1"/>
        <v>0.9765858215269646</v>
      </c>
      <c r="AE26" s="95">
        <f t="shared" si="1"/>
        <v>0.96165327520967159</v>
      </c>
      <c r="AF26" s="95">
        <f t="shared" si="1"/>
        <v>0.9680771131312994</v>
      </c>
      <c r="AG26" s="95">
        <f t="shared" si="1"/>
        <v>0.91767469251545042</v>
      </c>
      <c r="AH26" s="95">
        <f t="shared" si="1"/>
        <v>0.80523383717703123</v>
      </c>
      <c r="AI26" s="95">
        <f t="shared" si="1"/>
        <v>0.74291787099525486</v>
      </c>
      <c r="AJ26" s="95">
        <f t="shared" si="1"/>
        <v>0.63927704747141767</v>
      </c>
      <c r="AK26" s="95">
        <f t="shared" si="1"/>
        <v>0.56770701477685792</v>
      </c>
      <c r="AM26" s="1">
        <v>0.1</v>
      </c>
      <c r="AN26" s="1">
        <v>0.44098809159692937</v>
      </c>
      <c r="AO26" s="1">
        <v>0.44615965443525313</v>
      </c>
      <c r="AP26" s="1">
        <v>0.31921595098700162</v>
      </c>
      <c r="AQ26" s="1">
        <v>0.4403646732337676</v>
      </c>
      <c r="AR26" s="1">
        <v>0.38721475499314334</v>
      </c>
      <c r="AS26" s="1">
        <v>0.49546726240543953</v>
      </c>
      <c r="AT26" s="1">
        <v>0.47195560378235923</v>
      </c>
      <c r="AU26" s="1">
        <v>0.62303803398291246</v>
      </c>
      <c r="AV26" s="1">
        <v>0.6145677336642339</v>
      </c>
      <c r="AW26" s="1">
        <v>0.59059968286540432</v>
      </c>
      <c r="AX26" s="1">
        <v>0.31889633551018637</v>
      </c>
      <c r="AY26" s="1">
        <v>0.60274964734726988</v>
      </c>
      <c r="AZ26" s="1">
        <v>0.33293186003284692</v>
      </c>
      <c r="BA26" s="1">
        <v>0.5150693135544504</v>
      </c>
      <c r="BB26" s="1">
        <v>0.64335929797649671</v>
      </c>
      <c r="BC26" s="1">
        <v>0.63793485463311062</v>
      </c>
      <c r="BD26" s="1">
        <v>0.47671167039336987</v>
      </c>
      <c r="BE26" s="1">
        <v>0.77916606510458686</v>
      </c>
      <c r="BF26" s="1">
        <v>0.73388655202725761</v>
      </c>
      <c r="BG26" s="1">
        <v>0.69703560149296584</v>
      </c>
      <c r="BH26" s="1">
        <v>0.45980161990843998</v>
      </c>
      <c r="BI26" s="1">
        <v>0.79719635526184041</v>
      </c>
      <c r="BJ26" s="1">
        <v>0.62922447246551405</v>
      </c>
      <c r="BK26" s="1">
        <v>0.36655750801957099</v>
      </c>
      <c r="BL26" s="1">
        <v>0.68963724607563737</v>
      </c>
      <c r="BM26" s="1">
        <v>0.66138354308184177</v>
      </c>
    </row>
    <row r="27" spans="1:65" ht="12.6" thickBot="1" x14ac:dyDescent="0.3">
      <c r="A27" s="169"/>
      <c r="B27" s="83">
        <v>108.5</v>
      </c>
      <c r="C27" s="100">
        <v>-14724.125</v>
      </c>
      <c r="D27" s="100">
        <v>86866.15625</v>
      </c>
      <c r="E27" s="100">
        <v>512123.9375</v>
      </c>
      <c r="F27" s="100">
        <v>746788</v>
      </c>
      <c r="G27" s="100">
        <v>926390</v>
      </c>
      <c r="H27" s="100">
        <v>1084990</v>
      </c>
      <c r="I27" s="100">
        <v>1129130</v>
      </c>
      <c r="J27" s="100">
        <v>1064570</v>
      </c>
      <c r="K27" s="100">
        <v>1064940</v>
      </c>
      <c r="L27" s="100">
        <v>1053700</v>
      </c>
      <c r="M27" s="100">
        <v>990783.09375</v>
      </c>
      <c r="N27" s="100">
        <v>892529.0625</v>
      </c>
      <c r="O27" s="100">
        <v>820600</v>
      </c>
      <c r="P27" s="100">
        <v>729432.125</v>
      </c>
      <c r="Q27" s="100">
        <v>585658.53125</v>
      </c>
      <c r="R27" s="100">
        <v>483169.25</v>
      </c>
      <c r="T27" s="169"/>
      <c r="U27" s="83">
        <v>108.5</v>
      </c>
      <c r="V27" s="101">
        <f t="shared" si="1"/>
        <v>-1.3040238945028473E-2</v>
      </c>
      <c r="W27" s="101">
        <f t="shared" si="1"/>
        <v>7.6931935428161499E-2</v>
      </c>
      <c r="X27" s="101">
        <f t="shared" si="1"/>
        <v>0.45355622248988159</v>
      </c>
      <c r="Y27" s="101">
        <f t="shared" si="1"/>
        <v>0.66138354308184177</v>
      </c>
      <c r="Z27" s="101">
        <f t="shared" si="1"/>
        <v>0.8204458299752907</v>
      </c>
      <c r="AA27" s="101">
        <f t="shared" si="1"/>
        <v>0.96090795568269372</v>
      </c>
      <c r="AB27" s="101">
        <f t="shared" si="1"/>
        <v>1</v>
      </c>
      <c r="AC27" s="101">
        <f t="shared" si="1"/>
        <v>0.94282323558846193</v>
      </c>
      <c r="AD27" s="101">
        <f t="shared" si="1"/>
        <v>0.94315092150593816</v>
      </c>
      <c r="AE27" s="101">
        <f t="shared" si="1"/>
        <v>0.93319635471557749</v>
      </c>
      <c r="AF27" s="101">
        <f t="shared" si="1"/>
        <v>0.8774747759336835</v>
      </c>
      <c r="AG27" s="101">
        <f t="shared" si="1"/>
        <v>0.79045731005287256</v>
      </c>
      <c r="AH27" s="101">
        <f t="shared" si="1"/>
        <v>0.72675422670551659</v>
      </c>
      <c r="AI27" s="101">
        <f t="shared" si="1"/>
        <v>0.64601252734406134</v>
      </c>
      <c r="AJ27" s="101">
        <f t="shared" si="1"/>
        <v>0.5186812247039756</v>
      </c>
      <c r="AK27" s="101">
        <f t="shared" si="1"/>
        <v>0.42791286211507973</v>
      </c>
      <c r="AM27" s="1">
        <v>0.2</v>
      </c>
      <c r="AN27" s="1">
        <v>0.85631195503387003</v>
      </c>
      <c r="AO27" s="1">
        <v>0.88443833498843061</v>
      </c>
      <c r="AP27" s="1">
        <v>0.84529444464156878</v>
      </c>
      <c r="AQ27" s="1">
        <v>0.84031957873711927</v>
      </c>
      <c r="AR27" s="1">
        <v>0.83199413449919213</v>
      </c>
      <c r="AS27" s="1">
        <v>0.95506535726746311</v>
      </c>
      <c r="AT27" s="1">
        <v>0.83641995009133707</v>
      </c>
      <c r="AU27" s="1">
        <v>0.87777591117084253</v>
      </c>
      <c r="AV27" s="1">
        <v>0.77238430731411833</v>
      </c>
      <c r="AW27" s="1">
        <v>0.78000401799487706</v>
      </c>
      <c r="AX27" s="1">
        <v>0.65144632357727106</v>
      </c>
      <c r="AY27" s="1">
        <v>0.81630903661099441</v>
      </c>
      <c r="AZ27" s="1">
        <v>0.50150597944990249</v>
      </c>
      <c r="BA27" s="1">
        <v>0.81634161437187158</v>
      </c>
      <c r="BB27" s="1">
        <v>0.84900035865054235</v>
      </c>
      <c r="BC27" s="1">
        <v>0.83685326160489304</v>
      </c>
      <c r="BD27" s="1">
        <v>0.62328598515375211</v>
      </c>
      <c r="BE27" s="1">
        <v>0.88187160825145017</v>
      </c>
      <c r="BF27" s="1">
        <v>0.91002477315490848</v>
      </c>
      <c r="BG27" s="1">
        <v>0.80168365206897785</v>
      </c>
      <c r="BH27" s="1">
        <v>0.5317860915935807</v>
      </c>
      <c r="BI27" s="1">
        <v>0.8325036833597963</v>
      </c>
      <c r="BJ27" s="1">
        <v>0.74222152004976649</v>
      </c>
      <c r="BK27" s="1">
        <v>0.61695995479878163</v>
      </c>
      <c r="BL27" s="1">
        <v>0.88733576568221972</v>
      </c>
      <c r="BM27" s="1">
        <v>0.8204458299752907</v>
      </c>
    </row>
    <row r="28" spans="1:65" x14ac:dyDescent="0.2">
      <c r="AM28" s="1">
        <v>0.3</v>
      </c>
      <c r="AN28" s="1">
        <v>0.88988111653187185</v>
      </c>
      <c r="AO28" s="1">
        <v>0.87420934453255328</v>
      </c>
      <c r="AP28" s="1">
        <v>0.93325290659854054</v>
      </c>
      <c r="AQ28" s="1">
        <v>0.92198163027524327</v>
      </c>
      <c r="AR28" s="1">
        <v>0.93466755373314692</v>
      </c>
      <c r="AS28" s="1">
        <v>0.9575860679347753</v>
      </c>
      <c r="AT28" s="1">
        <v>0.94708222771359363</v>
      </c>
      <c r="AU28" s="1">
        <v>0.95753735880451829</v>
      </c>
      <c r="AV28" s="1">
        <v>0.93214577660681841</v>
      </c>
      <c r="AW28" s="1">
        <v>0.91660149383309542</v>
      </c>
      <c r="AX28" s="1">
        <v>0.74874704389143221</v>
      </c>
      <c r="AY28" s="1">
        <v>0.95018065848173139</v>
      </c>
      <c r="AZ28" s="1">
        <v>0.65500916038681145</v>
      </c>
      <c r="BA28" s="1">
        <v>0.93712806933558734</v>
      </c>
      <c r="BB28" s="1">
        <v>0.90964490491102823</v>
      </c>
      <c r="BC28" s="1">
        <v>0.89842878173052576</v>
      </c>
      <c r="BD28" s="1">
        <v>0.74878747827717884</v>
      </c>
      <c r="BE28" s="1">
        <v>0.9799807217046429</v>
      </c>
      <c r="BF28" s="1">
        <v>0.99120226082281748</v>
      </c>
      <c r="BG28" s="1">
        <v>0.9361900660350273</v>
      </c>
      <c r="BH28" s="1">
        <v>0.68964331829691616</v>
      </c>
      <c r="BI28" s="1">
        <v>0.99798309230571169</v>
      </c>
      <c r="BJ28" s="1">
        <v>0.87129343457782427</v>
      </c>
      <c r="BK28" s="1">
        <v>0.79094031495042449</v>
      </c>
      <c r="BL28" s="1">
        <v>0.92505296789434854</v>
      </c>
      <c r="BM28" s="1">
        <v>0.96090795568269372</v>
      </c>
    </row>
    <row r="29" spans="1:65" x14ac:dyDescent="0.2">
      <c r="AM29" s="1">
        <v>0.5</v>
      </c>
      <c r="AN29" s="1">
        <v>1</v>
      </c>
      <c r="AO29" s="1">
        <v>1</v>
      </c>
      <c r="AP29" s="1">
        <v>1</v>
      </c>
      <c r="AQ29" s="1">
        <v>0.99228895244147863</v>
      </c>
      <c r="AR29" s="1">
        <v>1</v>
      </c>
      <c r="AS29" s="1">
        <v>1</v>
      </c>
      <c r="AT29" s="1">
        <v>1</v>
      </c>
      <c r="AU29" s="1">
        <v>1</v>
      </c>
      <c r="AV29" s="1">
        <v>1</v>
      </c>
      <c r="AW29" s="1">
        <v>1</v>
      </c>
      <c r="AX29" s="1">
        <v>0.81035749929487322</v>
      </c>
      <c r="AY29" s="1">
        <v>1</v>
      </c>
      <c r="AZ29" s="1">
        <v>0.77579286260605596</v>
      </c>
      <c r="BA29" s="1">
        <v>1</v>
      </c>
      <c r="BB29" s="1">
        <v>0.97402034837233209</v>
      </c>
      <c r="BC29" s="1">
        <v>0.93656959350928537</v>
      </c>
      <c r="BD29" s="1">
        <v>0.82560933795581293</v>
      </c>
      <c r="BE29" s="1">
        <v>1</v>
      </c>
      <c r="BF29" s="1">
        <v>1</v>
      </c>
      <c r="BG29" s="1">
        <v>0.99058821418317544</v>
      </c>
      <c r="BH29" s="1">
        <v>0.7923171733771569</v>
      </c>
      <c r="BI29" s="1">
        <v>1</v>
      </c>
      <c r="BJ29" s="1">
        <v>0.92382964857365735</v>
      </c>
      <c r="BK29" s="1">
        <v>0.87936621087421429</v>
      </c>
      <c r="BL29" s="1">
        <v>1</v>
      </c>
      <c r="BM29" s="1">
        <v>1</v>
      </c>
    </row>
    <row r="30" spans="1:65" x14ac:dyDescent="0.2">
      <c r="AM30" s="1">
        <v>0.75</v>
      </c>
      <c r="AN30" s="1">
        <v>0.92258284487988806</v>
      </c>
      <c r="AO30" s="1">
        <v>0.89322910296988045</v>
      </c>
      <c r="AP30" s="1">
        <v>0.95214372730605923</v>
      </c>
      <c r="AQ30" s="1">
        <v>0.9785252772860018</v>
      </c>
      <c r="AR30" s="1">
        <v>0.99059075912071803</v>
      </c>
      <c r="AS30" s="1">
        <v>0.99160213881759196</v>
      </c>
      <c r="AT30" s="1">
        <v>0.98418849790730123</v>
      </c>
      <c r="AU30" s="1">
        <v>0.94755367828229498</v>
      </c>
      <c r="AV30" s="1">
        <v>0.96155633053204814</v>
      </c>
      <c r="AW30" s="1">
        <v>0.94185746163173645</v>
      </c>
      <c r="AX30" s="1">
        <v>0.89292784925473523</v>
      </c>
      <c r="AY30" s="1">
        <v>0.95654979168970988</v>
      </c>
      <c r="AZ30" s="1">
        <v>0.92174539460811922</v>
      </c>
      <c r="BA30" s="1">
        <v>0.97022551692228187</v>
      </c>
      <c r="BB30" s="1">
        <v>0.99595392504979963</v>
      </c>
      <c r="BC30" s="1">
        <v>0.97357480777525807</v>
      </c>
      <c r="BD30" s="1">
        <v>0.88721130260732461</v>
      </c>
      <c r="BE30" s="1">
        <v>0.96847106981800268</v>
      </c>
      <c r="BF30" s="1">
        <v>0.94721719736431065</v>
      </c>
      <c r="BG30" s="1">
        <v>0.9915661785816825</v>
      </c>
      <c r="BH30" s="1">
        <v>0.87898479030067245</v>
      </c>
      <c r="BI30" s="1">
        <v>0.97163455349096683</v>
      </c>
      <c r="BJ30" s="1">
        <v>0.9565135820998687</v>
      </c>
      <c r="BK30" s="1">
        <v>0.98972846866696906</v>
      </c>
      <c r="BL30" s="1">
        <v>0.99960739452112291</v>
      </c>
      <c r="BM30" s="1">
        <v>0.94282323558846193</v>
      </c>
    </row>
    <row r="31" spans="1:65" x14ac:dyDescent="0.2">
      <c r="AM31" s="1">
        <v>1</v>
      </c>
      <c r="AN31" s="1">
        <v>0.93370403983172801</v>
      </c>
      <c r="AO31" s="1">
        <v>0.94512740987872945</v>
      </c>
      <c r="AP31" s="1">
        <v>0.97935161858803765</v>
      </c>
      <c r="AQ31" s="1">
        <v>1</v>
      </c>
      <c r="AR31" s="1">
        <v>0.97740967536082335</v>
      </c>
      <c r="AS31" s="1">
        <v>0.96973794886635634</v>
      </c>
      <c r="AT31" s="1">
        <v>0.95792110054376733</v>
      </c>
      <c r="AU31" s="1">
        <v>0.895275351188762</v>
      </c>
      <c r="AV31" s="1">
        <v>0.9087631806446681</v>
      </c>
      <c r="AW31" s="1">
        <v>0.88015971529636294</v>
      </c>
      <c r="AX31" s="1">
        <v>0.94360477099650686</v>
      </c>
      <c r="AY31" s="1">
        <v>0.88122318350661799</v>
      </c>
      <c r="AZ31" s="1">
        <v>0.9677578100450015</v>
      </c>
      <c r="BA31" s="1">
        <v>0.9836956412880844</v>
      </c>
      <c r="BB31" s="1">
        <v>1</v>
      </c>
      <c r="BC31" s="1">
        <v>0.98485330323575904</v>
      </c>
      <c r="BD31" s="1">
        <v>0.93037707593975927</v>
      </c>
      <c r="BE31" s="1">
        <v>0.95525652022522489</v>
      </c>
      <c r="BF31" s="1">
        <v>0.9315723325269345</v>
      </c>
      <c r="BG31" s="1">
        <v>1</v>
      </c>
      <c r="BH31" s="1">
        <v>0.958005634464139</v>
      </c>
      <c r="BI31" s="1">
        <v>0.96261211002875169</v>
      </c>
      <c r="BJ31" s="1">
        <v>0.98029583403276288</v>
      </c>
      <c r="BK31" s="1">
        <v>0.97904218780377161</v>
      </c>
      <c r="BL31" s="1">
        <v>0.9765858215269646</v>
      </c>
      <c r="BM31" s="1">
        <v>0.94315092150593816</v>
      </c>
    </row>
    <row r="32" spans="1:65" x14ac:dyDescent="0.2">
      <c r="E32" s="91"/>
      <c r="F32" s="91"/>
      <c r="AM32" s="1">
        <v>1.5</v>
      </c>
      <c r="AN32" s="1">
        <v>0.88673228405677929</v>
      </c>
      <c r="AO32" s="1">
        <v>0.87980569320855695</v>
      </c>
      <c r="AP32" s="1">
        <v>0.92984423233864388</v>
      </c>
      <c r="AQ32" s="1">
        <v>0.97644922602024609</v>
      </c>
      <c r="AR32" s="1">
        <v>0.94794911134947246</v>
      </c>
      <c r="AS32" s="1">
        <v>0.91831491032815216</v>
      </c>
      <c r="AT32" s="1">
        <v>0.90955954541171602</v>
      </c>
      <c r="AU32" s="1">
        <v>0.83884515695497741</v>
      </c>
      <c r="AV32" s="1">
        <v>0.84828953017213493</v>
      </c>
      <c r="AW32" s="1">
        <v>0.85218801346028283</v>
      </c>
      <c r="AX32" s="1">
        <v>0.98871661495736696</v>
      </c>
      <c r="AY32" s="1">
        <v>0.84188027688677503</v>
      </c>
      <c r="AZ32" s="1">
        <v>0.9749882901204191</v>
      </c>
      <c r="BA32" s="1">
        <v>0.99347425053029226</v>
      </c>
      <c r="BB32" s="1">
        <v>0.994822079831574</v>
      </c>
      <c r="BC32" s="1">
        <v>1</v>
      </c>
      <c r="BD32" s="1">
        <v>0.98944849676612034</v>
      </c>
      <c r="BE32" s="1">
        <v>0.92810130022335646</v>
      </c>
      <c r="BF32" s="1">
        <v>0.90171377925012164</v>
      </c>
      <c r="BG32" s="1">
        <v>0.97339757393051962</v>
      </c>
      <c r="BH32" s="1">
        <v>1</v>
      </c>
      <c r="BI32" s="1">
        <v>0.94541832954269123</v>
      </c>
      <c r="BJ32" s="1">
        <v>1</v>
      </c>
      <c r="BK32" s="1">
        <v>1</v>
      </c>
      <c r="BL32" s="1">
        <v>0.96165327520967159</v>
      </c>
      <c r="BM32" s="1">
        <v>0.93319635471557749</v>
      </c>
    </row>
    <row r="33" spans="5:65" x14ac:dyDescent="0.2">
      <c r="E33" s="91"/>
      <c r="F33" s="91"/>
      <c r="AM33" s="1">
        <v>2</v>
      </c>
      <c r="AN33" s="1">
        <v>0.86373778448548177</v>
      </c>
      <c r="AO33" s="1">
        <v>0.84961769698511391</v>
      </c>
      <c r="AP33" s="1">
        <v>0.89181421424262852</v>
      </c>
      <c r="AQ33" s="1">
        <v>0.95337358330685307</v>
      </c>
      <c r="AR33" s="1">
        <v>0.90236928215502843</v>
      </c>
      <c r="AS33" s="1">
        <v>0.86665927402450926</v>
      </c>
      <c r="AT33" s="1">
        <v>0.85323448864897067</v>
      </c>
      <c r="AU33" s="1">
        <v>0.77684314101948737</v>
      </c>
      <c r="AV33" s="1">
        <v>0.77978840397315941</v>
      </c>
      <c r="AW33" s="1">
        <v>0.80224648963572576</v>
      </c>
      <c r="AX33" s="1">
        <v>1</v>
      </c>
      <c r="AY33" s="1">
        <v>0.76524245451277517</v>
      </c>
      <c r="AZ33" s="1">
        <v>1</v>
      </c>
      <c r="BA33" s="1">
        <v>0.96599719981652588</v>
      </c>
      <c r="BB33" s="1">
        <v>0.97016369059171126</v>
      </c>
      <c r="BC33" s="1">
        <v>0.98287121144663792</v>
      </c>
      <c r="BD33" s="1">
        <v>1</v>
      </c>
      <c r="BE33" s="1">
        <v>0.91039838979524246</v>
      </c>
      <c r="BF33" s="1">
        <v>0.87181526927184361</v>
      </c>
      <c r="BG33" s="1">
        <v>0.93702447602641403</v>
      </c>
      <c r="BH33" s="1">
        <v>0.97764660506766388</v>
      </c>
      <c r="BI33" s="1">
        <v>0.90607790127165311</v>
      </c>
      <c r="BJ33" s="1">
        <v>0.98178191620668886</v>
      </c>
      <c r="BK33" s="1">
        <v>0.93723673125526541</v>
      </c>
      <c r="BL33" s="1">
        <v>0.9680771131312994</v>
      </c>
      <c r="BM33" s="1">
        <v>0.8774747759336835</v>
      </c>
    </row>
    <row r="34" spans="5:65" x14ac:dyDescent="0.2">
      <c r="E34" s="91"/>
      <c r="F34" s="91"/>
      <c r="AM34" s="1">
        <v>3</v>
      </c>
      <c r="AN34" s="1">
        <v>0.78083022879176089</v>
      </c>
      <c r="AO34" s="1">
        <v>0.75609410084189821</v>
      </c>
      <c r="AP34" s="1">
        <v>0.80766182923511809</v>
      </c>
      <c r="AQ34" s="1">
        <v>0.89792546189114353</v>
      </c>
      <c r="AR34" s="1">
        <v>0.81301000665299861</v>
      </c>
      <c r="AS34" s="1">
        <v>0.76462999375231588</v>
      </c>
      <c r="AT34" s="1">
        <v>0.74828040036352472</v>
      </c>
      <c r="AU34" s="1">
        <v>0.69949761607628558</v>
      </c>
      <c r="AV34" s="1">
        <v>0.67137925559129852</v>
      </c>
      <c r="AW34" s="1">
        <v>0.72097895575183146</v>
      </c>
      <c r="AX34" s="1">
        <v>0.93850887374975589</v>
      </c>
      <c r="AY34" s="1">
        <v>0.63236998465324634</v>
      </c>
      <c r="AZ34" s="1">
        <v>0.96710264969376436</v>
      </c>
      <c r="BA34" s="1">
        <v>0.9470589060055723</v>
      </c>
      <c r="BB34" s="1">
        <v>0.90354784569021596</v>
      </c>
      <c r="BC34" s="1">
        <v>0.92563802193252798</v>
      </c>
      <c r="BD34" s="1">
        <v>0.96864440804030116</v>
      </c>
      <c r="BE34" s="1">
        <v>0.83366737721764095</v>
      </c>
      <c r="BF34" s="1">
        <v>0.81802991667211533</v>
      </c>
      <c r="BG34" s="1">
        <v>0.8522860758954206</v>
      </c>
      <c r="BH34" s="1">
        <v>0.85680328006305229</v>
      </c>
      <c r="BI34" s="1">
        <v>0.83385901672173823</v>
      </c>
      <c r="BJ34" s="1">
        <v>0.89848725721564482</v>
      </c>
      <c r="BK34" s="1">
        <v>0.81684919966301606</v>
      </c>
      <c r="BL34" s="1">
        <v>0.91767469251545042</v>
      </c>
      <c r="BM34" s="1">
        <v>0.79045731005287256</v>
      </c>
    </row>
    <row r="35" spans="5:65" x14ac:dyDescent="0.2">
      <c r="E35" s="91"/>
      <c r="F35" s="91"/>
      <c r="AM35" s="1">
        <v>4</v>
      </c>
      <c r="AN35" s="1">
        <v>0.69879512031247648</v>
      </c>
      <c r="AO35" s="1">
        <v>0.69314007015003498</v>
      </c>
      <c r="AP35" s="1">
        <v>0.72793764562561358</v>
      </c>
      <c r="AQ35" s="1">
        <v>0.83486010864466531</v>
      </c>
      <c r="AR35" s="1">
        <v>0.73507759568777076</v>
      </c>
      <c r="AS35" s="1">
        <v>0.66811273959598305</v>
      </c>
      <c r="AT35" s="1">
        <v>0.66873049018088093</v>
      </c>
      <c r="AU35" s="1">
        <v>0.63463569165786693</v>
      </c>
      <c r="AV35" s="1">
        <v>0.60339565163695819</v>
      </c>
      <c r="AW35" s="1">
        <v>0.64967389666578179</v>
      </c>
      <c r="AX35" s="1">
        <v>0.85340413529756354</v>
      </c>
      <c r="AY35" s="1">
        <v>0.5758763895033735</v>
      </c>
      <c r="AZ35" s="1">
        <v>0.89679001073158582</v>
      </c>
      <c r="BA35" s="1">
        <v>0.88701520070986051</v>
      </c>
      <c r="BB35" s="1">
        <v>0.82343525115629868</v>
      </c>
      <c r="BC35" s="1">
        <v>0.85127141821327257</v>
      </c>
      <c r="BD35" s="1">
        <v>0.87907898168689247</v>
      </c>
      <c r="BE35" s="1">
        <v>0.772590425396394</v>
      </c>
      <c r="BF35" s="1">
        <v>0.73026320568983427</v>
      </c>
      <c r="BG35" s="1">
        <v>0.78463252875574219</v>
      </c>
      <c r="BH35" s="1">
        <v>0.79223751949423982</v>
      </c>
      <c r="BI35" s="1">
        <v>0.75292165529474031</v>
      </c>
      <c r="BJ35" s="1">
        <v>0.84266783841695225</v>
      </c>
      <c r="BK35" s="1">
        <v>0.70397900330503527</v>
      </c>
      <c r="BL35" s="1">
        <v>0.80523383717703123</v>
      </c>
      <c r="BM35" s="1">
        <v>0.72675422670551659</v>
      </c>
    </row>
    <row r="36" spans="5:65" x14ac:dyDescent="0.2">
      <c r="E36" s="91"/>
      <c r="F36" s="91"/>
      <c r="AM36" s="1">
        <v>5</v>
      </c>
      <c r="AN36" s="1">
        <v>0.6291648072844328</v>
      </c>
      <c r="AO36" s="1">
        <v>0.61153317450921885</v>
      </c>
      <c r="AP36" s="1">
        <v>0.65969556115388706</v>
      </c>
      <c r="AQ36" s="1">
        <v>0.7839090895334937</v>
      </c>
      <c r="AR36" s="1">
        <v>0.64198177893036079</v>
      </c>
      <c r="AS36" s="1">
        <v>0.61130208770017602</v>
      </c>
      <c r="AT36" s="1">
        <v>0.60322005100288445</v>
      </c>
      <c r="AU36" s="1">
        <v>0.56552190329909446</v>
      </c>
      <c r="AV36" s="1">
        <v>0.54029314988738009</v>
      </c>
      <c r="AW36" s="1">
        <v>0.58211777029984291</v>
      </c>
      <c r="AX36" s="1">
        <v>0.78512887548545274</v>
      </c>
      <c r="AY36" s="1">
        <v>0.53590829277734764</v>
      </c>
      <c r="AZ36" s="1">
        <v>0.7868268301504201</v>
      </c>
      <c r="BA36" s="1">
        <v>0.83212118905645038</v>
      </c>
      <c r="BB36" s="1">
        <v>0.75842945219622993</v>
      </c>
      <c r="BC36" s="1">
        <v>0.79295929542072041</v>
      </c>
      <c r="BD36" s="1">
        <v>0.82063177143928889</v>
      </c>
      <c r="BE36" s="1">
        <v>0.71460267178489834</v>
      </c>
      <c r="BF36" s="1">
        <v>0.66725511990642872</v>
      </c>
      <c r="BG36" s="1">
        <v>0.7194160980566322</v>
      </c>
      <c r="BH36" s="1">
        <v>0.71101571277648279</v>
      </c>
      <c r="BI36" s="1">
        <v>0.68707891687765521</v>
      </c>
      <c r="BJ36" s="1">
        <v>0.79047722492668338</v>
      </c>
      <c r="BK36" s="1">
        <v>0.61797771126304191</v>
      </c>
      <c r="BL36" s="1">
        <v>0.74291787099525486</v>
      </c>
      <c r="BM36" s="1">
        <v>0.64601252734406134</v>
      </c>
    </row>
    <row r="37" spans="5:65" x14ac:dyDescent="0.2">
      <c r="E37" s="91"/>
      <c r="F37" s="91"/>
      <c r="AM37" s="1">
        <v>7.5</v>
      </c>
      <c r="AN37" s="1">
        <v>0.50829075556937209</v>
      </c>
      <c r="AO37" s="1">
        <v>0.51854279690244054</v>
      </c>
      <c r="AP37" s="1">
        <v>0.51158499804846891</v>
      </c>
      <c r="AQ37" s="1">
        <v>0.61050736150831475</v>
      </c>
      <c r="AR37" s="1">
        <v>0.50781930998900215</v>
      </c>
      <c r="AS37" s="1">
        <v>0.47511339141065134</v>
      </c>
      <c r="AT37" s="1">
        <v>0.48775231686225878</v>
      </c>
      <c r="AU37" s="1">
        <v>0.46224520815333908</v>
      </c>
      <c r="AV37" s="1">
        <v>0.42933044456925096</v>
      </c>
      <c r="AW37" s="1">
        <v>0.46978970101813122</v>
      </c>
      <c r="AX37" s="1">
        <v>0.63797162135774876</v>
      </c>
      <c r="AY37" s="1">
        <v>0.43382415293293514</v>
      </c>
      <c r="AZ37" s="1">
        <v>0.64372913714492386</v>
      </c>
      <c r="BA37" s="1">
        <v>0.73123847027459021</v>
      </c>
      <c r="BB37" s="1">
        <v>0.63216738267391837</v>
      </c>
      <c r="BC37" s="1">
        <v>0.66269515913976751</v>
      </c>
      <c r="BD37" s="1">
        <v>0.67322429673740081</v>
      </c>
      <c r="BE37" s="1">
        <v>0.60265267645585097</v>
      </c>
      <c r="BF37" s="1">
        <v>0.53956803173288581</v>
      </c>
      <c r="BG37" s="1">
        <v>0.56022783093776918</v>
      </c>
      <c r="BH37" s="1">
        <v>0.52958512903929034</v>
      </c>
      <c r="BI37" s="1">
        <v>0.56857843768327399</v>
      </c>
      <c r="BJ37" s="1">
        <v>0.64659386016016118</v>
      </c>
      <c r="BK37" s="1">
        <v>0.46279911379690236</v>
      </c>
      <c r="BL37" s="1">
        <v>0.63927704747141767</v>
      </c>
      <c r="BM37" s="1">
        <v>0.5186812247039756</v>
      </c>
    </row>
    <row r="38" spans="5:65" x14ac:dyDescent="0.2">
      <c r="E38" s="91"/>
      <c r="F38" s="91"/>
      <c r="AM38" s="1">
        <v>10</v>
      </c>
      <c r="AN38" s="1">
        <v>0.40760669615772244</v>
      </c>
      <c r="AO38" s="1">
        <v>0.42048913628380924</v>
      </c>
      <c r="AP38" s="1">
        <v>0.4162178145217566</v>
      </c>
      <c r="AQ38" s="1">
        <v>0.49709927822415906</v>
      </c>
      <c r="AR38" s="1">
        <v>0.30324910727620807</v>
      </c>
      <c r="AS38" s="1">
        <v>0.28191390096203517</v>
      </c>
      <c r="AT38" s="1">
        <v>0.39353679776049311</v>
      </c>
      <c r="AU38" s="1">
        <v>0.35920670538542765</v>
      </c>
      <c r="AV38" s="1">
        <v>0.35561831411247874</v>
      </c>
      <c r="AW38" s="1">
        <v>0.40283986137917677</v>
      </c>
      <c r="AX38" s="1">
        <v>0.52903359658067739</v>
      </c>
      <c r="AY38" s="1">
        <v>0.30734627898831252</v>
      </c>
      <c r="AZ38" s="1">
        <v>0.4872051037287814</v>
      </c>
      <c r="BA38" s="1">
        <v>0.65736610496081149</v>
      </c>
      <c r="BB38" s="1">
        <v>0.54081551854502774</v>
      </c>
      <c r="BC38" s="1">
        <v>0.57707550104481908</v>
      </c>
      <c r="BD38" s="1">
        <v>0.56696197004375337</v>
      </c>
      <c r="BE38" s="1">
        <v>0.50672829493244109</v>
      </c>
      <c r="BF38" s="1">
        <v>0.44991245849951689</v>
      </c>
      <c r="BG38" s="1">
        <v>0.46038851654464541</v>
      </c>
      <c r="BH38" s="1">
        <v>0.42913739037110327</v>
      </c>
      <c r="BI38" s="1">
        <v>0.48527728904718992</v>
      </c>
      <c r="BJ38" s="1">
        <v>0.55763629002794424</v>
      </c>
      <c r="BK38" s="1">
        <v>0.3209320726135701</v>
      </c>
      <c r="BL38" s="1">
        <v>0.56770701477685792</v>
      </c>
      <c r="BM38" s="1">
        <v>0.42791286211507973</v>
      </c>
    </row>
    <row r="39" spans="5:65" x14ac:dyDescent="0.2">
      <c r="E39" s="91"/>
      <c r="F39" s="91"/>
    </row>
    <row r="40" spans="5:65" x14ac:dyDescent="0.2">
      <c r="E40" s="91"/>
      <c r="F40" s="91"/>
    </row>
    <row r="41" spans="5:65" ht="12" thickBot="1" x14ac:dyDescent="0.25">
      <c r="E41" s="91"/>
      <c r="F41" s="91"/>
      <c r="AM41" s="107" t="s">
        <v>34</v>
      </c>
      <c r="AN41" s="112" t="s">
        <v>524</v>
      </c>
      <c r="AO41" s="112">
        <v>1E-3</v>
      </c>
      <c r="AP41" s="112">
        <v>0.01</v>
      </c>
      <c r="AQ41" s="112">
        <v>0.05</v>
      </c>
      <c r="AR41" s="112">
        <v>0.1</v>
      </c>
      <c r="AS41" s="112">
        <v>0.2</v>
      </c>
      <c r="AT41" s="112">
        <v>0.3</v>
      </c>
      <c r="AU41" s="112">
        <v>0.5</v>
      </c>
      <c r="AV41" s="112">
        <v>0.75</v>
      </c>
      <c r="AW41" s="112">
        <v>1</v>
      </c>
      <c r="AX41" s="112">
        <v>1.5</v>
      </c>
      <c r="AY41" s="112">
        <v>2</v>
      </c>
      <c r="AZ41" s="112">
        <v>3</v>
      </c>
      <c r="BA41" s="112">
        <v>4</v>
      </c>
      <c r="BB41" s="112">
        <v>5</v>
      </c>
      <c r="BC41" s="112">
        <v>7.5</v>
      </c>
      <c r="BD41" s="112">
        <v>10</v>
      </c>
    </row>
    <row r="42" spans="5:65" x14ac:dyDescent="0.2">
      <c r="E42" s="91"/>
      <c r="F42" s="91"/>
      <c r="AM42" s="162" t="s">
        <v>528</v>
      </c>
      <c r="AN42" s="107">
        <v>15.4</v>
      </c>
      <c r="AO42" s="111">
        <v>4.8415649647260564E-3</v>
      </c>
      <c r="AP42" s="111">
        <v>4.8373233795797214E-2</v>
      </c>
      <c r="AQ42" s="111">
        <v>0.208863220709089</v>
      </c>
      <c r="AR42" s="111">
        <v>0.44098809159692937</v>
      </c>
      <c r="AS42" s="111">
        <v>0.85631195503387003</v>
      </c>
      <c r="AT42" s="111">
        <v>0.88988111653187185</v>
      </c>
      <c r="AU42" s="111">
        <v>1</v>
      </c>
      <c r="AV42" s="111">
        <v>0.92258284487988806</v>
      </c>
      <c r="AW42" s="111">
        <v>0.93370403983172801</v>
      </c>
      <c r="AX42" s="111">
        <v>0.88673228405677929</v>
      </c>
      <c r="AY42" s="111">
        <v>0.86373778448548177</v>
      </c>
      <c r="AZ42" s="111">
        <v>0.78083022879176089</v>
      </c>
      <c r="BA42" s="111">
        <v>0.69879512031247648</v>
      </c>
      <c r="BB42" s="111">
        <v>0.6291648072844328</v>
      </c>
      <c r="BC42" s="111">
        <v>0.50829075556937209</v>
      </c>
      <c r="BD42" s="111">
        <v>0.40760669615772244</v>
      </c>
    </row>
    <row r="43" spans="5:65" x14ac:dyDescent="0.2">
      <c r="E43" s="91"/>
      <c r="F43" s="91"/>
      <c r="AM43" s="162"/>
      <c r="AN43" s="107">
        <v>16.3</v>
      </c>
      <c r="AO43" s="111">
        <v>4.0794734100059191E-3</v>
      </c>
      <c r="AP43" s="111">
        <v>1.9983052578282839E-2</v>
      </c>
      <c r="AQ43" s="111">
        <v>0.23268606697518332</v>
      </c>
      <c r="AR43" s="111">
        <v>0.44615965443525313</v>
      </c>
      <c r="AS43" s="111">
        <v>0.88443833498843061</v>
      </c>
      <c r="AT43" s="111">
        <v>0.87420934453255328</v>
      </c>
      <c r="AU43" s="111">
        <v>1</v>
      </c>
      <c r="AV43" s="111">
        <v>0.89322910296988045</v>
      </c>
      <c r="AW43" s="111">
        <v>0.94512740987872945</v>
      </c>
      <c r="AX43" s="111">
        <v>0.87980569320855695</v>
      </c>
      <c r="AY43" s="111">
        <v>0.84961769698511391</v>
      </c>
      <c r="AZ43" s="111">
        <v>0.75609410084189821</v>
      </c>
      <c r="BA43" s="111">
        <v>0.69314007015003498</v>
      </c>
      <c r="BB43" s="111">
        <v>0.61153317450921885</v>
      </c>
      <c r="BC43" s="111">
        <v>0.51854279690244054</v>
      </c>
      <c r="BD43" s="111">
        <v>0.42048913628380924</v>
      </c>
    </row>
    <row r="44" spans="5:65" x14ac:dyDescent="0.2">
      <c r="E44" s="91"/>
      <c r="F44" s="91"/>
      <c r="AM44" s="162"/>
      <c r="AN44" s="107">
        <v>19.2</v>
      </c>
      <c r="AO44" s="111">
        <v>8.6914910288708319E-3</v>
      </c>
      <c r="AP44" s="111">
        <v>3.3298952382642015E-2</v>
      </c>
      <c r="AQ44" s="111">
        <v>0.20096801115329571</v>
      </c>
      <c r="AR44" s="111">
        <v>0.31921595098700162</v>
      </c>
      <c r="AS44" s="111">
        <v>0.84529444464156878</v>
      </c>
      <c r="AT44" s="111">
        <v>0.93325290659854054</v>
      </c>
      <c r="AU44" s="111">
        <v>1</v>
      </c>
      <c r="AV44" s="111">
        <v>0.95214372730605923</v>
      </c>
      <c r="AW44" s="111">
        <v>0.97935161858803765</v>
      </c>
      <c r="AX44" s="111">
        <v>0.92984423233864388</v>
      </c>
      <c r="AY44" s="111">
        <v>0.89181421424262852</v>
      </c>
      <c r="AZ44" s="111">
        <v>0.80766182923511809</v>
      </c>
      <c r="BA44" s="111">
        <v>0.72793764562561358</v>
      </c>
      <c r="BB44" s="111">
        <v>0.65969556115388706</v>
      </c>
      <c r="BC44" s="111">
        <v>0.51158499804846891</v>
      </c>
      <c r="BD44" s="111">
        <v>0.4162178145217566</v>
      </c>
    </row>
    <row r="45" spans="5:65" x14ac:dyDescent="0.2">
      <c r="F45" s="91"/>
      <c r="AM45" s="162"/>
      <c r="AN45" s="107">
        <v>20.7</v>
      </c>
      <c r="AO45" s="111">
        <v>-5.0555234009714472E-3</v>
      </c>
      <c r="AP45" s="111">
        <v>3.5540405072101926E-2</v>
      </c>
      <c r="AQ45" s="111">
        <v>0.21754475161529499</v>
      </c>
      <c r="AR45" s="111">
        <v>0.4403646732337676</v>
      </c>
      <c r="AS45" s="111">
        <v>0.84031957873711927</v>
      </c>
      <c r="AT45" s="111">
        <v>0.92198163027524327</v>
      </c>
      <c r="AU45" s="111">
        <v>0.99228895244147863</v>
      </c>
      <c r="AV45" s="111">
        <v>0.9785252772860018</v>
      </c>
      <c r="AW45" s="111">
        <v>1</v>
      </c>
      <c r="AX45" s="111">
        <v>0.97644922602024609</v>
      </c>
      <c r="AY45" s="111">
        <v>0.95337358330685307</v>
      </c>
      <c r="AZ45" s="111">
        <v>0.89792546189114353</v>
      </c>
      <c r="BA45" s="111">
        <v>0.83486010864466531</v>
      </c>
      <c r="BB45" s="111">
        <v>0.7839090895334937</v>
      </c>
      <c r="BC45" s="111">
        <v>0.61050736150831475</v>
      </c>
      <c r="BD45" s="111">
        <v>0.49709927822415906</v>
      </c>
    </row>
    <row r="46" spans="5:65" x14ac:dyDescent="0.2">
      <c r="F46" s="91"/>
      <c r="AM46" s="162"/>
      <c r="AN46" s="107">
        <v>20.7</v>
      </c>
      <c r="AO46" s="111">
        <v>5.7160714043258069E-3</v>
      </c>
      <c r="AP46" s="111">
        <v>4.2594949491520824E-2</v>
      </c>
      <c r="AQ46" s="111">
        <v>0.2925608613596557</v>
      </c>
      <c r="AR46" s="111">
        <v>0.38721475499314334</v>
      </c>
      <c r="AS46" s="111">
        <v>0.83199413449919213</v>
      </c>
      <c r="AT46" s="111">
        <v>0.93466755373314692</v>
      </c>
      <c r="AU46" s="111">
        <v>1</v>
      </c>
      <c r="AV46" s="111">
        <v>0.99059075912071803</v>
      </c>
      <c r="AW46" s="111">
        <v>0.97740967536082335</v>
      </c>
      <c r="AX46" s="111">
        <v>0.94794911134947246</v>
      </c>
      <c r="AY46" s="111">
        <v>0.90236928215502843</v>
      </c>
      <c r="AZ46" s="111">
        <v>0.81301000665299861</v>
      </c>
      <c r="BA46" s="111">
        <v>0.73507759568777076</v>
      </c>
      <c r="BB46" s="111">
        <v>0.64198177893036079</v>
      </c>
      <c r="BC46" s="111">
        <v>0.50781930998900215</v>
      </c>
      <c r="BD46" s="111">
        <v>0.30324910727620807</v>
      </c>
    </row>
    <row r="47" spans="5:65" x14ac:dyDescent="0.2">
      <c r="F47" s="91"/>
      <c r="AM47" s="162"/>
      <c r="AN47" s="107">
        <v>24.9</v>
      </c>
      <c r="AO47" s="111">
        <v>9.9147502143415462E-3</v>
      </c>
      <c r="AP47" s="111">
        <v>8.3646450044220624E-2</v>
      </c>
      <c r="AQ47" s="111">
        <v>0.42394729226450151</v>
      </c>
      <c r="AR47" s="111">
        <v>0.49546726240543953</v>
      </c>
      <c r="AS47" s="111">
        <v>0.95506535726746311</v>
      </c>
      <c r="AT47" s="111">
        <v>0.9575860679347753</v>
      </c>
      <c r="AU47" s="111">
        <v>1</v>
      </c>
      <c r="AV47" s="111">
        <v>0.99160213881759196</v>
      </c>
      <c r="AW47" s="111">
        <v>0.96973794886635634</v>
      </c>
      <c r="AX47" s="111">
        <v>0.91831491032815216</v>
      </c>
      <c r="AY47" s="111">
        <v>0.86665927402450926</v>
      </c>
      <c r="AZ47" s="111">
        <v>0.76462999375231588</v>
      </c>
      <c r="BA47" s="111">
        <v>0.66811273959598305</v>
      </c>
      <c r="BB47" s="111">
        <v>0.61130208770017602</v>
      </c>
      <c r="BC47" s="111">
        <v>0.47511339141065134</v>
      </c>
      <c r="BD47" s="111">
        <v>0.28191390096203517</v>
      </c>
    </row>
    <row r="48" spans="5:65" x14ac:dyDescent="0.2">
      <c r="F48" s="91"/>
      <c r="AM48" s="162"/>
      <c r="AN48" s="107">
        <v>29.7</v>
      </c>
      <c r="AO48" s="111">
        <v>1.4079288512800874E-2</v>
      </c>
      <c r="AP48" s="111">
        <v>0.11435957831435163</v>
      </c>
      <c r="AQ48" s="111">
        <v>0.2723517557697393</v>
      </c>
      <c r="AR48" s="111">
        <v>0.47195560378235923</v>
      </c>
      <c r="AS48" s="111">
        <v>0.83641995009133707</v>
      </c>
      <c r="AT48" s="111">
        <v>0.94708222771359363</v>
      </c>
      <c r="AU48" s="111">
        <v>1</v>
      </c>
      <c r="AV48" s="111">
        <v>0.98418849790730123</v>
      </c>
      <c r="AW48" s="111">
        <v>0.95792110054376733</v>
      </c>
      <c r="AX48" s="111">
        <v>0.90955954541171602</v>
      </c>
      <c r="AY48" s="111">
        <v>0.85323448864897067</v>
      </c>
      <c r="AZ48" s="111">
        <v>0.74828040036352472</v>
      </c>
      <c r="BA48" s="111">
        <v>0.66873049018088093</v>
      </c>
      <c r="BB48" s="111">
        <v>0.60322005100288445</v>
      </c>
      <c r="BC48" s="111">
        <v>0.48775231686225878</v>
      </c>
      <c r="BD48" s="111">
        <v>0.39353679776049311</v>
      </c>
    </row>
    <row r="49" spans="6:56" x14ac:dyDescent="0.2">
      <c r="F49" s="91"/>
      <c r="AM49" s="162"/>
      <c r="AN49" s="107">
        <v>35</v>
      </c>
      <c r="AO49" s="111">
        <v>1.3682824649611212E-2</v>
      </c>
      <c r="AP49" s="111">
        <v>0.19221793652603117</v>
      </c>
      <c r="AQ49" s="111">
        <v>0.33595324949601613</v>
      </c>
      <c r="AR49" s="111">
        <v>0.62303803398291246</v>
      </c>
      <c r="AS49" s="111">
        <v>0.87777591117084253</v>
      </c>
      <c r="AT49" s="111">
        <v>0.95753735880451829</v>
      </c>
      <c r="AU49" s="111">
        <v>1</v>
      </c>
      <c r="AV49" s="111">
        <v>0.94755367828229498</v>
      </c>
      <c r="AW49" s="111">
        <v>0.895275351188762</v>
      </c>
      <c r="AX49" s="111">
        <v>0.83884515695497741</v>
      </c>
      <c r="AY49" s="111">
        <v>0.77684314101948737</v>
      </c>
      <c r="AZ49" s="111">
        <v>0.69949761607628558</v>
      </c>
      <c r="BA49" s="111">
        <v>0.63463569165786693</v>
      </c>
      <c r="BB49" s="111">
        <v>0.56552190329909446</v>
      </c>
      <c r="BC49" s="111">
        <v>0.46224520815333908</v>
      </c>
      <c r="BD49" s="111">
        <v>0.35920670538542765</v>
      </c>
    </row>
    <row r="50" spans="6:56" x14ac:dyDescent="0.2">
      <c r="F50" s="91"/>
      <c r="AM50" s="162"/>
      <c r="AN50" s="107">
        <v>37.9</v>
      </c>
      <c r="AO50" s="111">
        <v>1.5494002181826736E-2</v>
      </c>
      <c r="AP50" s="111">
        <v>0.16399215850883023</v>
      </c>
      <c r="AQ50" s="111">
        <v>0.3857422621603025</v>
      </c>
      <c r="AR50" s="111">
        <v>0.6145677336642339</v>
      </c>
      <c r="AS50" s="111">
        <v>0.77238430731411833</v>
      </c>
      <c r="AT50" s="111">
        <v>0.93214577660681841</v>
      </c>
      <c r="AU50" s="111">
        <v>1</v>
      </c>
      <c r="AV50" s="111">
        <v>0.96155633053204814</v>
      </c>
      <c r="AW50" s="111">
        <v>0.9087631806446681</v>
      </c>
      <c r="AX50" s="111">
        <v>0.84828953017213493</v>
      </c>
      <c r="AY50" s="111">
        <v>0.77978840397315941</v>
      </c>
      <c r="AZ50" s="111">
        <v>0.67137925559129852</v>
      </c>
      <c r="BA50" s="111">
        <v>0.60339565163695819</v>
      </c>
      <c r="BB50" s="111">
        <v>0.54029314988738009</v>
      </c>
      <c r="BC50" s="111">
        <v>0.42933044456925096</v>
      </c>
      <c r="BD50" s="111">
        <v>0.35561831411247874</v>
      </c>
    </row>
    <row r="51" spans="6:56" x14ac:dyDescent="0.2">
      <c r="F51" s="91"/>
      <c r="AM51" s="162"/>
      <c r="AN51" s="107">
        <v>50</v>
      </c>
      <c r="AO51" s="111">
        <v>8.3616110186334504E-3</v>
      </c>
      <c r="AP51" s="111">
        <v>0.15507932176605224</v>
      </c>
      <c r="AQ51" s="111">
        <v>0.28795390785876745</v>
      </c>
      <c r="AR51" s="111">
        <v>0.59059968286540432</v>
      </c>
      <c r="AS51" s="111">
        <v>0.78000401799487706</v>
      </c>
      <c r="AT51" s="111">
        <v>0.91660149383309542</v>
      </c>
      <c r="AU51" s="111">
        <v>1</v>
      </c>
      <c r="AV51" s="111">
        <v>0.94185746163173645</v>
      </c>
      <c r="AW51" s="111">
        <v>0.88015971529636294</v>
      </c>
      <c r="AX51" s="111">
        <v>0.85218801346028283</v>
      </c>
      <c r="AY51" s="111">
        <v>0.80224648963572576</v>
      </c>
      <c r="AZ51" s="111">
        <v>0.72097895575183146</v>
      </c>
      <c r="BA51" s="111">
        <v>0.64967389666578179</v>
      </c>
      <c r="BB51" s="111">
        <v>0.58211777029984291</v>
      </c>
      <c r="BC51" s="111">
        <v>0.46978970101813122</v>
      </c>
      <c r="BD51" s="111">
        <v>0.40283986137917677</v>
      </c>
    </row>
    <row r="52" spans="6:56" x14ac:dyDescent="0.2">
      <c r="F52" s="91"/>
      <c r="AM52" s="162"/>
      <c r="AN52" s="107">
        <v>61.4</v>
      </c>
      <c r="AO52" s="111">
        <v>5.4133526271397886E-3</v>
      </c>
      <c r="AP52" s="111">
        <v>4.9058664177930617E-2</v>
      </c>
      <c r="AQ52" s="111">
        <v>0.30166409928185545</v>
      </c>
      <c r="AR52" s="111">
        <v>0.31889633551018637</v>
      </c>
      <c r="AS52" s="111">
        <v>0.65144632357727106</v>
      </c>
      <c r="AT52" s="111">
        <v>0.74874704389143221</v>
      </c>
      <c r="AU52" s="111">
        <v>0.81035749929487322</v>
      </c>
      <c r="AV52" s="111">
        <v>0.89292784925473523</v>
      </c>
      <c r="AW52" s="111">
        <v>0.94360477099650686</v>
      </c>
      <c r="AX52" s="111">
        <v>0.98871661495736696</v>
      </c>
      <c r="AY52" s="111">
        <v>1</v>
      </c>
      <c r="AZ52" s="111">
        <v>0.93850887374975589</v>
      </c>
      <c r="BA52" s="111">
        <v>0.85340413529756354</v>
      </c>
      <c r="BB52" s="111">
        <v>0.78512887548545274</v>
      </c>
      <c r="BC52" s="111">
        <v>0.63797162135774876</v>
      </c>
      <c r="BD52" s="111">
        <v>0.52903359658067739</v>
      </c>
    </row>
    <row r="53" spans="6:56" x14ac:dyDescent="0.2">
      <c r="F53" s="91"/>
      <c r="AM53" s="162"/>
      <c r="AN53" s="107">
        <v>128.6</v>
      </c>
      <c r="AO53" s="111">
        <v>8.0761715149504105E-3</v>
      </c>
      <c r="AP53" s="111">
        <v>5.1616334614533792E-2</v>
      </c>
      <c r="AQ53" s="111">
        <v>0.45348934138000957</v>
      </c>
      <c r="AR53" s="111">
        <v>0.60274964734726988</v>
      </c>
      <c r="AS53" s="111">
        <v>0.81630903661099441</v>
      </c>
      <c r="AT53" s="111">
        <v>0.95018065848173139</v>
      </c>
      <c r="AU53" s="111">
        <v>1</v>
      </c>
      <c r="AV53" s="111">
        <v>0.95654979168970988</v>
      </c>
      <c r="AW53" s="111">
        <v>0.88122318350661799</v>
      </c>
      <c r="AX53" s="111">
        <v>0.84188027688677503</v>
      </c>
      <c r="AY53" s="111">
        <v>0.76524245451277517</v>
      </c>
      <c r="AZ53" s="111">
        <v>0.63236998465324634</v>
      </c>
      <c r="BA53" s="111">
        <v>0.5758763895033735</v>
      </c>
      <c r="BB53" s="111">
        <v>0.53590829277734764</v>
      </c>
      <c r="BC53" s="111">
        <v>0.43382415293293514</v>
      </c>
      <c r="BD53" s="111">
        <v>0.30734627898831252</v>
      </c>
    </row>
    <row r="54" spans="6:56" ht="12" thickBot="1" x14ac:dyDescent="0.25">
      <c r="F54" s="91"/>
      <c r="AM54" s="163"/>
      <c r="AN54" s="112">
        <v>172.2</v>
      </c>
      <c r="AO54" s="113">
        <v>2.6587726267483297E-3</v>
      </c>
      <c r="AP54" s="113">
        <v>8.9338969886340047E-3</v>
      </c>
      <c r="AQ54" s="113">
        <v>0.10146724605866204</v>
      </c>
      <c r="AR54" s="113">
        <v>0.33293186003284692</v>
      </c>
      <c r="AS54" s="113">
        <v>0.50150597944990249</v>
      </c>
      <c r="AT54" s="113">
        <v>0.65500916038681145</v>
      </c>
      <c r="AU54" s="113">
        <v>0.77579286260605596</v>
      </c>
      <c r="AV54" s="113">
        <v>0.92174539460811922</v>
      </c>
      <c r="AW54" s="113">
        <v>0.9677578100450015</v>
      </c>
      <c r="AX54" s="113">
        <v>0.9749882901204191</v>
      </c>
      <c r="AY54" s="113">
        <v>1</v>
      </c>
      <c r="AZ54" s="113">
        <v>0.96710264969376436</v>
      </c>
      <c r="BA54" s="113">
        <v>0.89679001073158582</v>
      </c>
      <c r="BB54" s="113">
        <v>0.7868268301504201</v>
      </c>
      <c r="BC54" s="113">
        <v>0.64372913714492386</v>
      </c>
      <c r="BD54" s="113">
        <v>0.4872051037287814</v>
      </c>
    </row>
    <row r="55" spans="6:56" x14ac:dyDescent="0.2">
      <c r="F55" s="91"/>
      <c r="AM55" s="162" t="s">
        <v>525</v>
      </c>
      <c r="AN55" s="107">
        <v>63.2</v>
      </c>
      <c r="AO55" s="111">
        <v>8.1571430216743814E-3</v>
      </c>
      <c r="AP55" s="111">
        <v>6.2216057039216587E-2</v>
      </c>
      <c r="AQ55" s="111">
        <v>0.37379044292172503</v>
      </c>
      <c r="AR55" s="111">
        <v>0.5150693135544504</v>
      </c>
      <c r="AS55" s="111">
        <v>0.81634161437187158</v>
      </c>
      <c r="AT55" s="111">
        <v>0.93712806933558734</v>
      </c>
      <c r="AU55" s="111">
        <v>1</v>
      </c>
      <c r="AV55" s="111">
        <v>0.97022551692228187</v>
      </c>
      <c r="AW55" s="111">
        <v>0.9836956412880844</v>
      </c>
      <c r="AX55" s="111">
        <v>0.99347425053029226</v>
      </c>
      <c r="AY55" s="111">
        <v>0.96599719981652588</v>
      </c>
      <c r="AZ55" s="111">
        <v>0.9470589060055723</v>
      </c>
      <c r="BA55" s="111">
        <v>0.88701520070986051</v>
      </c>
      <c r="BB55" s="111">
        <v>0.83212118905645038</v>
      </c>
      <c r="BC55" s="111">
        <v>0.73123847027459021</v>
      </c>
      <c r="BD55" s="111">
        <v>0.65736610496081149</v>
      </c>
    </row>
    <row r="56" spans="6:56" x14ac:dyDescent="0.2">
      <c r="F56" s="91"/>
      <c r="AM56" s="162"/>
      <c r="AN56" s="107">
        <v>69.7</v>
      </c>
      <c r="AO56" s="111">
        <v>8.1116301753971932E-3</v>
      </c>
      <c r="AP56" s="111">
        <v>8.9258649145060945E-2</v>
      </c>
      <c r="AQ56" s="111">
        <v>0.46640562289525694</v>
      </c>
      <c r="AR56" s="111">
        <v>0.64335929797649671</v>
      </c>
      <c r="AS56" s="111">
        <v>0.84900035865054235</v>
      </c>
      <c r="AT56" s="111">
        <v>0.90964490491102823</v>
      </c>
      <c r="AU56" s="111">
        <v>0.97402034837233209</v>
      </c>
      <c r="AV56" s="111">
        <v>0.99595392504979963</v>
      </c>
      <c r="AW56" s="111">
        <v>1</v>
      </c>
      <c r="AX56" s="111">
        <v>0.994822079831574</v>
      </c>
      <c r="AY56" s="111">
        <v>0.97016369059171126</v>
      </c>
      <c r="AZ56" s="111">
        <v>0.90354784569021596</v>
      </c>
      <c r="BA56" s="111">
        <v>0.82343525115629868</v>
      </c>
      <c r="BB56" s="111">
        <v>0.75842945219622993</v>
      </c>
      <c r="BC56" s="111">
        <v>0.63216738267391837</v>
      </c>
      <c r="BD56" s="111">
        <v>0.54081551854502774</v>
      </c>
    </row>
    <row r="57" spans="6:56" x14ac:dyDescent="0.2">
      <c r="F57" s="91"/>
      <c r="AM57" s="162"/>
      <c r="AN57" s="107">
        <v>73.2</v>
      </c>
      <c r="AO57" s="111">
        <v>8.3754833806113493E-3</v>
      </c>
      <c r="AP57" s="111">
        <v>8.6691468592402593E-2</v>
      </c>
      <c r="AQ57" s="111">
        <v>0.46509078419831096</v>
      </c>
      <c r="AR57" s="111">
        <v>0.63793485463311062</v>
      </c>
      <c r="AS57" s="111">
        <v>0.83685326160489304</v>
      </c>
      <c r="AT57" s="111">
        <v>0.89842878173052576</v>
      </c>
      <c r="AU57" s="111">
        <v>0.93656959350928537</v>
      </c>
      <c r="AV57" s="111">
        <v>0.97357480777525807</v>
      </c>
      <c r="AW57" s="111">
        <v>0.98485330323575904</v>
      </c>
      <c r="AX57" s="111">
        <v>1</v>
      </c>
      <c r="AY57" s="111">
        <v>0.98287121144663792</v>
      </c>
      <c r="AZ57" s="111">
        <v>0.92563802193252798</v>
      </c>
      <c r="BA57" s="111">
        <v>0.85127141821327257</v>
      </c>
      <c r="BB57" s="111">
        <v>0.79295929542072041</v>
      </c>
      <c r="BC57" s="111">
        <v>0.66269515913976751</v>
      </c>
      <c r="BD57" s="111">
        <v>0.57707550104481908</v>
      </c>
    </row>
    <row r="58" spans="6:56" x14ac:dyDescent="0.2">
      <c r="F58" s="91"/>
      <c r="AM58" s="162"/>
      <c r="AN58" s="107">
        <v>76.400000000000006</v>
      </c>
      <c r="AO58" s="111">
        <v>6.6614972701776803E-3</v>
      </c>
      <c r="AP58" s="111">
        <v>6.7071811324293518E-2</v>
      </c>
      <c r="AQ58" s="111">
        <v>0.35290463058749061</v>
      </c>
      <c r="AR58" s="111">
        <v>0.47671167039336987</v>
      </c>
      <c r="AS58" s="111">
        <v>0.62328598515375211</v>
      </c>
      <c r="AT58" s="111">
        <v>0.74878747827717884</v>
      </c>
      <c r="AU58" s="111">
        <v>0.82560933795581293</v>
      </c>
      <c r="AV58" s="111">
        <v>0.88721130260732461</v>
      </c>
      <c r="AW58" s="111">
        <v>0.93037707593975927</v>
      </c>
      <c r="AX58" s="111">
        <v>0.98944849676612034</v>
      </c>
      <c r="AY58" s="111">
        <v>1</v>
      </c>
      <c r="AZ58" s="111">
        <v>0.96864440804030116</v>
      </c>
      <c r="BA58" s="111">
        <v>0.87907898168689247</v>
      </c>
      <c r="BB58" s="111">
        <v>0.82063177143928889</v>
      </c>
      <c r="BC58" s="111">
        <v>0.67322429673740081</v>
      </c>
      <c r="BD58" s="111">
        <v>0.56696197004375337</v>
      </c>
    </row>
    <row r="59" spans="6:56" x14ac:dyDescent="0.2">
      <c r="AM59" s="162"/>
      <c r="AN59" s="107">
        <v>82.1</v>
      </c>
      <c r="AO59" s="111">
        <v>1.5552686487783336E-2</v>
      </c>
      <c r="AP59" s="111">
        <v>9.5072516539418589E-2</v>
      </c>
      <c r="AQ59" s="111">
        <v>0.5685632149742248</v>
      </c>
      <c r="AR59" s="111">
        <v>0.77916606510458686</v>
      </c>
      <c r="AS59" s="111">
        <v>0.88187160825145017</v>
      </c>
      <c r="AT59" s="111">
        <v>0.9799807217046429</v>
      </c>
      <c r="AU59" s="111">
        <v>1</v>
      </c>
      <c r="AV59" s="111">
        <v>0.96847106981800268</v>
      </c>
      <c r="AW59" s="111">
        <v>0.95525652022522489</v>
      </c>
      <c r="AX59" s="111">
        <v>0.92810130022335646</v>
      </c>
      <c r="AY59" s="111">
        <v>0.91039838979524246</v>
      </c>
      <c r="AZ59" s="111">
        <v>0.83366737721764095</v>
      </c>
      <c r="BA59" s="111">
        <v>0.772590425396394</v>
      </c>
      <c r="BB59" s="111">
        <v>0.71460267178489834</v>
      </c>
      <c r="BC59" s="111">
        <v>0.60265267645585097</v>
      </c>
      <c r="BD59" s="111">
        <v>0.50672829493244109</v>
      </c>
    </row>
    <row r="60" spans="6:56" x14ac:dyDescent="0.2">
      <c r="AM60" s="162"/>
      <c r="AN60" s="107">
        <v>83.9</v>
      </c>
      <c r="AO60" s="111">
        <v>8.2971112212947423E-3</v>
      </c>
      <c r="AP60" s="111">
        <v>0.10844770939127782</v>
      </c>
      <c r="AQ60" s="111">
        <v>0.56512942338847361</v>
      </c>
      <c r="AR60" s="111">
        <v>0.73388655202725761</v>
      </c>
      <c r="AS60" s="111">
        <v>0.91002477315490848</v>
      </c>
      <c r="AT60" s="111">
        <v>0.99120226082281748</v>
      </c>
      <c r="AU60" s="111">
        <v>1</v>
      </c>
      <c r="AV60" s="111">
        <v>0.94721719736431065</v>
      </c>
      <c r="AW60" s="111">
        <v>0.9315723325269345</v>
      </c>
      <c r="AX60" s="111">
        <v>0.90171377925012164</v>
      </c>
      <c r="AY60" s="111">
        <v>0.87181526927184361</v>
      </c>
      <c r="AZ60" s="111">
        <v>0.81802991667211533</v>
      </c>
      <c r="BA60" s="111">
        <v>0.73026320568983427</v>
      </c>
      <c r="BB60" s="111">
        <v>0.66725511990642872</v>
      </c>
      <c r="BC60" s="111">
        <v>0.53956803173288581</v>
      </c>
      <c r="BD60" s="111">
        <v>0.44991245849951689</v>
      </c>
    </row>
    <row r="61" spans="6:56" x14ac:dyDescent="0.2">
      <c r="AM61" s="162"/>
      <c r="AN61" s="107">
        <v>94.8</v>
      </c>
      <c r="AO61" s="111">
        <v>-4.96897318224232E-3</v>
      </c>
      <c r="AP61" s="111">
        <v>0.14026129145133506</v>
      </c>
      <c r="AQ61" s="111">
        <v>0.53072271793353432</v>
      </c>
      <c r="AR61" s="111">
        <v>0.69703560149296584</v>
      </c>
      <c r="AS61" s="111">
        <v>0.80168365206897785</v>
      </c>
      <c r="AT61" s="111">
        <v>0.9361900660350273</v>
      </c>
      <c r="AU61" s="111">
        <v>0.99058821418317544</v>
      </c>
      <c r="AV61" s="111">
        <v>0.9915661785816825</v>
      </c>
      <c r="AW61" s="111">
        <v>1</v>
      </c>
      <c r="AX61" s="111">
        <v>0.97339757393051962</v>
      </c>
      <c r="AY61" s="111">
        <v>0.93702447602641403</v>
      </c>
      <c r="AZ61" s="111">
        <v>0.8522860758954206</v>
      </c>
      <c r="BA61" s="111">
        <v>0.78463252875574219</v>
      </c>
      <c r="BB61" s="111">
        <v>0.7194160980566322</v>
      </c>
      <c r="BC61" s="111">
        <v>0.56022783093776918</v>
      </c>
      <c r="BD61" s="111">
        <v>0.46038851654464541</v>
      </c>
    </row>
    <row r="62" spans="6:56" x14ac:dyDescent="0.2">
      <c r="AM62" s="162"/>
      <c r="AN62" s="107">
        <v>97.1</v>
      </c>
      <c r="AO62" s="111">
        <v>-5.0767690498549458E-3</v>
      </c>
      <c r="AP62" s="111">
        <v>4.7519737917763656E-2</v>
      </c>
      <c r="AQ62" s="111">
        <v>0.33006875125769286</v>
      </c>
      <c r="AR62" s="111">
        <v>0.45980161990843998</v>
      </c>
      <c r="AS62" s="111">
        <v>0.5317860915935807</v>
      </c>
      <c r="AT62" s="111">
        <v>0.68964331829691616</v>
      </c>
      <c r="AU62" s="111">
        <v>0.7923171733771569</v>
      </c>
      <c r="AV62" s="111">
        <v>0.87898479030067245</v>
      </c>
      <c r="AW62" s="111">
        <v>0.958005634464139</v>
      </c>
      <c r="AX62" s="111">
        <v>1</v>
      </c>
      <c r="AY62" s="111">
        <v>0.97764660506766388</v>
      </c>
      <c r="AZ62" s="111">
        <v>0.85680328006305229</v>
      </c>
      <c r="BA62" s="111">
        <v>0.79223751949423982</v>
      </c>
      <c r="BB62" s="111">
        <v>0.71101571277648279</v>
      </c>
      <c r="BC62" s="111">
        <v>0.52958512903929034</v>
      </c>
      <c r="BD62" s="111">
        <v>0.42913739037110327</v>
      </c>
    </row>
    <row r="63" spans="6:56" x14ac:dyDescent="0.2">
      <c r="AM63" s="162"/>
      <c r="AN63" s="107">
        <v>98.2</v>
      </c>
      <c r="AO63" s="111">
        <v>4.5175022171680323E-3</v>
      </c>
      <c r="AP63" s="111">
        <v>0.11598013801871004</v>
      </c>
      <c r="AQ63" s="111">
        <v>0.58278976955756767</v>
      </c>
      <c r="AR63" s="111">
        <v>0.79719635526184041</v>
      </c>
      <c r="AS63" s="111">
        <v>0.8325036833597963</v>
      </c>
      <c r="AT63" s="111">
        <v>0.99798309230571169</v>
      </c>
      <c r="AU63" s="111">
        <v>1</v>
      </c>
      <c r="AV63" s="111">
        <v>0.97163455349096683</v>
      </c>
      <c r="AW63" s="111">
        <v>0.96261211002875169</v>
      </c>
      <c r="AX63" s="111">
        <v>0.94541832954269123</v>
      </c>
      <c r="AY63" s="111">
        <v>0.90607790127165311</v>
      </c>
      <c r="AZ63" s="111">
        <v>0.83385901672173823</v>
      </c>
      <c r="BA63" s="111">
        <v>0.75292165529474031</v>
      </c>
      <c r="BB63" s="111">
        <v>0.68707891687765521</v>
      </c>
      <c r="BC63" s="111">
        <v>0.56857843768327399</v>
      </c>
      <c r="BD63" s="111">
        <v>0.48527728904718992</v>
      </c>
    </row>
    <row r="64" spans="6:56" x14ac:dyDescent="0.2">
      <c r="AM64" s="162"/>
      <c r="AN64" s="107">
        <v>100.2</v>
      </c>
      <c r="AO64" s="111">
        <v>1.755159938976825E-2</v>
      </c>
      <c r="AP64" s="111">
        <v>8.6189448939993876E-2</v>
      </c>
      <c r="AQ64" s="111">
        <v>0.46913753542405184</v>
      </c>
      <c r="AR64" s="111">
        <v>0.62922447246551405</v>
      </c>
      <c r="AS64" s="111">
        <v>0.74222152004976649</v>
      </c>
      <c r="AT64" s="111">
        <v>0.87129343457782427</v>
      </c>
      <c r="AU64" s="111">
        <v>0.92382964857365735</v>
      </c>
      <c r="AV64" s="111">
        <v>0.9565135820998687</v>
      </c>
      <c r="AW64" s="111">
        <v>0.98029583403276288</v>
      </c>
      <c r="AX64" s="111">
        <v>1</v>
      </c>
      <c r="AY64" s="111">
        <v>0.98178191620668886</v>
      </c>
      <c r="AZ64" s="111">
        <v>0.89848725721564482</v>
      </c>
      <c r="BA64" s="111">
        <v>0.84266783841695225</v>
      </c>
      <c r="BB64" s="111">
        <v>0.79047722492668338</v>
      </c>
      <c r="BC64" s="111">
        <v>0.64659386016016118</v>
      </c>
      <c r="BD64" s="111">
        <v>0.55763629002794424</v>
      </c>
    </row>
    <row r="65" spans="39:56" x14ac:dyDescent="0.2">
      <c r="AM65" s="162"/>
      <c r="AN65" s="107">
        <v>103.6</v>
      </c>
      <c r="AO65" s="111">
        <v>-5.1293459594323118E-3</v>
      </c>
      <c r="AP65" s="111">
        <v>3.8809194964681486E-2</v>
      </c>
      <c r="AQ65" s="111">
        <v>0.28762823213012767</v>
      </c>
      <c r="AR65" s="111">
        <v>0.36655750801957099</v>
      </c>
      <c r="AS65" s="111">
        <v>0.61695995479878163</v>
      </c>
      <c r="AT65" s="111">
        <v>0.79094031495042449</v>
      </c>
      <c r="AU65" s="111">
        <v>0.87936621087421429</v>
      </c>
      <c r="AV65" s="111">
        <v>0.98972846866696906</v>
      </c>
      <c r="AW65" s="111">
        <v>0.97904218780377161</v>
      </c>
      <c r="AX65" s="111">
        <v>1</v>
      </c>
      <c r="AY65" s="111">
        <v>0.93723673125526541</v>
      </c>
      <c r="AZ65" s="111">
        <v>0.81684919966301606</v>
      </c>
      <c r="BA65" s="111">
        <v>0.70397900330503527</v>
      </c>
      <c r="BB65" s="111">
        <v>0.61797771126304191</v>
      </c>
      <c r="BC65" s="111">
        <v>0.46279911379690236</v>
      </c>
      <c r="BD65" s="111">
        <v>0.3209320726135701</v>
      </c>
    </row>
    <row r="66" spans="39:56" x14ac:dyDescent="0.2">
      <c r="AM66" s="162"/>
      <c r="AN66" s="107">
        <v>107.4</v>
      </c>
      <c r="AO66" s="111">
        <v>-1.5934049894741117E-2</v>
      </c>
      <c r="AP66" s="111">
        <v>8.9129439657214801E-2</v>
      </c>
      <c r="AQ66" s="111">
        <v>0.45678543264446864</v>
      </c>
      <c r="AR66" s="111">
        <v>0.68963724607563737</v>
      </c>
      <c r="AS66" s="111">
        <v>0.88733576568221972</v>
      </c>
      <c r="AT66" s="111">
        <v>0.92505296789434854</v>
      </c>
      <c r="AU66" s="111">
        <v>1</v>
      </c>
      <c r="AV66" s="111">
        <v>0.99960739452112291</v>
      </c>
      <c r="AW66" s="111">
        <v>0.9765858215269646</v>
      </c>
      <c r="AX66" s="111">
        <v>0.96165327520967159</v>
      </c>
      <c r="AY66" s="111">
        <v>0.9680771131312994</v>
      </c>
      <c r="AZ66" s="111">
        <v>0.91767469251545042</v>
      </c>
      <c r="BA66" s="111">
        <v>0.80523383717703123</v>
      </c>
      <c r="BB66" s="111">
        <v>0.74291787099525486</v>
      </c>
      <c r="BC66" s="111">
        <v>0.63927704747141767</v>
      </c>
      <c r="BD66" s="111">
        <v>0.56770701477685792</v>
      </c>
    </row>
    <row r="67" spans="39:56" ht="12" thickBot="1" x14ac:dyDescent="0.25">
      <c r="AM67" s="163"/>
      <c r="AN67" s="112">
        <v>108.5</v>
      </c>
      <c r="AO67" s="113">
        <v>-1.3040238945028473E-2</v>
      </c>
      <c r="AP67" s="113">
        <v>7.6931935428161499E-2</v>
      </c>
      <c r="AQ67" s="113">
        <v>0.45355622248988159</v>
      </c>
      <c r="AR67" s="113">
        <v>0.66138354308184177</v>
      </c>
      <c r="AS67" s="113">
        <v>0.8204458299752907</v>
      </c>
      <c r="AT67" s="113">
        <v>0.96090795568269372</v>
      </c>
      <c r="AU67" s="113">
        <v>1</v>
      </c>
      <c r="AV67" s="113">
        <v>0.94282323558846193</v>
      </c>
      <c r="AW67" s="113">
        <v>0.94315092150593816</v>
      </c>
      <c r="AX67" s="113">
        <v>0.93319635471557749</v>
      </c>
      <c r="AY67" s="113">
        <v>0.8774747759336835</v>
      </c>
      <c r="AZ67" s="113">
        <v>0.79045731005287256</v>
      </c>
      <c r="BA67" s="113">
        <v>0.72675422670551659</v>
      </c>
      <c r="BB67" s="113">
        <v>0.64601252734406134</v>
      </c>
      <c r="BC67" s="113">
        <v>0.5186812247039756</v>
      </c>
      <c r="BD67" s="113">
        <v>0.42791286211507973</v>
      </c>
    </row>
  </sheetData>
  <mergeCells count="9">
    <mergeCell ref="AM55:AM67"/>
    <mergeCell ref="AN1:AZ1"/>
    <mergeCell ref="BA1:BM1"/>
    <mergeCell ref="BQ1:BY1"/>
    <mergeCell ref="A2:A14"/>
    <mergeCell ref="T2:T14"/>
    <mergeCell ref="A15:A27"/>
    <mergeCell ref="T15:T27"/>
    <mergeCell ref="AM42:AM54"/>
  </mergeCells>
  <pageMargins left="0.7" right="0.7" top="0.75" bottom="0.75" header="0.3" footer="0.3"/>
  <pageSetup paperSize="9" orientation="landscape" horizontalDpi="4294967295" verticalDpi="4294967295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2397E4-8D22-4B05-BF37-06270F87557B}">
  <dimension ref="A1:BY58"/>
  <sheetViews>
    <sheetView zoomScale="80" zoomScaleNormal="80" workbookViewId="0">
      <selection activeCell="AA57" sqref="AA57"/>
    </sheetView>
  </sheetViews>
  <sheetFormatPr defaultRowHeight="11.4" x14ac:dyDescent="0.2"/>
  <cols>
    <col min="1" max="1" width="3.44140625" style="25" bestFit="1" customWidth="1"/>
    <col min="2" max="2" width="7.21875" style="1" bestFit="1" customWidth="1"/>
    <col min="3" max="3" width="8.77734375" style="1" bestFit="1" customWidth="1"/>
    <col min="4" max="4" width="9.109375" style="1" bestFit="1" customWidth="1"/>
    <col min="5" max="17" width="10.109375" style="1" bestFit="1" customWidth="1"/>
    <col min="18" max="18" width="8.33203125" style="1" bestFit="1" customWidth="1"/>
    <col min="19" max="19" width="8.5546875" style="1" bestFit="1" customWidth="1"/>
    <col min="20" max="20" width="3.44140625" style="25" bestFit="1" customWidth="1"/>
    <col min="21" max="21" width="7.21875" style="1" bestFit="1" customWidth="1"/>
    <col min="22" max="22" width="6.77734375" style="1" bestFit="1" customWidth="1"/>
    <col min="23" max="37" width="6.21875" style="1" bestFit="1" customWidth="1"/>
    <col min="38" max="38" width="8.88671875" style="1"/>
    <col min="39" max="39" width="7.33203125" style="1" bestFit="1" customWidth="1"/>
    <col min="40" max="42" width="11.6640625" style="1" bestFit="1" customWidth="1"/>
    <col min="43" max="43" width="12.21875" style="1" bestFit="1" customWidth="1"/>
    <col min="44" max="58" width="11.6640625" style="1" bestFit="1" customWidth="1"/>
    <col min="59" max="60" width="12.21875" style="1" bestFit="1" customWidth="1"/>
    <col min="61" max="62" width="11.6640625" style="1" bestFit="1" customWidth="1"/>
    <col min="63" max="63" width="12.21875" style="1" bestFit="1" customWidth="1"/>
    <col min="64" max="64" width="11.6640625" style="1" bestFit="1" customWidth="1"/>
    <col min="65" max="65" width="12.21875" style="1" bestFit="1" customWidth="1"/>
    <col min="66" max="68" width="8.88671875" style="1"/>
    <col min="69" max="69" width="6.88671875" style="1" customWidth="1"/>
    <col min="70" max="77" width="10.109375" style="1" bestFit="1" customWidth="1"/>
    <col min="78" max="16384" width="8.88671875" style="1"/>
  </cols>
  <sheetData>
    <row r="1" spans="1:77" ht="12.6" customHeight="1" thickBot="1" x14ac:dyDescent="0.25">
      <c r="A1" s="81"/>
      <c r="B1" s="82" t="s">
        <v>524</v>
      </c>
      <c r="C1" s="84">
        <v>1E-3</v>
      </c>
      <c r="D1" s="84">
        <v>0.01</v>
      </c>
      <c r="E1" s="84">
        <v>0.05</v>
      </c>
      <c r="F1" s="84">
        <v>0.1</v>
      </c>
      <c r="G1" s="84">
        <v>0.2</v>
      </c>
      <c r="H1" s="84">
        <v>0.3</v>
      </c>
      <c r="I1" s="84">
        <v>0.5</v>
      </c>
      <c r="J1" s="84">
        <v>0.75</v>
      </c>
      <c r="K1" s="85">
        <v>1</v>
      </c>
      <c r="L1" s="85">
        <v>1.5</v>
      </c>
      <c r="M1" s="85">
        <v>2</v>
      </c>
      <c r="N1" s="85">
        <v>3</v>
      </c>
      <c r="O1" s="85">
        <v>4</v>
      </c>
      <c r="P1" s="85">
        <v>5</v>
      </c>
      <c r="Q1" s="85">
        <v>7.5</v>
      </c>
      <c r="R1" s="85">
        <v>10</v>
      </c>
      <c r="T1" s="81"/>
      <c r="U1" s="82" t="s">
        <v>524</v>
      </c>
      <c r="V1" s="84">
        <v>1E-3</v>
      </c>
      <c r="W1" s="84">
        <v>0.01</v>
      </c>
      <c r="X1" s="84">
        <v>0.05</v>
      </c>
      <c r="Y1" s="84">
        <v>0.1</v>
      </c>
      <c r="Z1" s="84">
        <v>0.2</v>
      </c>
      <c r="AA1" s="84">
        <v>0.3</v>
      </c>
      <c r="AB1" s="84">
        <v>0.5</v>
      </c>
      <c r="AC1" s="84">
        <v>0.75</v>
      </c>
      <c r="AD1" s="85">
        <v>1</v>
      </c>
      <c r="AE1" s="85">
        <v>1.5</v>
      </c>
      <c r="AF1" s="85">
        <v>2</v>
      </c>
      <c r="AG1" s="85">
        <v>3</v>
      </c>
      <c r="AH1" s="85">
        <v>4</v>
      </c>
      <c r="AI1" s="85">
        <v>5</v>
      </c>
      <c r="AJ1" s="85">
        <v>7.5</v>
      </c>
      <c r="AK1" s="85">
        <v>10</v>
      </c>
      <c r="AM1" s="1" t="s">
        <v>34</v>
      </c>
      <c r="AN1" s="168" t="s">
        <v>528</v>
      </c>
      <c r="AO1" s="168"/>
      <c r="AP1" s="168"/>
      <c r="AQ1" s="168"/>
      <c r="AR1" s="168"/>
      <c r="AS1" s="168"/>
      <c r="AT1" s="168"/>
      <c r="AU1" s="168"/>
      <c r="AV1" s="168"/>
      <c r="AW1" s="168"/>
      <c r="AX1" s="168"/>
      <c r="AY1" s="168"/>
      <c r="AZ1" s="168"/>
      <c r="BA1" s="168" t="s">
        <v>525</v>
      </c>
      <c r="BB1" s="168"/>
      <c r="BC1" s="168"/>
      <c r="BD1" s="168"/>
      <c r="BE1" s="168"/>
      <c r="BF1" s="168"/>
      <c r="BG1" s="168"/>
      <c r="BH1" s="168"/>
      <c r="BI1" s="168"/>
      <c r="BJ1" s="168"/>
      <c r="BK1" s="168"/>
      <c r="BL1" s="168"/>
      <c r="BM1" s="168"/>
      <c r="BQ1" s="164" t="s">
        <v>549</v>
      </c>
      <c r="BR1" s="164"/>
      <c r="BS1" s="164"/>
      <c r="BT1" s="164"/>
      <c r="BU1" s="164"/>
      <c r="BV1" s="164"/>
      <c r="BW1" s="164"/>
      <c r="BX1" s="164"/>
      <c r="BY1" s="164"/>
    </row>
    <row r="2" spans="1:77" ht="12.6" thickBot="1" x14ac:dyDescent="0.3">
      <c r="A2" s="161" t="s">
        <v>528</v>
      </c>
      <c r="B2" s="93">
        <v>15.4</v>
      </c>
      <c r="C2" s="94">
        <v>9655.96875</v>
      </c>
      <c r="D2" s="94">
        <v>96475.09375</v>
      </c>
      <c r="E2" s="94">
        <v>416554.71875</v>
      </c>
      <c r="F2" s="94">
        <v>879502.24</v>
      </c>
      <c r="G2" s="94">
        <v>1707820</v>
      </c>
      <c r="H2" s="94">
        <v>1774770</v>
      </c>
      <c r="I2" s="94">
        <v>1994390</v>
      </c>
      <c r="J2" s="94">
        <v>1839990</v>
      </c>
      <c r="K2" s="94">
        <v>1862170</v>
      </c>
      <c r="L2" s="94">
        <v>1768490</v>
      </c>
      <c r="M2" s="94">
        <v>1722630</v>
      </c>
      <c r="N2" s="94">
        <v>1557280</v>
      </c>
      <c r="O2" s="94">
        <v>1393670</v>
      </c>
      <c r="P2" s="94">
        <v>1254800</v>
      </c>
      <c r="Q2" s="94">
        <v>1013730</v>
      </c>
      <c r="R2" s="94">
        <v>812926.71875</v>
      </c>
      <c r="T2" s="161" t="s">
        <v>528</v>
      </c>
      <c r="U2" s="93">
        <v>15.4</v>
      </c>
      <c r="V2" s="95">
        <f>C2/(MAX($C2:$R2))</f>
        <v>4.8415649647260564E-3</v>
      </c>
      <c r="W2" s="95">
        <f t="shared" ref="W2:AK17" si="0">D2/(MAX($C2:$R2))</f>
        <v>4.8373233795797214E-2</v>
      </c>
      <c r="X2" s="95">
        <f t="shared" si="0"/>
        <v>0.208863220709089</v>
      </c>
      <c r="Y2" s="95">
        <f t="shared" si="0"/>
        <v>0.44098809159692937</v>
      </c>
      <c r="Z2" s="95">
        <f t="shared" si="0"/>
        <v>0.85631195503387003</v>
      </c>
      <c r="AA2" s="95">
        <f t="shared" si="0"/>
        <v>0.88988111653187185</v>
      </c>
      <c r="AB2" s="95">
        <f t="shared" si="0"/>
        <v>1</v>
      </c>
      <c r="AC2" s="95">
        <f t="shared" si="0"/>
        <v>0.92258284487988806</v>
      </c>
      <c r="AD2" s="95">
        <f t="shared" si="0"/>
        <v>0.93370403983172801</v>
      </c>
      <c r="AE2" s="95">
        <f t="shared" si="0"/>
        <v>0.88673228405677929</v>
      </c>
      <c r="AF2" s="95">
        <f t="shared" si="0"/>
        <v>0.86373778448548177</v>
      </c>
      <c r="AG2" s="95">
        <f t="shared" si="0"/>
        <v>0.78083022879176089</v>
      </c>
      <c r="AH2" s="95">
        <f t="shared" si="0"/>
        <v>0.69879512031247648</v>
      </c>
      <c r="AI2" s="95">
        <f t="shared" si="0"/>
        <v>0.6291648072844328</v>
      </c>
      <c r="AJ2" s="95">
        <f t="shared" si="0"/>
        <v>0.50829075556937209</v>
      </c>
      <c r="AK2" s="95">
        <f t="shared" si="0"/>
        <v>0.40760669615772244</v>
      </c>
      <c r="AM2" s="104" t="s">
        <v>524</v>
      </c>
      <c r="AN2" s="87">
        <v>15.4</v>
      </c>
      <c r="AO2" s="1">
        <v>16.3</v>
      </c>
      <c r="AP2" s="1">
        <v>19.2</v>
      </c>
      <c r="AQ2" s="1">
        <v>20.7</v>
      </c>
      <c r="AR2" s="1">
        <v>20.7</v>
      </c>
      <c r="AS2" s="1">
        <v>24.9</v>
      </c>
      <c r="AT2" s="1">
        <v>29.7</v>
      </c>
      <c r="AU2" s="1">
        <v>35</v>
      </c>
      <c r="AV2" s="1">
        <v>37.9</v>
      </c>
      <c r="AW2" s="1">
        <v>50</v>
      </c>
      <c r="AX2" s="1">
        <v>61.4</v>
      </c>
      <c r="AY2" s="1">
        <v>128.6</v>
      </c>
      <c r="AZ2" s="96">
        <v>172.2</v>
      </c>
      <c r="BA2" s="87">
        <v>63.2</v>
      </c>
      <c r="BB2" s="1">
        <v>69.7</v>
      </c>
      <c r="BC2" s="1">
        <v>73.2</v>
      </c>
      <c r="BD2" s="1">
        <v>76.400000000000006</v>
      </c>
      <c r="BE2" s="1">
        <v>82.1</v>
      </c>
      <c r="BF2" s="1">
        <v>83.9</v>
      </c>
      <c r="BG2" s="1">
        <v>94.8</v>
      </c>
      <c r="BH2" s="1">
        <v>97.1</v>
      </c>
      <c r="BI2" s="1">
        <v>98.2</v>
      </c>
      <c r="BJ2" s="1">
        <v>100.2</v>
      </c>
      <c r="BK2" s="1">
        <v>103.6</v>
      </c>
      <c r="BL2" s="1">
        <v>107.4</v>
      </c>
      <c r="BM2" s="96">
        <v>108.5</v>
      </c>
      <c r="BQ2" s="1" t="s">
        <v>543</v>
      </c>
      <c r="BR2" s="1" t="s">
        <v>544</v>
      </c>
      <c r="BS2" s="1" t="s">
        <v>545</v>
      </c>
      <c r="BT2" s="1" t="s">
        <v>546</v>
      </c>
      <c r="BU2" s="1" t="s">
        <v>547</v>
      </c>
      <c r="BV2" s="1" t="s">
        <v>28</v>
      </c>
      <c r="BW2" s="1" t="s">
        <v>28</v>
      </c>
      <c r="BX2" s="1" t="s">
        <v>30</v>
      </c>
      <c r="BY2" s="1" t="s">
        <v>31</v>
      </c>
    </row>
    <row r="3" spans="1:77" ht="12" x14ac:dyDescent="0.25">
      <c r="A3" s="161"/>
      <c r="B3" s="93">
        <v>16.3</v>
      </c>
      <c r="C3" s="94">
        <v>8339.21875</v>
      </c>
      <c r="D3" s="94">
        <v>40849.15625</v>
      </c>
      <c r="E3" s="94">
        <v>475654.53125</v>
      </c>
      <c r="F3" s="94">
        <v>912035.10400000005</v>
      </c>
      <c r="G3" s="94">
        <v>1807960</v>
      </c>
      <c r="H3" s="94">
        <v>1787050</v>
      </c>
      <c r="I3" s="94">
        <v>2044190</v>
      </c>
      <c r="J3" s="94">
        <v>1825930</v>
      </c>
      <c r="K3" s="94">
        <v>1932020</v>
      </c>
      <c r="L3" s="94">
        <v>1798490</v>
      </c>
      <c r="M3" s="94">
        <v>1736780</v>
      </c>
      <c r="N3" s="94">
        <v>1545600</v>
      </c>
      <c r="O3" s="94">
        <v>1416910</v>
      </c>
      <c r="P3" s="94">
        <v>1250090</v>
      </c>
      <c r="Q3" s="94">
        <v>1060000</v>
      </c>
      <c r="R3" s="94">
        <v>859559.6875</v>
      </c>
      <c r="T3" s="161"/>
      <c r="U3" s="93">
        <v>16.3</v>
      </c>
      <c r="V3" s="95">
        <f t="shared" ref="V3:AK27" si="1">C3/(MAX($C3:$R3))</f>
        <v>4.0794734100059191E-3</v>
      </c>
      <c r="W3" s="95">
        <f t="shared" si="0"/>
        <v>1.9983052578282839E-2</v>
      </c>
      <c r="X3" s="95">
        <f t="shared" si="0"/>
        <v>0.23268606697518332</v>
      </c>
      <c r="Y3" s="95">
        <f t="shared" si="0"/>
        <v>0.44615965443525313</v>
      </c>
      <c r="Z3" s="95">
        <f t="shared" si="0"/>
        <v>0.88443833498843061</v>
      </c>
      <c r="AA3" s="95">
        <f t="shared" si="0"/>
        <v>0.87420934453255328</v>
      </c>
      <c r="AB3" s="95">
        <f t="shared" si="0"/>
        <v>1</v>
      </c>
      <c r="AC3" s="95">
        <f t="shared" si="0"/>
        <v>0.89322910296988045</v>
      </c>
      <c r="AD3" s="95">
        <f t="shared" si="0"/>
        <v>0.94512740987872945</v>
      </c>
      <c r="AE3" s="95">
        <f t="shared" si="0"/>
        <v>0.87980569320855695</v>
      </c>
      <c r="AF3" s="95">
        <f t="shared" si="0"/>
        <v>0.84961769698511391</v>
      </c>
      <c r="AG3" s="95">
        <f t="shared" si="0"/>
        <v>0.75609410084189821</v>
      </c>
      <c r="AH3" s="95">
        <f t="shared" si="0"/>
        <v>0.69314007015003498</v>
      </c>
      <c r="AI3" s="95">
        <f t="shared" si="0"/>
        <v>0.61153317450921885</v>
      </c>
      <c r="AJ3" s="95">
        <f t="shared" si="0"/>
        <v>0.51854279690244054</v>
      </c>
      <c r="AK3" s="95">
        <f t="shared" si="0"/>
        <v>0.42048913628380924</v>
      </c>
      <c r="AM3" s="104">
        <v>1E-3</v>
      </c>
      <c r="AN3" s="97" cm="1">
        <f t="array" ref="AN3:BM18">TRANSPOSE(V2:AK27)</f>
        <v>4.8415649647260564E-3</v>
      </c>
      <c r="AO3" s="95">
        <v>4.0794734100059191E-3</v>
      </c>
      <c r="AP3" s="1">
        <v>8.6914910288708319E-3</v>
      </c>
      <c r="AQ3" s="1">
        <v>-5.0555234009714472E-3</v>
      </c>
      <c r="AR3" s="1">
        <v>5.7160714043258069E-3</v>
      </c>
      <c r="AS3" s="1">
        <v>9.9147502143415462E-3</v>
      </c>
      <c r="AT3" s="1">
        <v>1.4079288512800874E-2</v>
      </c>
      <c r="AU3" s="1">
        <v>1.3682824649611212E-2</v>
      </c>
      <c r="AV3" s="1">
        <v>1.5494002181826736E-2</v>
      </c>
      <c r="AW3" s="1">
        <v>8.3616110186334504E-3</v>
      </c>
      <c r="AX3" s="1">
        <v>5.4133526271397886E-3</v>
      </c>
      <c r="AY3" s="1">
        <v>8.0761715149504105E-3</v>
      </c>
      <c r="AZ3" s="96">
        <v>2.6587726267483297E-3</v>
      </c>
      <c r="BA3" s="87">
        <v>8.1571430216743814E-3</v>
      </c>
      <c r="BB3" s="1">
        <v>8.1116301753971932E-3</v>
      </c>
      <c r="BC3" s="1">
        <v>8.3754833806113493E-3</v>
      </c>
      <c r="BD3" s="95">
        <v>6.6614972701776803E-3</v>
      </c>
      <c r="BE3" s="1">
        <v>1.5552686487783336E-2</v>
      </c>
      <c r="BF3" s="1">
        <v>8.2971112212947423E-3</v>
      </c>
      <c r="BG3" s="1">
        <v>-4.96897318224232E-3</v>
      </c>
      <c r="BH3" s="1">
        <v>-5.0767690498549458E-3</v>
      </c>
      <c r="BI3" s="1">
        <v>4.5175022171680323E-3</v>
      </c>
      <c r="BJ3" s="1">
        <v>1.755159938976825E-2</v>
      </c>
      <c r="BK3" s="1">
        <v>-5.1293459594323118E-3</v>
      </c>
      <c r="BL3" s="1">
        <v>-1.5934049894741117E-2</v>
      </c>
      <c r="BM3" s="96">
        <v>-1.3040238945028473E-2</v>
      </c>
      <c r="BP3" s="104" t="s">
        <v>548</v>
      </c>
      <c r="BQ3" s="86">
        <v>102.6</v>
      </c>
      <c r="BR3" s="105">
        <v>101.2</v>
      </c>
      <c r="BS3" s="105">
        <v>100.6</v>
      </c>
      <c r="BT3" s="105">
        <v>99.5</v>
      </c>
      <c r="BU3" s="105">
        <v>80.8</v>
      </c>
      <c r="BV3" s="105">
        <v>75.400000000000006</v>
      </c>
      <c r="BW3" s="105">
        <v>74.099999999999994</v>
      </c>
      <c r="BX3" s="105">
        <v>72.099999999999994</v>
      </c>
      <c r="BY3" s="106">
        <v>61.7</v>
      </c>
    </row>
    <row r="4" spans="1:77" ht="12" x14ac:dyDescent="0.25">
      <c r="A4" s="161"/>
      <c r="B4" s="93">
        <v>19.2</v>
      </c>
      <c r="C4" s="94">
        <v>36742.84375</v>
      </c>
      <c r="D4" s="94">
        <v>140769.65625</v>
      </c>
      <c r="E4" s="94">
        <v>849582.21875</v>
      </c>
      <c r="F4" s="94">
        <v>1349469.4720000001</v>
      </c>
      <c r="G4" s="94">
        <v>3573440</v>
      </c>
      <c r="H4" s="94">
        <v>3945280</v>
      </c>
      <c r="I4" s="94">
        <v>4227450</v>
      </c>
      <c r="J4" s="94">
        <v>4025140</v>
      </c>
      <c r="K4" s="94">
        <v>4140160</v>
      </c>
      <c r="L4" s="94">
        <v>3930870</v>
      </c>
      <c r="M4" s="94">
        <v>3770100</v>
      </c>
      <c r="N4" s="94">
        <v>3414350</v>
      </c>
      <c r="O4" s="94">
        <v>3077320</v>
      </c>
      <c r="P4" s="94">
        <v>2788830</v>
      </c>
      <c r="Q4" s="94">
        <v>2162700</v>
      </c>
      <c r="R4" s="94">
        <v>1759540</v>
      </c>
      <c r="T4" s="161"/>
      <c r="U4" s="93">
        <v>19.2</v>
      </c>
      <c r="V4" s="95">
        <f t="shared" si="1"/>
        <v>8.6914910288708319E-3</v>
      </c>
      <c r="W4" s="95">
        <f t="shared" si="0"/>
        <v>3.3298952382642015E-2</v>
      </c>
      <c r="X4" s="95">
        <f t="shared" si="0"/>
        <v>0.20096801115329571</v>
      </c>
      <c r="Y4" s="95">
        <f t="shared" si="0"/>
        <v>0.31921595098700162</v>
      </c>
      <c r="Z4" s="95">
        <f t="shared" si="0"/>
        <v>0.84529444464156878</v>
      </c>
      <c r="AA4" s="95">
        <f t="shared" si="0"/>
        <v>0.93325290659854054</v>
      </c>
      <c r="AB4" s="95">
        <f t="shared" si="0"/>
        <v>1</v>
      </c>
      <c r="AC4" s="95">
        <f t="shared" si="0"/>
        <v>0.95214372730605923</v>
      </c>
      <c r="AD4" s="95">
        <f t="shared" si="0"/>
        <v>0.97935161858803765</v>
      </c>
      <c r="AE4" s="95">
        <f t="shared" si="0"/>
        <v>0.92984423233864388</v>
      </c>
      <c r="AF4" s="95">
        <f t="shared" si="0"/>
        <v>0.89181421424262852</v>
      </c>
      <c r="AG4" s="95">
        <f t="shared" si="0"/>
        <v>0.80766182923511809</v>
      </c>
      <c r="AH4" s="95">
        <f t="shared" si="0"/>
        <v>0.72793764562561358</v>
      </c>
      <c r="AI4" s="95">
        <f t="shared" si="0"/>
        <v>0.65969556115388706</v>
      </c>
      <c r="AJ4" s="95">
        <f t="shared" si="0"/>
        <v>0.51158499804846891</v>
      </c>
      <c r="AK4" s="95">
        <f t="shared" si="0"/>
        <v>0.4162178145217566</v>
      </c>
      <c r="AM4" s="104">
        <v>0.01</v>
      </c>
      <c r="AN4" s="87">
        <v>4.8373233795797214E-2</v>
      </c>
      <c r="AO4" s="95">
        <v>1.9983052578282839E-2</v>
      </c>
      <c r="AP4" s="1">
        <v>3.3298952382642015E-2</v>
      </c>
      <c r="AQ4" s="1">
        <v>3.5540405072101926E-2</v>
      </c>
      <c r="AR4" s="1">
        <v>4.2594949491520824E-2</v>
      </c>
      <c r="AS4" s="1">
        <v>8.3646450044220624E-2</v>
      </c>
      <c r="AT4" s="1">
        <v>0.11435957831435163</v>
      </c>
      <c r="AU4" s="1">
        <v>0.19221793652603117</v>
      </c>
      <c r="AV4" s="1">
        <v>0.16399215850883023</v>
      </c>
      <c r="AW4" s="1">
        <v>0.15507932176605224</v>
      </c>
      <c r="AX4" s="1">
        <v>4.9058664177930617E-2</v>
      </c>
      <c r="AY4" s="1">
        <v>5.1616334614533792E-2</v>
      </c>
      <c r="AZ4" s="96">
        <v>8.9338969886340047E-3</v>
      </c>
      <c r="BA4" s="87">
        <v>6.2216057039216587E-2</v>
      </c>
      <c r="BB4" s="1">
        <v>8.9258649145060945E-2</v>
      </c>
      <c r="BC4" s="1">
        <v>8.6691468592402593E-2</v>
      </c>
      <c r="BD4" s="1">
        <v>6.7071811324293518E-2</v>
      </c>
      <c r="BE4" s="1">
        <v>9.5072516539418589E-2</v>
      </c>
      <c r="BF4" s="1">
        <v>0.10844770939127782</v>
      </c>
      <c r="BG4" s="1">
        <v>0.14026129145133506</v>
      </c>
      <c r="BH4" s="1">
        <v>4.7519737917763656E-2</v>
      </c>
      <c r="BI4" s="1">
        <v>0.11598013801871004</v>
      </c>
      <c r="BJ4" s="1">
        <v>8.6189448939993876E-2</v>
      </c>
      <c r="BK4" s="1">
        <v>3.8809194964681486E-2</v>
      </c>
      <c r="BL4" s="1">
        <v>8.9129439657214801E-2</v>
      </c>
      <c r="BM4" s="96">
        <v>7.6931935428161499E-2</v>
      </c>
      <c r="BP4" s="104">
        <v>0.01</v>
      </c>
      <c r="BQ4" s="87">
        <v>0.11630173625277665</v>
      </c>
      <c r="BR4" s="1">
        <v>0.12767851957956677</v>
      </c>
      <c r="BS4" s="1">
        <v>0.12038271339496882</v>
      </c>
      <c r="BT4" s="1">
        <v>0.11905517235128299</v>
      </c>
      <c r="BU4" s="1">
        <v>0.14032839129832339</v>
      </c>
      <c r="BV4" s="1">
        <v>0.12199677938808375</v>
      </c>
      <c r="BW4" s="1">
        <v>0.10658692866296456</v>
      </c>
      <c r="BX4" s="1">
        <v>9.5075160754588425E-2</v>
      </c>
      <c r="BY4" s="96">
        <v>0.11611216088540964</v>
      </c>
    </row>
    <row r="5" spans="1:77" ht="12" x14ac:dyDescent="0.25">
      <c r="A5" s="161"/>
      <c r="B5" s="93">
        <v>20.7</v>
      </c>
      <c r="C5" s="94">
        <v>-16705.21875</v>
      </c>
      <c r="D5" s="94">
        <v>117437.9375</v>
      </c>
      <c r="E5" s="94">
        <v>718844</v>
      </c>
      <c r="F5" s="94">
        <v>1455119.0079999999</v>
      </c>
      <c r="G5" s="94">
        <v>2776710</v>
      </c>
      <c r="H5" s="94">
        <v>3046550</v>
      </c>
      <c r="I5" s="94">
        <v>3278870</v>
      </c>
      <c r="J5" s="94">
        <v>3233390</v>
      </c>
      <c r="K5" s="94">
        <v>3304350</v>
      </c>
      <c r="L5" s="94">
        <v>3226530</v>
      </c>
      <c r="M5" s="94">
        <v>3150280</v>
      </c>
      <c r="N5" s="94">
        <v>2967060</v>
      </c>
      <c r="O5" s="94">
        <v>2758670</v>
      </c>
      <c r="P5" s="94">
        <v>2590310</v>
      </c>
      <c r="Q5" s="94">
        <v>2017330</v>
      </c>
      <c r="R5" s="94">
        <v>1642590</v>
      </c>
      <c r="T5" s="161"/>
      <c r="U5" s="93">
        <v>20.7</v>
      </c>
      <c r="V5" s="95">
        <f t="shared" si="1"/>
        <v>-5.0555234009714472E-3</v>
      </c>
      <c r="W5" s="95">
        <f t="shared" si="0"/>
        <v>3.5540405072101926E-2</v>
      </c>
      <c r="X5" s="95">
        <f t="shared" si="0"/>
        <v>0.21754475161529499</v>
      </c>
      <c r="Y5" s="95">
        <f t="shared" si="0"/>
        <v>0.4403646732337676</v>
      </c>
      <c r="Z5" s="95">
        <f t="shared" si="0"/>
        <v>0.84031957873711927</v>
      </c>
      <c r="AA5" s="95">
        <f t="shared" si="0"/>
        <v>0.92198163027524327</v>
      </c>
      <c r="AB5" s="95">
        <f t="shared" si="0"/>
        <v>0.99228895244147863</v>
      </c>
      <c r="AC5" s="95">
        <f t="shared" si="0"/>
        <v>0.9785252772860018</v>
      </c>
      <c r="AD5" s="95">
        <f t="shared" si="0"/>
        <v>1</v>
      </c>
      <c r="AE5" s="95">
        <f t="shared" si="0"/>
        <v>0.97644922602024609</v>
      </c>
      <c r="AF5" s="95">
        <f t="shared" si="0"/>
        <v>0.95337358330685307</v>
      </c>
      <c r="AG5" s="95">
        <f t="shared" si="0"/>
        <v>0.89792546189114353</v>
      </c>
      <c r="AH5" s="95">
        <f t="shared" si="0"/>
        <v>0.83486010864466531</v>
      </c>
      <c r="AI5" s="95">
        <f t="shared" si="0"/>
        <v>0.7839090895334937</v>
      </c>
      <c r="AJ5" s="95">
        <f t="shared" si="0"/>
        <v>0.61050736150831475</v>
      </c>
      <c r="AK5" s="95">
        <f t="shared" si="0"/>
        <v>0.49709927822415906</v>
      </c>
      <c r="AM5" s="104">
        <v>0.05</v>
      </c>
      <c r="AN5" s="87">
        <v>0.208863220709089</v>
      </c>
      <c r="AO5" s="95">
        <v>0.23268606697518332</v>
      </c>
      <c r="AP5" s="1">
        <v>0.20096801115329571</v>
      </c>
      <c r="AQ5" s="1">
        <v>0.21754475161529499</v>
      </c>
      <c r="AR5" s="1">
        <v>0.2925608613596557</v>
      </c>
      <c r="AS5" s="1">
        <v>0.42394729226450151</v>
      </c>
      <c r="AT5" s="1">
        <v>0.2723517557697393</v>
      </c>
      <c r="AU5" s="1">
        <v>0.33595324949601613</v>
      </c>
      <c r="AV5" s="1">
        <v>0.3857422621603025</v>
      </c>
      <c r="AW5" s="1">
        <v>0.28795390785876745</v>
      </c>
      <c r="AX5" s="1">
        <v>0.30166409928185545</v>
      </c>
      <c r="AY5" s="1">
        <v>0.45348934138000957</v>
      </c>
      <c r="AZ5" s="96">
        <v>0.10146724605866204</v>
      </c>
      <c r="BA5" s="87">
        <v>0.37379044292172503</v>
      </c>
      <c r="BB5" s="1">
        <v>0.46640562289525694</v>
      </c>
      <c r="BC5" s="1">
        <v>0.46509078419831096</v>
      </c>
      <c r="BD5" s="1">
        <v>0.35290463058749061</v>
      </c>
      <c r="BE5" s="1">
        <v>0.5685632149742248</v>
      </c>
      <c r="BF5" s="1">
        <v>0.56512942338847361</v>
      </c>
      <c r="BG5" s="1">
        <v>0.53072271793353432</v>
      </c>
      <c r="BH5" s="1">
        <v>0.33006875125769286</v>
      </c>
      <c r="BI5" s="1">
        <v>0.58278976955756767</v>
      </c>
      <c r="BJ5" s="1">
        <v>0.46913753542405184</v>
      </c>
      <c r="BK5" s="1">
        <v>0.28762823213012767</v>
      </c>
      <c r="BL5" s="1">
        <v>0.45678543264446864</v>
      </c>
      <c r="BM5" s="96">
        <v>0.45355622248988159</v>
      </c>
      <c r="BP5" s="104">
        <v>2.5000000000000001E-2</v>
      </c>
      <c r="BQ5" s="87">
        <v>0.29158166734666124</v>
      </c>
      <c r="BR5" s="1">
        <v>0.35515185536478194</v>
      </c>
      <c r="BS5" s="1">
        <v>0.32897226402924101</v>
      </c>
      <c r="BT5" s="1">
        <v>0.33015490315154039</v>
      </c>
      <c r="BU5" s="1">
        <v>0.33646251905223773</v>
      </c>
      <c r="BV5" s="1">
        <v>0.32584394671351197</v>
      </c>
      <c r="BW5" s="1">
        <v>0.30307276092837815</v>
      </c>
      <c r="BX5" s="1">
        <v>0.28025167142187962</v>
      </c>
      <c r="BY5" s="96">
        <v>0.31253880415710622</v>
      </c>
    </row>
    <row r="6" spans="1:77" ht="12" x14ac:dyDescent="0.25">
      <c r="A6" s="161"/>
      <c r="B6" s="93">
        <v>20.7</v>
      </c>
      <c r="C6" s="94">
        <v>21049.71875</v>
      </c>
      <c r="D6" s="94">
        <v>156858.03125</v>
      </c>
      <c r="E6" s="94">
        <v>1077370</v>
      </c>
      <c r="F6" s="94">
        <v>1425937.696</v>
      </c>
      <c r="G6" s="94">
        <v>3063860</v>
      </c>
      <c r="H6" s="94">
        <v>3441960</v>
      </c>
      <c r="I6" s="94">
        <v>3682550</v>
      </c>
      <c r="J6" s="94">
        <v>3647900</v>
      </c>
      <c r="K6" s="94">
        <v>3599360</v>
      </c>
      <c r="L6" s="94">
        <v>3490870</v>
      </c>
      <c r="M6" s="94">
        <v>3323020</v>
      </c>
      <c r="N6" s="94">
        <v>2993950</v>
      </c>
      <c r="O6" s="94">
        <v>2706960</v>
      </c>
      <c r="P6" s="94">
        <v>2364130</v>
      </c>
      <c r="Q6" s="94">
        <v>1870070</v>
      </c>
      <c r="R6" s="94">
        <v>1116730</v>
      </c>
      <c r="T6" s="161"/>
      <c r="U6" s="93">
        <v>20.7</v>
      </c>
      <c r="V6" s="95">
        <f t="shared" si="1"/>
        <v>5.7160714043258069E-3</v>
      </c>
      <c r="W6" s="95">
        <f t="shared" si="0"/>
        <v>4.2594949491520824E-2</v>
      </c>
      <c r="X6" s="95">
        <f t="shared" si="0"/>
        <v>0.2925608613596557</v>
      </c>
      <c r="Y6" s="95">
        <f t="shared" si="0"/>
        <v>0.38721475499314334</v>
      </c>
      <c r="Z6" s="95">
        <f t="shared" si="0"/>
        <v>0.83199413449919213</v>
      </c>
      <c r="AA6" s="95">
        <f t="shared" si="0"/>
        <v>0.93466755373314692</v>
      </c>
      <c r="AB6" s="95">
        <f t="shared" si="0"/>
        <v>1</v>
      </c>
      <c r="AC6" s="95">
        <f t="shared" si="0"/>
        <v>0.99059075912071803</v>
      </c>
      <c r="AD6" s="95">
        <f t="shared" si="0"/>
        <v>0.97740967536082335</v>
      </c>
      <c r="AE6" s="95">
        <f t="shared" si="0"/>
        <v>0.94794911134947246</v>
      </c>
      <c r="AF6" s="95">
        <f t="shared" si="0"/>
        <v>0.90236928215502843</v>
      </c>
      <c r="AG6" s="95">
        <f t="shared" si="0"/>
        <v>0.81301000665299861</v>
      </c>
      <c r="AH6" s="95">
        <f t="shared" si="0"/>
        <v>0.73507759568777076</v>
      </c>
      <c r="AI6" s="95">
        <f t="shared" si="0"/>
        <v>0.64198177893036079</v>
      </c>
      <c r="AJ6" s="95">
        <f t="shared" si="0"/>
        <v>0.50781930998900215</v>
      </c>
      <c r="AK6" s="95">
        <f t="shared" si="0"/>
        <v>0.30324910727620807</v>
      </c>
      <c r="AM6" s="104">
        <v>0.1</v>
      </c>
      <c r="AN6" s="87">
        <v>0.44098809159692937</v>
      </c>
      <c r="AO6" s="95">
        <v>0.44615965443525313</v>
      </c>
      <c r="AP6" s="1">
        <v>0.31921595098700162</v>
      </c>
      <c r="AQ6" s="1">
        <v>0.4403646732337676</v>
      </c>
      <c r="AR6" s="1">
        <v>0.38721475499314334</v>
      </c>
      <c r="AS6" s="1">
        <v>0.49546726240543953</v>
      </c>
      <c r="AT6" s="1">
        <v>0.47195560378235923</v>
      </c>
      <c r="AU6" s="1">
        <v>0.62303803398291246</v>
      </c>
      <c r="AV6" s="1">
        <v>0.6145677336642339</v>
      </c>
      <c r="AW6" s="1">
        <v>0.59059968286540432</v>
      </c>
      <c r="AX6" s="1">
        <v>0.31889633551018637</v>
      </c>
      <c r="AY6" s="1">
        <v>0.60274964734726988</v>
      </c>
      <c r="AZ6" s="96">
        <v>0.33293186003284692</v>
      </c>
      <c r="BA6" s="87">
        <v>0.5150693135544504</v>
      </c>
      <c r="BB6" s="1">
        <v>0.64335929797649671</v>
      </c>
      <c r="BC6" s="1">
        <v>0.63793485463311062</v>
      </c>
      <c r="BD6" s="1">
        <v>0.47671167039336987</v>
      </c>
      <c r="BE6" s="1">
        <v>0.77916606510458686</v>
      </c>
      <c r="BF6" s="1">
        <v>0.73388655202725761</v>
      </c>
      <c r="BG6" s="1">
        <v>0.69703560149296584</v>
      </c>
      <c r="BH6" s="1">
        <v>0.45980161990843998</v>
      </c>
      <c r="BI6" s="1">
        <v>0.79719635526184041</v>
      </c>
      <c r="BJ6" s="1">
        <v>0.62922447246551405</v>
      </c>
      <c r="BK6" s="1">
        <v>0.36655750801957099</v>
      </c>
      <c r="BL6" s="1">
        <v>0.68963724607563737</v>
      </c>
      <c r="BM6" s="96">
        <v>0.66138354308184177</v>
      </c>
      <c r="BP6" s="104">
        <v>0.05</v>
      </c>
      <c r="BQ6" s="87">
        <v>0.51718119588376621</v>
      </c>
      <c r="BR6" s="1">
        <v>0.59815915293935462</v>
      </c>
      <c r="BS6" s="1">
        <v>0.57352182326381418</v>
      </c>
      <c r="BT6" s="1">
        <v>0.55167819300805787</v>
      </c>
      <c r="BU6" s="1">
        <v>0.53339337674934173</v>
      </c>
      <c r="BV6" s="1">
        <v>0.55707217098521444</v>
      </c>
      <c r="BW6" s="1">
        <v>0.53836821870995299</v>
      </c>
      <c r="BX6" s="1">
        <v>0.48253204445769277</v>
      </c>
      <c r="BY6" s="96">
        <v>0.52513159670670806</v>
      </c>
    </row>
    <row r="7" spans="1:77" ht="12" x14ac:dyDescent="0.25">
      <c r="A7" s="161"/>
      <c r="B7" s="93">
        <v>24.9</v>
      </c>
      <c r="C7" s="94">
        <v>36658.5</v>
      </c>
      <c r="D7" s="94">
        <v>309271.875</v>
      </c>
      <c r="E7" s="94">
        <v>1567490</v>
      </c>
      <c r="F7" s="94">
        <v>1831925.7919999999</v>
      </c>
      <c r="G7" s="94">
        <v>3531230</v>
      </c>
      <c r="H7" s="94">
        <v>3540550</v>
      </c>
      <c r="I7" s="94">
        <v>3697370</v>
      </c>
      <c r="J7" s="94">
        <v>3666320</v>
      </c>
      <c r="K7" s="94">
        <v>3585480</v>
      </c>
      <c r="L7" s="94">
        <v>3395350</v>
      </c>
      <c r="M7" s="94">
        <v>3204360</v>
      </c>
      <c r="N7" s="94">
        <v>2827120</v>
      </c>
      <c r="O7" s="94">
        <v>2470260</v>
      </c>
      <c r="P7" s="94">
        <v>2260210</v>
      </c>
      <c r="Q7" s="94">
        <v>1756670</v>
      </c>
      <c r="R7" s="94">
        <v>1042340</v>
      </c>
      <c r="T7" s="161"/>
      <c r="U7" s="93">
        <v>24.9</v>
      </c>
      <c r="V7" s="95">
        <f t="shared" si="1"/>
        <v>9.9147502143415462E-3</v>
      </c>
      <c r="W7" s="95">
        <f t="shared" si="0"/>
        <v>8.3646450044220624E-2</v>
      </c>
      <c r="X7" s="95">
        <f t="shared" si="0"/>
        <v>0.42394729226450151</v>
      </c>
      <c r="Y7" s="95">
        <f t="shared" si="0"/>
        <v>0.49546726240543953</v>
      </c>
      <c r="Z7" s="95">
        <f t="shared" si="0"/>
        <v>0.95506535726746311</v>
      </c>
      <c r="AA7" s="95">
        <f t="shared" si="0"/>
        <v>0.9575860679347753</v>
      </c>
      <c r="AB7" s="95">
        <f t="shared" si="0"/>
        <v>1</v>
      </c>
      <c r="AC7" s="95">
        <f t="shared" si="0"/>
        <v>0.99160213881759196</v>
      </c>
      <c r="AD7" s="95">
        <f t="shared" si="0"/>
        <v>0.96973794886635634</v>
      </c>
      <c r="AE7" s="95">
        <f t="shared" si="0"/>
        <v>0.91831491032815216</v>
      </c>
      <c r="AF7" s="95">
        <f t="shared" si="0"/>
        <v>0.86665927402450926</v>
      </c>
      <c r="AG7" s="95">
        <f t="shared" si="0"/>
        <v>0.76462999375231588</v>
      </c>
      <c r="AH7" s="95">
        <f t="shared" si="0"/>
        <v>0.66811273959598305</v>
      </c>
      <c r="AI7" s="95">
        <f t="shared" si="0"/>
        <v>0.61130208770017602</v>
      </c>
      <c r="AJ7" s="95">
        <f t="shared" si="0"/>
        <v>0.47511339141065134</v>
      </c>
      <c r="AK7" s="95">
        <f t="shared" si="0"/>
        <v>0.28191390096203517</v>
      </c>
      <c r="AM7" s="104">
        <v>0.2</v>
      </c>
      <c r="AN7" s="87">
        <v>0.85631195503387003</v>
      </c>
      <c r="AO7" s="95">
        <v>0.88443833498843061</v>
      </c>
      <c r="AP7" s="1">
        <v>0.84529444464156878</v>
      </c>
      <c r="AQ7" s="1">
        <v>0.84031957873711927</v>
      </c>
      <c r="AR7" s="1">
        <v>0.83199413449919213</v>
      </c>
      <c r="AS7" s="1">
        <v>0.95506535726746311</v>
      </c>
      <c r="AT7" s="1">
        <v>0.83641995009133707</v>
      </c>
      <c r="AU7" s="1">
        <v>0.87777591117084253</v>
      </c>
      <c r="AV7" s="1">
        <v>0.77238430731411833</v>
      </c>
      <c r="AW7" s="1">
        <v>0.78000401799487706</v>
      </c>
      <c r="AX7" s="1">
        <v>0.65144632357727106</v>
      </c>
      <c r="AY7" s="1">
        <v>0.81630903661099441</v>
      </c>
      <c r="AZ7" s="96">
        <v>0.50150597944990249</v>
      </c>
      <c r="BA7" s="87">
        <v>0.81634161437187158</v>
      </c>
      <c r="BB7" s="1">
        <v>0.84900035865054235</v>
      </c>
      <c r="BC7" s="1">
        <v>0.83685326160489304</v>
      </c>
      <c r="BD7" s="1">
        <v>0.62328598515375211</v>
      </c>
      <c r="BE7" s="1">
        <v>0.88187160825145017</v>
      </c>
      <c r="BF7" s="1">
        <v>0.91002477315490848</v>
      </c>
      <c r="BG7" s="1">
        <v>0.80168365206897785</v>
      </c>
      <c r="BH7" s="1">
        <v>0.5317860915935807</v>
      </c>
      <c r="BI7" s="1">
        <v>0.8325036833597963</v>
      </c>
      <c r="BJ7" s="1">
        <v>0.74222152004976649</v>
      </c>
      <c r="BK7" s="1">
        <v>0.61695995479878163</v>
      </c>
      <c r="BL7" s="1">
        <v>0.88733576568221972</v>
      </c>
      <c r="BM7" s="96">
        <v>0.8204458299752907</v>
      </c>
      <c r="BP7" s="104">
        <v>7.4999999999999997E-2</v>
      </c>
      <c r="BQ7" s="87">
        <v>0.83428532571739422</v>
      </c>
      <c r="BR7" s="1">
        <v>0.92466270494183223</v>
      </c>
      <c r="BS7" s="1">
        <v>0.85711674908621793</v>
      </c>
      <c r="BT7" s="1">
        <v>0.87401995884960149</v>
      </c>
      <c r="BU7" s="1">
        <v>0.79943189691007344</v>
      </c>
      <c r="BV7" s="1">
        <v>0.8499956082564778</v>
      </c>
      <c r="BW7" s="1">
        <v>0.81668232948882247</v>
      </c>
      <c r="BX7" s="1">
        <v>0.75595537197121321</v>
      </c>
      <c r="BY7" s="96">
        <v>0.79868740720745046</v>
      </c>
    </row>
    <row r="8" spans="1:77" ht="12" x14ac:dyDescent="0.25">
      <c r="A8" s="161"/>
      <c r="B8" s="93">
        <v>29.7</v>
      </c>
      <c r="C8" s="94">
        <v>46321</v>
      </c>
      <c r="D8" s="94">
        <v>376244.15625</v>
      </c>
      <c r="E8" s="94">
        <v>896040</v>
      </c>
      <c r="F8" s="94">
        <v>1552738.6559999997</v>
      </c>
      <c r="G8" s="94">
        <v>2751830</v>
      </c>
      <c r="H8" s="94">
        <v>3115910</v>
      </c>
      <c r="I8" s="94">
        <v>3290010</v>
      </c>
      <c r="J8" s="94">
        <v>3237990</v>
      </c>
      <c r="K8" s="94">
        <v>3151570</v>
      </c>
      <c r="L8" s="94">
        <v>2992460</v>
      </c>
      <c r="M8" s="94">
        <v>2807150</v>
      </c>
      <c r="N8" s="94">
        <v>2461850</v>
      </c>
      <c r="O8" s="94">
        <v>2200130</v>
      </c>
      <c r="P8" s="94">
        <v>1984600</v>
      </c>
      <c r="Q8" s="94">
        <v>1604710</v>
      </c>
      <c r="R8" s="94">
        <v>1294740</v>
      </c>
      <c r="T8" s="161"/>
      <c r="U8" s="93">
        <v>29.7</v>
      </c>
      <c r="V8" s="95">
        <f t="shared" si="1"/>
        <v>1.4079288512800874E-2</v>
      </c>
      <c r="W8" s="95">
        <f t="shared" si="0"/>
        <v>0.11435957831435163</v>
      </c>
      <c r="X8" s="95">
        <f t="shared" si="0"/>
        <v>0.2723517557697393</v>
      </c>
      <c r="Y8" s="95">
        <f t="shared" si="0"/>
        <v>0.47195560378235923</v>
      </c>
      <c r="Z8" s="95">
        <f t="shared" si="0"/>
        <v>0.83641995009133707</v>
      </c>
      <c r="AA8" s="95">
        <f t="shared" si="0"/>
        <v>0.94708222771359363</v>
      </c>
      <c r="AB8" s="95">
        <f t="shared" si="0"/>
        <v>1</v>
      </c>
      <c r="AC8" s="95">
        <f t="shared" si="0"/>
        <v>0.98418849790730123</v>
      </c>
      <c r="AD8" s="95">
        <f t="shared" si="0"/>
        <v>0.95792110054376733</v>
      </c>
      <c r="AE8" s="95">
        <f t="shared" si="0"/>
        <v>0.90955954541171602</v>
      </c>
      <c r="AF8" s="95">
        <f t="shared" si="0"/>
        <v>0.85323448864897067</v>
      </c>
      <c r="AG8" s="95">
        <f t="shared" si="0"/>
        <v>0.74828040036352472</v>
      </c>
      <c r="AH8" s="95">
        <f t="shared" si="0"/>
        <v>0.66873049018088093</v>
      </c>
      <c r="AI8" s="95">
        <f t="shared" si="0"/>
        <v>0.60322005100288445</v>
      </c>
      <c r="AJ8" s="95">
        <f t="shared" si="0"/>
        <v>0.48775231686225878</v>
      </c>
      <c r="AK8" s="95">
        <f t="shared" si="0"/>
        <v>0.39353679776049311</v>
      </c>
      <c r="AM8" s="104">
        <v>0.3</v>
      </c>
      <c r="AN8" s="87">
        <v>0.88988111653187185</v>
      </c>
      <c r="AO8" s="95">
        <v>0.87420934453255328</v>
      </c>
      <c r="AP8" s="1">
        <v>0.93325290659854054</v>
      </c>
      <c r="AQ8" s="1">
        <v>0.92198163027524327</v>
      </c>
      <c r="AR8" s="1">
        <v>0.93466755373314692</v>
      </c>
      <c r="AS8" s="1">
        <v>0.9575860679347753</v>
      </c>
      <c r="AT8" s="1">
        <v>0.94708222771359363</v>
      </c>
      <c r="AU8" s="1">
        <v>0.95753735880451829</v>
      </c>
      <c r="AV8" s="1">
        <v>0.93214577660681841</v>
      </c>
      <c r="AW8" s="1">
        <v>0.91660149383309542</v>
      </c>
      <c r="AX8" s="1">
        <v>0.74874704389143221</v>
      </c>
      <c r="AY8" s="1">
        <v>0.95018065848173139</v>
      </c>
      <c r="AZ8" s="96">
        <v>0.65500916038681145</v>
      </c>
      <c r="BA8" s="87">
        <v>0.93712806933558734</v>
      </c>
      <c r="BB8" s="1">
        <v>0.90964490491102823</v>
      </c>
      <c r="BC8" s="1">
        <v>0.89842878173052576</v>
      </c>
      <c r="BD8" s="1">
        <v>0.74878747827717884</v>
      </c>
      <c r="BE8" s="1">
        <v>0.9799807217046429</v>
      </c>
      <c r="BF8" s="1">
        <v>0.99120226082281748</v>
      </c>
      <c r="BG8" s="1">
        <v>0.9361900660350273</v>
      </c>
      <c r="BH8" s="1">
        <v>0.68964331829691616</v>
      </c>
      <c r="BI8" s="1">
        <v>0.99798309230571169</v>
      </c>
      <c r="BJ8" s="1">
        <v>0.87129343457782427</v>
      </c>
      <c r="BK8" s="1">
        <v>0.79094031495042449</v>
      </c>
      <c r="BL8" s="1">
        <v>0.92505296789434854</v>
      </c>
      <c r="BM8" s="96">
        <v>0.96090795568269372</v>
      </c>
      <c r="BP8" s="104">
        <v>0.1</v>
      </c>
      <c r="BQ8" s="87">
        <v>1</v>
      </c>
      <c r="BR8" s="1">
        <v>0.96971603337140189</v>
      </c>
      <c r="BS8" s="1">
        <v>1</v>
      </c>
      <c r="BT8" s="1">
        <v>1</v>
      </c>
      <c r="BU8" s="1">
        <v>0.97793404461687672</v>
      </c>
      <c r="BV8" s="1">
        <v>1</v>
      </c>
      <c r="BW8" s="1">
        <v>1</v>
      </c>
      <c r="BX8" s="1">
        <v>0.92094280969211773</v>
      </c>
      <c r="BY8" s="96">
        <v>0.92597853961398302</v>
      </c>
    </row>
    <row r="9" spans="1:77" ht="12" x14ac:dyDescent="0.25">
      <c r="A9" s="161"/>
      <c r="B9" s="93">
        <v>35</v>
      </c>
      <c r="C9" s="94">
        <v>34208.15625</v>
      </c>
      <c r="D9" s="94">
        <v>480560.21875</v>
      </c>
      <c r="E9" s="94">
        <v>839910</v>
      </c>
      <c r="F9" s="94">
        <v>1557644.9279999998</v>
      </c>
      <c r="G9" s="94">
        <v>2194510</v>
      </c>
      <c r="H9" s="94">
        <v>2393920</v>
      </c>
      <c r="I9" s="94">
        <v>2500080</v>
      </c>
      <c r="J9" s="94">
        <v>2368960</v>
      </c>
      <c r="K9" s="94">
        <v>2238260</v>
      </c>
      <c r="L9" s="94">
        <v>2097180</v>
      </c>
      <c r="M9" s="94">
        <v>1942170</v>
      </c>
      <c r="N9" s="94">
        <v>1748800</v>
      </c>
      <c r="O9" s="94">
        <v>1586640</v>
      </c>
      <c r="P9" s="94">
        <v>1413850</v>
      </c>
      <c r="Q9" s="94">
        <v>1155650</v>
      </c>
      <c r="R9" s="94">
        <v>898045.5</v>
      </c>
      <c r="T9" s="161"/>
      <c r="U9" s="93">
        <v>35</v>
      </c>
      <c r="V9" s="95">
        <f t="shared" si="1"/>
        <v>1.3682824649611212E-2</v>
      </c>
      <c r="W9" s="95">
        <f t="shared" si="0"/>
        <v>0.19221793652603117</v>
      </c>
      <c r="X9" s="95">
        <f t="shared" si="0"/>
        <v>0.33595324949601613</v>
      </c>
      <c r="Y9" s="95">
        <f t="shared" si="0"/>
        <v>0.62303803398291246</v>
      </c>
      <c r="Z9" s="95">
        <f t="shared" si="0"/>
        <v>0.87777591117084253</v>
      </c>
      <c r="AA9" s="95">
        <f t="shared" si="0"/>
        <v>0.95753735880451829</v>
      </c>
      <c r="AB9" s="95">
        <f t="shared" si="0"/>
        <v>1</v>
      </c>
      <c r="AC9" s="95">
        <f t="shared" si="0"/>
        <v>0.94755367828229498</v>
      </c>
      <c r="AD9" s="95">
        <f t="shared" si="0"/>
        <v>0.895275351188762</v>
      </c>
      <c r="AE9" s="95">
        <f t="shared" si="0"/>
        <v>0.83884515695497741</v>
      </c>
      <c r="AF9" s="95">
        <f t="shared" si="0"/>
        <v>0.77684314101948737</v>
      </c>
      <c r="AG9" s="95">
        <f t="shared" si="0"/>
        <v>0.69949761607628558</v>
      </c>
      <c r="AH9" s="95">
        <f t="shared" si="0"/>
        <v>0.63463569165786693</v>
      </c>
      <c r="AI9" s="95">
        <f t="shared" si="0"/>
        <v>0.56552190329909446</v>
      </c>
      <c r="AJ9" s="95">
        <f t="shared" si="0"/>
        <v>0.46224520815333908</v>
      </c>
      <c r="AK9" s="95">
        <f t="shared" si="0"/>
        <v>0.35920670538542765</v>
      </c>
      <c r="AM9" s="104">
        <v>0.5</v>
      </c>
      <c r="AN9" s="87">
        <v>1</v>
      </c>
      <c r="AO9" s="95">
        <v>1</v>
      </c>
      <c r="AP9" s="1">
        <v>1</v>
      </c>
      <c r="AQ9" s="1">
        <v>0.99228895244147863</v>
      </c>
      <c r="AR9" s="1">
        <v>1</v>
      </c>
      <c r="AS9" s="1">
        <v>1</v>
      </c>
      <c r="AT9" s="1">
        <v>1</v>
      </c>
      <c r="AU9" s="1">
        <v>1</v>
      </c>
      <c r="AV9" s="1">
        <v>1</v>
      </c>
      <c r="AW9" s="1">
        <v>1</v>
      </c>
      <c r="AX9" s="1">
        <v>0.81035749929487322</v>
      </c>
      <c r="AY9" s="1">
        <v>1</v>
      </c>
      <c r="AZ9" s="96">
        <v>0.77579286260605596</v>
      </c>
      <c r="BA9" s="87">
        <v>1</v>
      </c>
      <c r="BB9" s="1">
        <v>0.97402034837233209</v>
      </c>
      <c r="BC9" s="1">
        <v>0.93656959350928537</v>
      </c>
      <c r="BD9" s="1">
        <v>0.82560933795581293</v>
      </c>
      <c r="BE9" s="1">
        <v>1</v>
      </c>
      <c r="BF9" s="1">
        <v>1</v>
      </c>
      <c r="BG9" s="1">
        <v>0.99058821418317544</v>
      </c>
      <c r="BH9" s="1">
        <v>0.7923171733771569</v>
      </c>
      <c r="BI9" s="1">
        <v>1</v>
      </c>
      <c r="BJ9" s="1">
        <v>0.92382964857365735</v>
      </c>
      <c r="BK9" s="1">
        <v>0.87936621087421429</v>
      </c>
      <c r="BL9" s="1">
        <v>1</v>
      </c>
      <c r="BM9" s="96">
        <v>1</v>
      </c>
      <c r="BP9" s="104">
        <v>0.25</v>
      </c>
      <c r="BQ9" s="87">
        <v>0.99875334330658683</v>
      </c>
      <c r="BR9" s="1">
        <v>0.9420162211339308</v>
      </c>
      <c r="BS9" s="1">
        <v>0.96279294775317137</v>
      </c>
      <c r="BT9" s="1">
        <v>0.93388744369012111</v>
      </c>
      <c r="BU9" s="1">
        <v>1</v>
      </c>
      <c r="BV9" s="1">
        <v>0.96561557605035864</v>
      </c>
      <c r="BW9" s="1">
        <v>0.96932934643314828</v>
      </c>
      <c r="BX9" s="1">
        <v>1</v>
      </c>
      <c r="BY9" s="96">
        <v>0.97173707652854646</v>
      </c>
    </row>
    <row r="10" spans="1:77" ht="12" x14ac:dyDescent="0.25">
      <c r="A10" s="161"/>
      <c r="B10" s="93">
        <v>37.9</v>
      </c>
      <c r="C10" s="94">
        <v>26346.15625</v>
      </c>
      <c r="D10" s="94">
        <v>278853.90625</v>
      </c>
      <c r="E10" s="94">
        <v>655920</v>
      </c>
      <c r="F10" s="94">
        <v>1045017.1199999999</v>
      </c>
      <c r="G10" s="94">
        <v>1313370</v>
      </c>
      <c r="H10" s="94">
        <v>1585030</v>
      </c>
      <c r="I10" s="94">
        <v>1700410</v>
      </c>
      <c r="J10" s="94">
        <v>1635040</v>
      </c>
      <c r="K10" s="94">
        <v>1545270</v>
      </c>
      <c r="L10" s="94">
        <v>1442440</v>
      </c>
      <c r="M10" s="94">
        <v>1325960</v>
      </c>
      <c r="N10" s="94">
        <v>1141620</v>
      </c>
      <c r="O10" s="94">
        <v>1026020</v>
      </c>
      <c r="P10" s="94">
        <v>918719.875</v>
      </c>
      <c r="Q10" s="94">
        <v>730037.78125</v>
      </c>
      <c r="R10" s="94">
        <v>604696.9375</v>
      </c>
      <c r="T10" s="161"/>
      <c r="U10" s="93">
        <v>37.9</v>
      </c>
      <c r="V10" s="95">
        <f t="shared" si="1"/>
        <v>1.5494002181826736E-2</v>
      </c>
      <c r="W10" s="95">
        <f t="shared" si="0"/>
        <v>0.16399215850883023</v>
      </c>
      <c r="X10" s="95">
        <f t="shared" si="0"/>
        <v>0.3857422621603025</v>
      </c>
      <c r="Y10" s="95">
        <f t="shared" si="0"/>
        <v>0.6145677336642339</v>
      </c>
      <c r="Z10" s="95">
        <f t="shared" si="0"/>
        <v>0.77238430731411833</v>
      </c>
      <c r="AA10" s="95">
        <f t="shared" si="0"/>
        <v>0.93214577660681841</v>
      </c>
      <c r="AB10" s="95">
        <f t="shared" si="0"/>
        <v>1</v>
      </c>
      <c r="AC10" s="95">
        <f t="shared" si="0"/>
        <v>0.96155633053204814</v>
      </c>
      <c r="AD10" s="95">
        <f t="shared" si="0"/>
        <v>0.9087631806446681</v>
      </c>
      <c r="AE10" s="95">
        <f t="shared" si="0"/>
        <v>0.84828953017213493</v>
      </c>
      <c r="AF10" s="95">
        <f t="shared" si="0"/>
        <v>0.77978840397315941</v>
      </c>
      <c r="AG10" s="95">
        <f t="shared" si="0"/>
        <v>0.67137925559129852</v>
      </c>
      <c r="AH10" s="95">
        <f t="shared" si="0"/>
        <v>0.60339565163695819</v>
      </c>
      <c r="AI10" s="95">
        <f t="shared" si="0"/>
        <v>0.54029314988738009</v>
      </c>
      <c r="AJ10" s="95">
        <f t="shared" si="0"/>
        <v>0.42933044456925096</v>
      </c>
      <c r="AK10" s="95">
        <f t="shared" si="0"/>
        <v>0.35561831411247874</v>
      </c>
      <c r="AM10" s="104">
        <v>0.75</v>
      </c>
      <c r="AN10" s="87">
        <v>0.92258284487988806</v>
      </c>
      <c r="AO10" s="95">
        <v>0.89322910296988045</v>
      </c>
      <c r="AP10" s="1">
        <v>0.95214372730605923</v>
      </c>
      <c r="AQ10" s="1">
        <v>0.9785252772860018</v>
      </c>
      <c r="AR10" s="1">
        <v>0.99059075912071803</v>
      </c>
      <c r="AS10" s="1">
        <v>0.99160213881759196</v>
      </c>
      <c r="AT10" s="1">
        <v>0.98418849790730123</v>
      </c>
      <c r="AU10" s="1">
        <v>0.94755367828229498</v>
      </c>
      <c r="AV10" s="1">
        <v>0.96155633053204814</v>
      </c>
      <c r="AW10" s="1">
        <v>0.94185746163173645</v>
      </c>
      <c r="AX10" s="1">
        <v>0.89292784925473523</v>
      </c>
      <c r="AY10" s="1">
        <v>0.95654979168970988</v>
      </c>
      <c r="AZ10" s="96">
        <v>0.92174539460811922</v>
      </c>
      <c r="BA10" s="87">
        <v>0.97022551692228187</v>
      </c>
      <c r="BB10" s="1">
        <v>0.99595392504979963</v>
      </c>
      <c r="BC10" s="1">
        <v>0.97357480777525807</v>
      </c>
      <c r="BD10" s="1">
        <v>0.88721130260732461</v>
      </c>
      <c r="BE10" s="1">
        <v>0.96847106981800268</v>
      </c>
      <c r="BF10" s="1">
        <v>0.94721719736431065</v>
      </c>
      <c r="BG10" s="1">
        <v>0.9915661785816825</v>
      </c>
      <c r="BH10" s="1">
        <v>0.87898479030067245</v>
      </c>
      <c r="BI10" s="1">
        <v>0.97163455349096683</v>
      </c>
      <c r="BJ10" s="1">
        <v>0.9565135820998687</v>
      </c>
      <c r="BK10" s="1">
        <v>0.98972846866696906</v>
      </c>
      <c r="BL10" s="1">
        <v>0.99960739452112291</v>
      </c>
      <c r="BM10" s="96">
        <v>0.94282323558846193</v>
      </c>
      <c r="BP10" s="104">
        <v>0.5</v>
      </c>
      <c r="BQ10" s="87">
        <v>1</v>
      </c>
      <c r="BR10" s="1">
        <v>1</v>
      </c>
      <c r="BS10" s="1">
        <v>0.9608256288970114</v>
      </c>
      <c r="BT10" s="1">
        <v>0.98315009018644561</v>
      </c>
      <c r="BU10" s="1">
        <v>0.90117084661216562</v>
      </c>
      <c r="BV10" s="1">
        <v>0.99326013760796383</v>
      </c>
      <c r="BW10" s="1">
        <v>0.97151075039157053</v>
      </c>
      <c r="BX10" s="1">
        <v>0.99381041604565012</v>
      </c>
      <c r="BY10" s="96">
        <v>1</v>
      </c>
    </row>
    <row r="11" spans="1:77" ht="12" x14ac:dyDescent="0.25">
      <c r="A11" s="161"/>
      <c r="B11" s="93">
        <v>50</v>
      </c>
      <c r="C11" s="94">
        <v>23307.65625</v>
      </c>
      <c r="D11" s="94">
        <v>432277.40625</v>
      </c>
      <c r="E11" s="94">
        <v>802660</v>
      </c>
      <c r="F11" s="94">
        <v>1646272.9919999999</v>
      </c>
      <c r="G11" s="94">
        <v>2174230</v>
      </c>
      <c r="H11" s="94">
        <v>2554990</v>
      </c>
      <c r="I11" s="94">
        <v>2787460</v>
      </c>
      <c r="J11" s="94">
        <v>2625390</v>
      </c>
      <c r="K11" s="94">
        <v>2453410</v>
      </c>
      <c r="L11" s="94">
        <v>2375440</v>
      </c>
      <c r="M11" s="94">
        <v>2236230</v>
      </c>
      <c r="N11" s="94">
        <v>2009700</v>
      </c>
      <c r="O11" s="94">
        <v>1810940</v>
      </c>
      <c r="P11" s="94">
        <v>1622630</v>
      </c>
      <c r="Q11" s="94">
        <v>1309520</v>
      </c>
      <c r="R11" s="94">
        <v>1122900</v>
      </c>
      <c r="T11" s="161"/>
      <c r="U11" s="93">
        <v>50</v>
      </c>
      <c r="V11" s="95">
        <f t="shared" si="1"/>
        <v>8.3616110186334504E-3</v>
      </c>
      <c r="W11" s="95">
        <f t="shared" si="0"/>
        <v>0.15507932176605224</v>
      </c>
      <c r="X11" s="95">
        <f t="shared" si="0"/>
        <v>0.28795390785876745</v>
      </c>
      <c r="Y11" s="95">
        <f t="shared" si="0"/>
        <v>0.59059968286540432</v>
      </c>
      <c r="Z11" s="95">
        <f t="shared" si="0"/>
        <v>0.78000401799487706</v>
      </c>
      <c r="AA11" s="95">
        <f t="shared" si="0"/>
        <v>0.91660149383309542</v>
      </c>
      <c r="AB11" s="95">
        <f t="shared" si="0"/>
        <v>1</v>
      </c>
      <c r="AC11" s="95">
        <f t="shared" si="0"/>
        <v>0.94185746163173645</v>
      </c>
      <c r="AD11" s="95">
        <f t="shared" si="0"/>
        <v>0.88015971529636294</v>
      </c>
      <c r="AE11" s="95">
        <f t="shared" si="0"/>
        <v>0.85218801346028283</v>
      </c>
      <c r="AF11" s="95">
        <f t="shared" si="0"/>
        <v>0.80224648963572576</v>
      </c>
      <c r="AG11" s="95">
        <f t="shared" si="0"/>
        <v>0.72097895575183146</v>
      </c>
      <c r="AH11" s="95">
        <f t="shared" si="0"/>
        <v>0.64967389666578179</v>
      </c>
      <c r="AI11" s="95">
        <f t="shared" si="0"/>
        <v>0.58211777029984291</v>
      </c>
      <c r="AJ11" s="95">
        <f t="shared" si="0"/>
        <v>0.46978970101813122</v>
      </c>
      <c r="AK11" s="95">
        <f t="shared" si="0"/>
        <v>0.40283986137917677</v>
      </c>
      <c r="AM11" s="104">
        <v>1</v>
      </c>
      <c r="AN11" s="87">
        <v>0.93370403983172801</v>
      </c>
      <c r="AO11" s="95">
        <v>0.94512740987872945</v>
      </c>
      <c r="AP11" s="1">
        <v>0.97935161858803765</v>
      </c>
      <c r="AQ11" s="1">
        <v>1</v>
      </c>
      <c r="AR11" s="1">
        <v>0.97740967536082335</v>
      </c>
      <c r="AS11" s="1">
        <v>0.96973794886635634</v>
      </c>
      <c r="AT11" s="1">
        <v>0.95792110054376733</v>
      </c>
      <c r="AU11" s="1">
        <v>0.895275351188762</v>
      </c>
      <c r="AV11" s="1">
        <v>0.9087631806446681</v>
      </c>
      <c r="AW11" s="1">
        <v>0.88015971529636294</v>
      </c>
      <c r="AX11" s="1">
        <v>0.94360477099650686</v>
      </c>
      <c r="AY11" s="1">
        <v>0.88122318350661799</v>
      </c>
      <c r="AZ11" s="96">
        <v>0.9677578100450015</v>
      </c>
      <c r="BA11" s="87">
        <v>0.9836956412880844</v>
      </c>
      <c r="BB11" s="1">
        <v>1</v>
      </c>
      <c r="BC11" s="1">
        <v>0.98485330323575904</v>
      </c>
      <c r="BD11" s="1">
        <v>0.93037707593975927</v>
      </c>
      <c r="BE11" s="1">
        <v>0.95525652022522489</v>
      </c>
      <c r="BF11" s="1">
        <v>0.9315723325269345</v>
      </c>
      <c r="BG11" s="1">
        <v>1</v>
      </c>
      <c r="BH11" s="1">
        <v>0.958005634464139</v>
      </c>
      <c r="BI11" s="1">
        <v>0.96261211002875169</v>
      </c>
      <c r="BJ11" s="1">
        <v>0.98029583403276288</v>
      </c>
      <c r="BK11" s="1">
        <v>0.97904218780377161</v>
      </c>
      <c r="BL11" s="1">
        <v>0.9765858215269646</v>
      </c>
      <c r="BM11" s="96">
        <v>0.94315092150593816</v>
      </c>
      <c r="BP11" s="104">
        <v>0.75</v>
      </c>
      <c r="BQ11" s="87">
        <v>0.75984858787796361</v>
      </c>
      <c r="BR11" s="1">
        <v>0.96668666886045562</v>
      </c>
      <c r="BS11" s="1">
        <v>0.93427219952698348</v>
      </c>
      <c r="BT11" s="1">
        <v>0.88689078829298351</v>
      </c>
      <c r="BU11" s="1">
        <v>0.8393723153664957</v>
      </c>
      <c r="BV11" s="1">
        <v>1</v>
      </c>
      <c r="BW11" s="1">
        <v>0.94304428306991317</v>
      </c>
      <c r="BX11" s="1">
        <v>0.92094280969211773</v>
      </c>
      <c r="BY11" s="96">
        <v>0.92597853961398302</v>
      </c>
    </row>
    <row r="12" spans="1:77" ht="12" x14ac:dyDescent="0.25">
      <c r="A12" s="161"/>
      <c r="B12" s="93">
        <v>61.4</v>
      </c>
      <c r="C12" s="94">
        <v>39921.09375</v>
      </c>
      <c r="D12" s="94">
        <v>361786.0625</v>
      </c>
      <c r="E12" s="94">
        <v>2224640</v>
      </c>
      <c r="F12" s="94">
        <v>2351720.16</v>
      </c>
      <c r="G12" s="94">
        <v>4804130</v>
      </c>
      <c r="H12" s="94">
        <v>5521680</v>
      </c>
      <c r="I12" s="94">
        <v>5976030</v>
      </c>
      <c r="J12" s="94">
        <v>6584950</v>
      </c>
      <c r="K12" s="94">
        <v>6958670</v>
      </c>
      <c r="L12" s="94">
        <v>7291350</v>
      </c>
      <c r="M12" s="94">
        <v>7374560</v>
      </c>
      <c r="N12" s="94">
        <v>6921090</v>
      </c>
      <c r="O12" s="94">
        <v>6293480</v>
      </c>
      <c r="P12" s="94">
        <v>5789980</v>
      </c>
      <c r="Q12" s="94">
        <v>4704760</v>
      </c>
      <c r="R12" s="94">
        <v>3901390</v>
      </c>
      <c r="T12" s="161"/>
      <c r="U12" s="93">
        <v>61.4</v>
      </c>
      <c r="V12" s="95">
        <f t="shared" si="1"/>
        <v>5.4133526271397886E-3</v>
      </c>
      <c r="W12" s="95">
        <f t="shared" si="0"/>
        <v>4.9058664177930617E-2</v>
      </c>
      <c r="X12" s="95">
        <f t="shared" si="0"/>
        <v>0.30166409928185545</v>
      </c>
      <c r="Y12" s="95">
        <f t="shared" si="0"/>
        <v>0.31889633551018637</v>
      </c>
      <c r="Z12" s="95">
        <f t="shared" si="0"/>
        <v>0.65144632357727106</v>
      </c>
      <c r="AA12" s="95">
        <f t="shared" si="0"/>
        <v>0.74874704389143221</v>
      </c>
      <c r="AB12" s="95">
        <f t="shared" si="0"/>
        <v>0.81035749929487322</v>
      </c>
      <c r="AC12" s="95">
        <f t="shared" si="0"/>
        <v>0.89292784925473523</v>
      </c>
      <c r="AD12" s="95">
        <f t="shared" si="0"/>
        <v>0.94360477099650686</v>
      </c>
      <c r="AE12" s="95">
        <f t="shared" si="0"/>
        <v>0.98871661495736696</v>
      </c>
      <c r="AF12" s="95">
        <f t="shared" si="0"/>
        <v>1</v>
      </c>
      <c r="AG12" s="95">
        <f t="shared" si="0"/>
        <v>0.93850887374975589</v>
      </c>
      <c r="AH12" s="95">
        <f t="shared" si="0"/>
        <v>0.85340413529756354</v>
      </c>
      <c r="AI12" s="95">
        <f t="shared" si="0"/>
        <v>0.78512887548545274</v>
      </c>
      <c r="AJ12" s="95">
        <f t="shared" si="0"/>
        <v>0.63797162135774876</v>
      </c>
      <c r="AK12" s="95">
        <f t="shared" si="0"/>
        <v>0.52903359658067739</v>
      </c>
      <c r="AM12" s="104">
        <v>1.5</v>
      </c>
      <c r="AN12" s="87">
        <v>0.88673228405677929</v>
      </c>
      <c r="AO12" s="95">
        <v>0.87980569320855695</v>
      </c>
      <c r="AP12" s="1">
        <v>0.92984423233864388</v>
      </c>
      <c r="AQ12" s="1">
        <v>0.97644922602024609</v>
      </c>
      <c r="AR12" s="1">
        <v>0.94794911134947246</v>
      </c>
      <c r="AS12" s="1">
        <v>0.91831491032815216</v>
      </c>
      <c r="AT12" s="1">
        <v>0.90955954541171602</v>
      </c>
      <c r="AU12" s="1">
        <v>0.83884515695497741</v>
      </c>
      <c r="AV12" s="1">
        <v>0.84828953017213493</v>
      </c>
      <c r="AW12" s="1">
        <v>0.85218801346028283</v>
      </c>
      <c r="AX12" s="1">
        <v>0.98871661495736696</v>
      </c>
      <c r="AY12" s="1">
        <v>0.84188027688677503</v>
      </c>
      <c r="AZ12" s="96">
        <v>0.9749882901204191</v>
      </c>
      <c r="BA12" s="87">
        <v>0.99347425053029226</v>
      </c>
      <c r="BB12" s="1">
        <v>0.994822079831574</v>
      </c>
      <c r="BC12" s="1">
        <v>1</v>
      </c>
      <c r="BD12" s="1">
        <v>0.98944849676612034</v>
      </c>
      <c r="BE12" s="1">
        <v>0.92810130022335646</v>
      </c>
      <c r="BF12" s="1">
        <v>0.90171377925012164</v>
      </c>
      <c r="BG12" s="1">
        <v>0.97339757393051962</v>
      </c>
      <c r="BH12" s="1">
        <v>1</v>
      </c>
      <c r="BI12" s="1">
        <v>0.94541832954269123</v>
      </c>
      <c r="BJ12" s="1">
        <v>1</v>
      </c>
      <c r="BK12" s="1">
        <v>1</v>
      </c>
      <c r="BL12" s="1">
        <v>0.96165327520967159</v>
      </c>
      <c r="BM12" s="96">
        <v>0.93319635471557749</v>
      </c>
      <c r="BP12" s="104">
        <v>1</v>
      </c>
      <c r="BQ12" s="87">
        <v>0.72156489414751346</v>
      </c>
      <c r="BR12" s="1">
        <v>0.96360891194518106</v>
      </c>
      <c r="BS12" s="1">
        <v>0.95829929047516671</v>
      </c>
      <c r="BT12" s="1">
        <v>0.8803012861765479</v>
      </c>
      <c r="BU12" s="1">
        <v>0.71052029929333516</v>
      </c>
      <c r="BV12" s="1">
        <v>0.96897086810130284</v>
      </c>
      <c r="BW12" s="1">
        <v>0.91304570696283638</v>
      </c>
      <c r="BX12" s="1">
        <v>0.92791593919005233</v>
      </c>
      <c r="BY12" s="96">
        <v>0.93373599676069652</v>
      </c>
    </row>
    <row r="13" spans="1:77" ht="12" x14ac:dyDescent="0.25">
      <c r="A13" s="161"/>
      <c r="B13" s="93">
        <v>128.6</v>
      </c>
      <c r="C13" s="94">
        <v>8762</v>
      </c>
      <c r="D13" s="94">
        <v>55999.59375</v>
      </c>
      <c r="E13" s="94">
        <v>491999.65625</v>
      </c>
      <c r="F13" s="94">
        <v>653935.14740000002</v>
      </c>
      <c r="G13" s="94">
        <v>885630</v>
      </c>
      <c r="H13" s="94">
        <v>1030870</v>
      </c>
      <c r="I13" s="94">
        <v>1084920</v>
      </c>
      <c r="J13" s="94">
        <v>1037780</v>
      </c>
      <c r="K13" s="94">
        <v>956056.65625</v>
      </c>
      <c r="L13" s="94">
        <v>913372.75</v>
      </c>
      <c r="M13" s="94">
        <v>830226.84375</v>
      </c>
      <c r="N13" s="94">
        <v>686070.84375</v>
      </c>
      <c r="O13" s="94">
        <v>624779.8125</v>
      </c>
      <c r="P13" s="94">
        <v>581417.625</v>
      </c>
      <c r="Q13" s="94">
        <v>470664.5</v>
      </c>
      <c r="R13" s="94">
        <v>333446.125</v>
      </c>
      <c r="T13" s="161"/>
      <c r="U13" s="93">
        <v>128.6</v>
      </c>
      <c r="V13" s="95">
        <f t="shared" si="1"/>
        <v>8.0761715149504105E-3</v>
      </c>
      <c r="W13" s="95">
        <f t="shared" si="0"/>
        <v>5.1616334614533792E-2</v>
      </c>
      <c r="X13" s="95">
        <f t="shared" si="0"/>
        <v>0.45348934138000957</v>
      </c>
      <c r="Y13" s="95">
        <f t="shared" si="0"/>
        <v>0.60274964734726988</v>
      </c>
      <c r="Z13" s="95">
        <f t="shared" si="0"/>
        <v>0.81630903661099441</v>
      </c>
      <c r="AA13" s="95">
        <f t="shared" si="0"/>
        <v>0.95018065848173139</v>
      </c>
      <c r="AB13" s="95">
        <f t="shared" si="0"/>
        <v>1</v>
      </c>
      <c r="AC13" s="95">
        <f t="shared" si="0"/>
        <v>0.95654979168970988</v>
      </c>
      <c r="AD13" s="95">
        <f t="shared" si="0"/>
        <v>0.88122318350661799</v>
      </c>
      <c r="AE13" s="95">
        <f t="shared" si="0"/>
        <v>0.84188027688677503</v>
      </c>
      <c r="AF13" s="95">
        <f t="shared" si="0"/>
        <v>0.76524245451277517</v>
      </c>
      <c r="AG13" s="95">
        <f t="shared" si="0"/>
        <v>0.63236998465324634</v>
      </c>
      <c r="AH13" s="95">
        <f t="shared" si="0"/>
        <v>0.5758763895033735</v>
      </c>
      <c r="AI13" s="95">
        <f t="shared" si="0"/>
        <v>0.53590829277734764</v>
      </c>
      <c r="AJ13" s="95">
        <f t="shared" si="0"/>
        <v>0.43382415293293514</v>
      </c>
      <c r="AK13" s="95">
        <f t="shared" si="0"/>
        <v>0.30734627898831252</v>
      </c>
      <c r="AM13" s="104">
        <v>2</v>
      </c>
      <c r="AN13" s="87">
        <v>0.86373778448548177</v>
      </c>
      <c r="AO13" s="95">
        <v>0.84961769698511391</v>
      </c>
      <c r="AP13" s="1">
        <v>0.89181421424262852</v>
      </c>
      <c r="AQ13" s="1">
        <v>0.95337358330685307</v>
      </c>
      <c r="AR13" s="1">
        <v>0.90236928215502843</v>
      </c>
      <c r="AS13" s="1">
        <v>0.86665927402450926</v>
      </c>
      <c r="AT13" s="1">
        <v>0.85323448864897067</v>
      </c>
      <c r="AU13" s="1">
        <v>0.77684314101948737</v>
      </c>
      <c r="AV13" s="1">
        <v>0.77978840397315941</v>
      </c>
      <c r="AW13" s="1">
        <v>0.80224648963572576</v>
      </c>
      <c r="AX13" s="1">
        <v>1</v>
      </c>
      <c r="AY13" s="1">
        <v>0.76524245451277517</v>
      </c>
      <c r="AZ13" s="96">
        <v>1</v>
      </c>
      <c r="BA13" s="87">
        <v>0.96599719981652588</v>
      </c>
      <c r="BB13" s="1">
        <v>0.97016369059171126</v>
      </c>
      <c r="BC13" s="1">
        <v>0.98287121144663792</v>
      </c>
      <c r="BD13" s="1">
        <v>1</v>
      </c>
      <c r="BE13" s="1">
        <v>0.91039838979524246</v>
      </c>
      <c r="BF13" s="1">
        <v>0.87181526927184361</v>
      </c>
      <c r="BG13" s="1">
        <v>0.93702447602641403</v>
      </c>
      <c r="BH13" s="1">
        <v>0.97764660506766388</v>
      </c>
      <c r="BI13" s="1">
        <v>0.90607790127165311</v>
      </c>
      <c r="BJ13" s="1">
        <v>0.98178191620668886</v>
      </c>
      <c r="BK13" s="1">
        <v>0.93723673125526541</v>
      </c>
      <c r="BL13" s="1">
        <v>0.9680771131312994</v>
      </c>
      <c r="BM13" s="96">
        <v>0.8774747759336835</v>
      </c>
      <c r="BP13" s="104">
        <v>2</v>
      </c>
      <c r="BQ13" s="87">
        <v>0.60460582982002808</v>
      </c>
      <c r="BR13" s="1">
        <v>0.91722963163701821</v>
      </c>
      <c r="BS13" s="1">
        <v>0.92918727155450431</v>
      </c>
      <c r="BT13" s="1">
        <v>0.8673488810535952</v>
      </c>
      <c r="BU13" s="1">
        <v>0.60125398364971594</v>
      </c>
      <c r="BV13" s="1">
        <v>0.86902649685258382</v>
      </c>
      <c r="BW13" s="1">
        <v>0.8022269685319664</v>
      </c>
      <c r="BX13" s="1">
        <v>0.86096750841033931</v>
      </c>
      <c r="BY13" s="96">
        <v>0.86081792414630853</v>
      </c>
    </row>
    <row r="14" spans="1:77" ht="12.6" thickBot="1" x14ac:dyDescent="0.3">
      <c r="A14" s="169"/>
      <c r="B14" s="83">
        <v>172.2</v>
      </c>
      <c r="C14" s="100">
        <v>8968.625</v>
      </c>
      <c r="D14" s="100">
        <v>30136</v>
      </c>
      <c r="E14" s="100">
        <v>342271.34375</v>
      </c>
      <c r="F14" s="100">
        <v>1123052.4088999999</v>
      </c>
      <c r="G14" s="100">
        <v>1691690</v>
      </c>
      <c r="H14" s="100">
        <v>2209490</v>
      </c>
      <c r="I14" s="100">
        <v>2616920</v>
      </c>
      <c r="J14" s="100">
        <v>3109250</v>
      </c>
      <c r="K14" s="100">
        <v>3264460</v>
      </c>
      <c r="L14" s="100">
        <v>3288850</v>
      </c>
      <c r="M14" s="100">
        <v>3373220</v>
      </c>
      <c r="N14" s="100">
        <v>3262250</v>
      </c>
      <c r="O14" s="100">
        <v>3025070</v>
      </c>
      <c r="P14" s="100">
        <v>2654140</v>
      </c>
      <c r="Q14" s="100">
        <v>2171440</v>
      </c>
      <c r="R14" s="100">
        <v>1643450</v>
      </c>
      <c r="T14" s="169"/>
      <c r="U14" s="83">
        <v>172.2</v>
      </c>
      <c r="V14" s="101">
        <f t="shared" si="1"/>
        <v>2.6587726267483297E-3</v>
      </c>
      <c r="W14" s="101">
        <f t="shared" si="0"/>
        <v>8.9338969886340047E-3</v>
      </c>
      <c r="X14" s="101">
        <f t="shared" si="0"/>
        <v>0.10146724605866204</v>
      </c>
      <c r="Y14" s="101">
        <f t="shared" si="0"/>
        <v>0.33293186003284692</v>
      </c>
      <c r="Z14" s="101">
        <f t="shared" si="0"/>
        <v>0.50150597944990249</v>
      </c>
      <c r="AA14" s="101">
        <f t="shared" si="0"/>
        <v>0.65500916038681145</v>
      </c>
      <c r="AB14" s="101">
        <f t="shared" si="0"/>
        <v>0.77579286260605596</v>
      </c>
      <c r="AC14" s="101">
        <f t="shared" si="0"/>
        <v>0.92174539460811922</v>
      </c>
      <c r="AD14" s="101">
        <f t="shared" si="0"/>
        <v>0.9677578100450015</v>
      </c>
      <c r="AE14" s="101">
        <f t="shared" si="0"/>
        <v>0.9749882901204191</v>
      </c>
      <c r="AF14" s="101">
        <f t="shared" si="0"/>
        <v>1</v>
      </c>
      <c r="AG14" s="101">
        <f t="shared" si="0"/>
        <v>0.96710264969376436</v>
      </c>
      <c r="AH14" s="101">
        <f t="shared" si="0"/>
        <v>0.89679001073158582</v>
      </c>
      <c r="AI14" s="101">
        <f t="shared" si="0"/>
        <v>0.7868268301504201</v>
      </c>
      <c r="AJ14" s="101">
        <f t="shared" si="0"/>
        <v>0.64372913714492386</v>
      </c>
      <c r="AK14" s="101">
        <f t="shared" si="0"/>
        <v>0.4872051037287814</v>
      </c>
      <c r="AM14" s="104">
        <v>3</v>
      </c>
      <c r="AN14" s="87">
        <v>0.78083022879176089</v>
      </c>
      <c r="AO14" s="95">
        <v>0.75609410084189821</v>
      </c>
      <c r="AP14" s="1">
        <v>0.80766182923511809</v>
      </c>
      <c r="AQ14" s="1">
        <v>0.89792546189114353</v>
      </c>
      <c r="AR14" s="1">
        <v>0.81301000665299861</v>
      </c>
      <c r="AS14" s="1">
        <v>0.76462999375231588</v>
      </c>
      <c r="AT14" s="1">
        <v>0.74828040036352472</v>
      </c>
      <c r="AU14" s="1">
        <v>0.69949761607628558</v>
      </c>
      <c r="AV14" s="1">
        <v>0.67137925559129852</v>
      </c>
      <c r="AW14" s="1">
        <v>0.72097895575183146</v>
      </c>
      <c r="AX14" s="1">
        <v>0.93850887374975589</v>
      </c>
      <c r="AY14" s="1">
        <v>0.63236998465324634</v>
      </c>
      <c r="AZ14" s="96">
        <v>0.96710264969376436</v>
      </c>
      <c r="BA14" s="87">
        <v>0.9470589060055723</v>
      </c>
      <c r="BB14" s="1">
        <v>0.90354784569021596</v>
      </c>
      <c r="BC14" s="1">
        <v>0.92563802193252798</v>
      </c>
      <c r="BD14" s="1">
        <v>0.96864440804030116</v>
      </c>
      <c r="BE14" s="1">
        <v>0.83366737721764095</v>
      </c>
      <c r="BF14" s="1">
        <v>0.81802991667211533</v>
      </c>
      <c r="BG14" s="1">
        <v>0.8522860758954206</v>
      </c>
      <c r="BH14" s="1">
        <v>0.85680328006305229</v>
      </c>
      <c r="BI14" s="1">
        <v>0.83385901672173823</v>
      </c>
      <c r="BJ14" s="1">
        <v>0.89848725721564482</v>
      </c>
      <c r="BK14" s="1">
        <v>0.81684919966301606</v>
      </c>
      <c r="BL14" s="1">
        <v>0.91767469251545042</v>
      </c>
      <c r="BM14" s="96">
        <v>0.79045731005287256</v>
      </c>
      <c r="BP14" s="104">
        <v>3</v>
      </c>
      <c r="BQ14" s="87">
        <v>0.56459948320413433</v>
      </c>
      <c r="BR14" s="1">
        <v>0.85712626546137316</v>
      </c>
      <c r="BS14" s="1">
        <v>0.8654052891851215</v>
      </c>
      <c r="BT14" s="1">
        <v>0.82179339599554047</v>
      </c>
      <c r="BU14" s="1">
        <v>0.54049466537342383</v>
      </c>
      <c r="BV14" s="1">
        <v>0.76623042014346354</v>
      </c>
      <c r="BW14" s="1">
        <v>0.72335469172718203</v>
      </c>
      <c r="BX14" s="1">
        <v>0.80521228122471578</v>
      </c>
      <c r="BY14" s="96">
        <v>0.77127480091780265</v>
      </c>
    </row>
    <row r="15" spans="1:77" ht="12.6" thickBot="1" x14ac:dyDescent="0.3">
      <c r="A15" s="161" t="s">
        <v>525</v>
      </c>
      <c r="B15" s="93">
        <v>63.2</v>
      </c>
      <c r="C15" s="94">
        <v>40724.78125</v>
      </c>
      <c r="D15" s="94">
        <v>310615.53125</v>
      </c>
      <c r="E15" s="94">
        <v>1866160</v>
      </c>
      <c r="F15" s="94">
        <v>2571499</v>
      </c>
      <c r="G15" s="94">
        <v>4075610</v>
      </c>
      <c r="H15" s="94">
        <v>4678640</v>
      </c>
      <c r="I15" s="94">
        <v>4992530</v>
      </c>
      <c r="J15" s="94">
        <v>4843880</v>
      </c>
      <c r="K15" s="94">
        <v>4911130</v>
      </c>
      <c r="L15" s="94">
        <v>4959950</v>
      </c>
      <c r="M15" s="94">
        <v>4822770</v>
      </c>
      <c r="N15" s="94">
        <v>4728220</v>
      </c>
      <c r="O15" s="94">
        <v>4428450</v>
      </c>
      <c r="P15" s="94">
        <v>4154390</v>
      </c>
      <c r="Q15" s="94">
        <v>3650730</v>
      </c>
      <c r="R15" s="94">
        <v>3281920</v>
      </c>
      <c r="T15" s="161" t="s">
        <v>525</v>
      </c>
      <c r="U15" s="93">
        <v>63.2</v>
      </c>
      <c r="V15" s="95">
        <f t="shared" si="1"/>
        <v>8.1571430216743814E-3</v>
      </c>
      <c r="W15" s="95">
        <f t="shared" si="0"/>
        <v>6.2216057039216587E-2</v>
      </c>
      <c r="X15" s="95">
        <f t="shared" si="0"/>
        <v>0.37379044292172503</v>
      </c>
      <c r="Y15" s="95">
        <f t="shared" si="0"/>
        <v>0.5150693135544504</v>
      </c>
      <c r="Z15" s="95">
        <f t="shared" si="0"/>
        <v>0.81634161437187158</v>
      </c>
      <c r="AA15" s="95">
        <f t="shared" si="0"/>
        <v>0.93712806933558734</v>
      </c>
      <c r="AB15" s="95">
        <f t="shared" si="0"/>
        <v>1</v>
      </c>
      <c r="AC15" s="95">
        <f t="shared" si="0"/>
        <v>0.97022551692228187</v>
      </c>
      <c r="AD15" s="95">
        <f t="shared" si="0"/>
        <v>0.9836956412880844</v>
      </c>
      <c r="AE15" s="95">
        <f t="shared" si="0"/>
        <v>0.99347425053029226</v>
      </c>
      <c r="AF15" s="95">
        <f t="shared" si="0"/>
        <v>0.96599719981652588</v>
      </c>
      <c r="AG15" s="95">
        <f t="shared" si="0"/>
        <v>0.9470589060055723</v>
      </c>
      <c r="AH15" s="95">
        <f t="shared" si="0"/>
        <v>0.88701520070986051</v>
      </c>
      <c r="AI15" s="95">
        <f t="shared" si="0"/>
        <v>0.83212118905645038</v>
      </c>
      <c r="AJ15" s="95">
        <f t="shared" si="0"/>
        <v>0.73123847027459021</v>
      </c>
      <c r="AK15" s="95">
        <f t="shared" si="0"/>
        <v>0.65736610496081149</v>
      </c>
      <c r="AM15" s="104">
        <v>4</v>
      </c>
      <c r="AN15" s="87">
        <v>0.69879512031247648</v>
      </c>
      <c r="AO15" s="95">
        <v>0.69314007015003498</v>
      </c>
      <c r="AP15" s="1">
        <v>0.72793764562561358</v>
      </c>
      <c r="AQ15" s="1">
        <v>0.83486010864466531</v>
      </c>
      <c r="AR15" s="1">
        <v>0.73507759568777076</v>
      </c>
      <c r="AS15" s="1">
        <v>0.66811273959598305</v>
      </c>
      <c r="AT15" s="1">
        <v>0.66873049018088093</v>
      </c>
      <c r="AU15" s="1">
        <v>0.63463569165786693</v>
      </c>
      <c r="AV15" s="1">
        <v>0.60339565163695819</v>
      </c>
      <c r="AW15" s="1">
        <v>0.64967389666578179</v>
      </c>
      <c r="AX15" s="1">
        <v>0.85340413529756354</v>
      </c>
      <c r="AY15" s="1">
        <v>0.5758763895033735</v>
      </c>
      <c r="AZ15" s="96">
        <v>0.89679001073158582</v>
      </c>
      <c r="BA15" s="87">
        <v>0.88701520070986051</v>
      </c>
      <c r="BB15" s="1">
        <v>0.82343525115629868</v>
      </c>
      <c r="BC15" s="1">
        <v>0.85127141821327257</v>
      </c>
      <c r="BD15" s="1">
        <v>0.87907898168689247</v>
      </c>
      <c r="BE15" s="1">
        <v>0.772590425396394</v>
      </c>
      <c r="BF15" s="1">
        <v>0.73026320568983427</v>
      </c>
      <c r="BG15" s="1">
        <v>0.78463252875574219</v>
      </c>
      <c r="BH15" s="1">
        <v>0.79223751949423982</v>
      </c>
      <c r="BI15" s="1">
        <v>0.75292165529474031</v>
      </c>
      <c r="BJ15" s="1">
        <v>0.84266783841695225</v>
      </c>
      <c r="BK15" s="1">
        <v>0.70397900330503527</v>
      </c>
      <c r="BL15" s="1">
        <v>0.80523383717703123</v>
      </c>
      <c r="BM15" s="96">
        <v>0.72675422670551659</v>
      </c>
      <c r="BP15" s="104">
        <v>5</v>
      </c>
      <c r="BQ15" s="88">
        <v>0.48080148692143793</v>
      </c>
      <c r="BR15" s="98">
        <v>0.80276223843905448</v>
      </c>
      <c r="BS15" s="98">
        <v>0.80922382283379912</v>
      </c>
      <c r="BT15" s="98">
        <v>0.75584399104480315</v>
      </c>
      <c r="BU15" s="98">
        <v>0.46684910627684634</v>
      </c>
      <c r="BV15" s="98">
        <v>0.70597569901917723</v>
      </c>
      <c r="BW15" s="98">
        <v>0.6776135554606294</v>
      </c>
      <c r="BX15" s="98">
        <v>0.74019077630626418</v>
      </c>
      <c r="BY15" s="99">
        <v>0.69429747604265091</v>
      </c>
    </row>
    <row r="16" spans="1:77" ht="12" x14ac:dyDescent="0.25">
      <c r="A16" s="161"/>
      <c r="B16" s="93">
        <v>69.7</v>
      </c>
      <c r="C16" s="94">
        <v>52245.46875</v>
      </c>
      <c r="D16" s="94">
        <v>574898</v>
      </c>
      <c r="E16" s="94">
        <v>3004030</v>
      </c>
      <c r="F16" s="94">
        <v>4143754.9999999995</v>
      </c>
      <c r="G16" s="94">
        <v>5468250</v>
      </c>
      <c r="H16" s="94">
        <v>5858850</v>
      </c>
      <c r="I16" s="94">
        <v>6273480</v>
      </c>
      <c r="J16" s="94">
        <v>6414750</v>
      </c>
      <c r="K16" s="94">
        <v>6440810</v>
      </c>
      <c r="L16" s="94">
        <v>6407460</v>
      </c>
      <c r="M16" s="94">
        <v>6248640</v>
      </c>
      <c r="N16" s="94">
        <v>5819580</v>
      </c>
      <c r="O16" s="94">
        <v>5303590</v>
      </c>
      <c r="P16" s="94">
        <v>4884900</v>
      </c>
      <c r="Q16" s="94">
        <v>4071670</v>
      </c>
      <c r="R16" s="94">
        <v>3483290</v>
      </c>
      <c r="T16" s="161"/>
      <c r="U16" s="93">
        <v>69.7</v>
      </c>
      <c r="V16" s="95">
        <f t="shared" si="1"/>
        <v>8.1116301753971932E-3</v>
      </c>
      <c r="W16" s="95">
        <f t="shared" si="0"/>
        <v>8.9258649145060945E-2</v>
      </c>
      <c r="X16" s="95">
        <f t="shared" si="0"/>
        <v>0.46640562289525694</v>
      </c>
      <c r="Y16" s="95">
        <f t="shared" si="0"/>
        <v>0.64335929797649671</v>
      </c>
      <c r="Z16" s="95">
        <f t="shared" si="0"/>
        <v>0.84900035865054235</v>
      </c>
      <c r="AA16" s="95">
        <f t="shared" si="0"/>
        <v>0.90964490491102823</v>
      </c>
      <c r="AB16" s="95">
        <f t="shared" si="0"/>
        <v>0.97402034837233209</v>
      </c>
      <c r="AC16" s="95">
        <f t="shared" si="0"/>
        <v>0.99595392504979963</v>
      </c>
      <c r="AD16" s="95">
        <f t="shared" si="0"/>
        <v>1</v>
      </c>
      <c r="AE16" s="95">
        <f t="shared" si="0"/>
        <v>0.994822079831574</v>
      </c>
      <c r="AF16" s="95">
        <f t="shared" si="0"/>
        <v>0.97016369059171126</v>
      </c>
      <c r="AG16" s="95">
        <f t="shared" si="0"/>
        <v>0.90354784569021596</v>
      </c>
      <c r="AH16" s="95">
        <f t="shared" si="0"/>
        <v>0.82343525115629868</v>
      </c>
      <c r="AI16" s="95">
        <f t="shared" si="0"/>
        <v>0.75842945219622993</v>
      </c>
      <c r="AJ16" s="95">
        <f t="shared" si="0"/>
        <v>0.63216738267391837</v>
      </c>
      <c r="AK16" s="95">
        <f t="shared" si="0"/>
        <v>0.54081551854502774</v>
      </c>
      <c r="AM16" s="104">
        <v>5</v>
      </c>
      <c r="AN16" s="87">
        <v>0.6291648072844328</v>
      </c>
      <c r="AO16" s="95">
        <v>0.61153317450921885</v>
      </c>
      <c r="AP16" s="1">
        <v>0.65969556115388706</v>
      </c>
      <c r="AQ16" s="1">
        <v>0.7839090895334937</v>
      </c>
      <c r="AR16" s="1">
        <v>0.64198177893036079</v>
      </c>
      <c r="AS16" s="1">
        <v>0.61130208770017602</v>
      </c>
      <c r="AT16" s="1">
        <v>0.60322005100288445</v>
      </c>
      <c r="AU16" s="1">
        <v>0.56552190329909446</v>
      </c>
      <c r="AV16" s="1">
        <v>0.54029314988738009</v>
      </c>
      <c r="AW16" s="1">
        <v>0.58211777029984291</v>
      </c>
      <c r="AX16" s="1">
        <v>0.78512887548545274</v>
      </c>
      <c r="AY16" s="1">
        <v>0.53590829277734764</v>
      </c>
      <c r="AZ16" s="96">
        <v>0.7868268301504201</v>
      </c>
      <c r="BA16" s="87">
        <v>0.83212118905645038</v>
      </c>
      <c r="BB16" s="1">
        <v>0.75842945219622993</v>
      </c>
      <c r="BC16" s="1">
        <v>0.79295929542072041</v>
      </c>
      <c r="BD16" s="1">
        <v>0.82063177143928889</v>
      </c>
      <c r="BE16" s="1">
        <v>0.71460267178489834</v>
      </c>
      <c r="BF16" s="1">
        <v>0.66725511990642872</v>
      </c>
      <c r="BG16" s="1">
        <v>0.7194160980566322</v>
      </c>
      <c r="BH16" s="1">
        <v>0.71101571277648279</v>
      </c>
      <c r="BI16" s="1">
        <v>0.68707891687765521</v>
      </c>
      <c r="BJ16" s="1">
        <v>0.79047722492668338</v>
      </c>
      <c r="BK16" s="1">
        <v>0.61797771126304191</v>
      </c>
      <c r="BL16" s="1">
        <v>0.74291787099525486</v>
      </c>
      <c r="BM16" s="96">
        <v>0.64601252734406134</v>
      </c>
    </row>
    <row r="17" spans="1:77" ht="12" x14ac:dyDescent="0.25">
      <c r="A17" s="161"/>
      <c r="B17" s="93">
        <v>73.2</v>
      </c>
      <c r="C17" s="94">
        <v>72426.40625</v>
      </c>
      <c r="D17" s="94">
        <v>749658.40625</v>
      </c>
      <c r="E17" s="94">
        <v>4021840</v>
      </c>
      <c r="F17" s="94">
        <v>5516497</v>
      </c>
      <c r="G17" s="94">
        <v>7236630</v>
      </c>
      <c r="H17" s="94">
        <v>7769100</v>
      </c>
      <c r="I17" s="94">
        <v>8098920</v>
      </c>
      <c r="J17" s="94">
        <v>8418920</v>
      </c>
      <c r="K17" s="94">
        <v>8516450</v>
      </c>
      <c r="L17" s="94">
        <v>8647430</v>
      </c>
      <c r="M17" s="94">
        <v>8499310</v>
      </c>
      <c r="N17" s="94">
        <v>8004390</v>
      </c>
      <c r="O17" s="94">
        <v>7361310</v>
      </c>
      <c r="P17" s="94">
        <v>6857060</v>
      </c>
      <c r="Q17" s="94">
        <v>5730610</v>
      </c>
      <c r="R17" s="94">
        <v>4990220</v>
      </c>
      <c r="T17" s="161"/>
      <c r="U17" s="93">
        <v>73.2</v>
      </c>
      <c r="V17" s="95">
        <f t="shared" si="1"/>
        <v>8.3754833806113493E-3</v>
      </c>
      <c r="W17" s="95">
        <f t="shared" si="0"/>
        <v>8.6691468592402593E-2</v>
      </c>
      <c r="X17" s="95">
        <f t="shared" si="0"/>
        <v>0.46509078419831096</v>
      </c>
      <c r="Y17" s="95">
        <f t="shared" si="0"/>
        <v>0.63793485463311062</v>
      </c>
      <c r="Z17" s="95">
        <f t="shared" si="0"/>
        <v>0.83685326160489304</v>
      </c>
      <c r="AA17" s="95">
        <f t="shared" si="0"/>
        <v>0.89842878173052576</v>
      </c>
      <c r="AB17" s="95">
        <f t="shared" si="0"/>
        <v>0.93656959350928537</v>
      </c>
      <c r="AC17" s="95">
        <f t="shared" si="0"/>
        <v>0.97357480777525807</v>
      </c>
      <c r="AD17" s="95">
        <f t="shared" si="0"/>
        <v>0.98485330323575904</v>
      </c>
      <c r="AE17" s="95">
        <f t="shared" si="0"/>
        <v>1</v>
      </c>
      <c r="AF17" s="95">
        <f t="shared" si="0"/>
        <v>0.98287121144663792</v>
      </c>
      <c r="AG17" s="95">
        <f t="shared" si="0"/>
        <v>0.92563802193252798</v>
      </c>
      <c r="AH17" s="95">
        <f t="shared" si="0"/>
        <v>0.85127141821327257</v>
      </c>
      <c r="AI17" s="95">
        <f t="shared" si="0"/>
        <v>0.79295929542072041</v>
      </c>
      <c r="AJ17" s="95">
        <f t="shared" si="0"/>
        <v>0.66269515913976751</v>
      </c>
      <c r="AK17" s="95">
        <f t="shared" si="0"/>
        <v>0.57707550104481908</v>
      </c>
      <c r="AM17" s="104">
        <v>7.5</v>
      </c>
      <c r="AN17" s="87">
        <v>0.50829075556937209</v>
      </c>
      <c r="AO17" s="95">
        <v>0.51854279690244054</v>
      </c>
      <c r="AP17" s="1">
        <v>0.51158499804846891</v>
      </c>
      <c r="AQ17" s="1">
        <v>0.61050736150831475</v>
      </c>
      <c r="AR17" s="1">
        <v>0.50781930998900215</v>
      </c>
      <c r="AS17" s="1">
        <v>0.47511339141065134</v>
      </c>
      <c r="AT17" s="1">
        <v>0.48775231686225878</v>
      </c>
      <c r="AU17" s="1">
        <v>0.46224520815333908</v>
      </c>
      <c r="AV17" s="1">
        <v>0.42933044456925096</v>
      </c>
      <c r="AW17" s="1">
        <v>0.46978970101813122</v>
      </c>
      <c r="AX17" s="1">
        <v>0.63797162135774876</v>
      </c>
      <c r="AY17" s="1">
        <v>0.43382415293293514</v>
      </c>
      <c r="AZ17" s="96">
        <v>0.64372913714492386</v>
      </c>
      <c r="BA17" s="87">
        <v>0.73123847027459021</v>
      </c>
      <c r="BB17" s="1">
        <v>0.63216738267391837</v>
      </c>
      <c r="BC17" s="1">
        <v>0.66269515913976751</v>
      </c>
      <c r="BD17" s="1">
        <v>0.67322429673740081</v>
      </c>
      <c r="BE17" s="1">
        <v>0.60265267645585097</v>
      </c>
      <c r="BF17" s="1">
        <v>0.53956803173288581</v>
      </c>
      <c r="BG17" s="1">
        <v>0.56022783093776918</v>
      </c>
      <c r="BH17" s="1">
        <v>0.52958512903929034</v>
      </c>
      <c r="BI17" s="1">
        <v>0.56857843768327399</v>
      </c>
      <c r="BJ17" s="1">
        <v>0.64659386016016118</v>
      </c>
      <c r="BK17" s="1">
        <v>0.46279911379690236</v>
      </c>
      <c r="BL17" s="1">
        <v>0.63927704747141767</v>
      </c>
      <c r="BM17" s="96">
        <v>0.5186812247039756</v>
      </c>
    </row>
    <row r="18" spans="1:77" ht="12.6" thickBot="1" x14ac:dyDescent="0.3">
      <c r="A18" s="161"/>
      <c r="B18" s="93">
        <v>76.400000000000006</v>
      </c>
      <c r="C18" s="94">
        <v>45462.1875</v>
      </c>
      <c r="D18" s="94">
        <v>457739.625</v>
      </c>
      <c r="E18" s="94">
        <v>2408440</v>
      </c>
      <c r="F18" s="94">
        <v>3253376</v>
      </c>
      <c r="G18" s="94">
        <v>4253690</v>
      </c>
      <c r="H18" s="94">
        <v>5110190</v>
      </c>
      <c r="I18" s="94">
        <v>5634470</v>
      </c>
      <c r="J18" s="94">
        <v>6054880</v>
      </c>
      <c r="K18" s="94">
        <v>6349470</v>
      </c>
      <c r="L18" s="94">
        <v>6752610</v>
      </c>
      <c r="M18" s="94">
        <v>6824620</v>
      </c>
      <c r="N18" s="94">
        <v>6610630</v>
      </c>
      <c r="O18" s="94">
        <v>5999380</v>
      </c>
      <c r="P18" s="94">
        <v>5600500</v>
      </c>
      <c r="Q18" s="94">
        <v>4594500</v>
      </c>
      <c r="R18" s="94">
        <v>3869300</v>
      </c>
      <c r="T18" s="161"/>
      <c r="U18" s="93">
        <v>76.400000000000006</v>
      </c>
      <c r="V18" s="95">
        <f t="shared" si="1"/>
        <v>6.6614972701776803E-3</v>
      </c>
      <c r="W18" s="95">
        <f t="shared" si="1"/>
        <v>6.7071811324293518E-2</v>
      </c>
      <c r="X18" s="95">
        <f t="shared" si="1"/>
        <v>0.35290463058749061</v>
      </c>
      <c r="Y18" s="95">
        <f t="shared" si="1"/>
        <v>0.47671167039336987</v>
      </c>
      <c r="Z18" s="95">
        <f t="shared" si="1"/>
        <v>0.62328598515375211</v>
      </c>
      <c r="AA18" s="95">
        <f t="shared" si="1"/>
        <v>0.74878747827717884</v>
      </c>
      <c r="AB18" s="95">
        <f t="shared" si="1"/>
        <v>0.82560933795581293</v>
      </c>
      <c r="AC18" s="95">
        <f t="shared" si="1"/>
        <v>0.88721130260732461</v>
      </c>
      <c r="AD18" s="95">
        <f t="shared" si="1"/>
        <v>0.93037707593975927</v>
      </c>
      <c r="AE18" s="95">
        <f t="shared" si="1"/>
        <v>0.98944849676612034</v>
      </c>
      <c r="AF18" s="95">
        <f t="shared" si="1"/>
        <v>1</v>
      </c>
      <c r="AG18" s="95">
        <f t="shared" si="1"/>
        <v>0.96864440804030116</v>
      </c>
      <c r="AH18" s="95">
        <f t="shared" si="1"/>
        <v>0.87907898168689247</v>
      </c>
      <c r="AI18" s="95">
        <f t="shared" si="1"/>
        <v>0.82063177143928889</v>
      </c>
      <c r="AJ18" s="95">
        <f t="shared" si="1"/>
        <v>0.67322429673740081</v>
      </c>
      <c r="AK18" s="95">
        <f t="shared" si="1"/>
        <v>0.56696197004375337</v>
      </c>
      <c r="AM18" s="104">
        <v>10</v>
      </c>
      <c r="AN18" s="88">
        <v>0.40760669615772244</v>
      </c>
      <c r="AO18" s="98">
        <v>0.42048913628380924</v>
      </c>
      <c r="AP18" s="98">
        <v>0.4162178145217566</v>
      </c>
      <c r="AQ18" s="98">
        <v>0.49709927822415906</v>
      </c>
      <c r="AR18" s="98">
        <v>0.30324910727620807</v>
      </c>
      <c r="AS18" s="98">
        <v>0.28191390096203517</v>
      </c>
      <c r="AT18" s="98">
        <v>0.39353679776049311</v>
      </c>
      <c r="AU18" s="98">
        <v>0.35920670538542765</v>
      </c>
      <c r="AV18" s="98">
        <v>0.35561831411247874</v>
      </c>
      <c r="AW18" s="98">
        <v>0.40283986137917677</v>
      </c>
      <c r="AX18" s="98">
        <v>0.52903359658067739</v>
      </c>
      <c r="AY18" s="98">
        <v>0.30734627898831252</v>
      </c>
      <c r="AZ18" s="99">
        <v>0.4872051037287814</v>
      </c>
      <c r="BA18" s="88">
        <v>0.65736610496081149</v>
      </c>
      <c r="BB18" s="98">
        <v>0.54081551854502774</v>
      </c>
      <c r="BC18" s="98">
        <v>0.57707550104481908</v>
      </c>
      <c r="BD18" s="98">
        <v>0.56696197004375337</v>
      </c>
      <c r="BE18" s="98">
        <v>0.50672829493244109</v>
      </c>
      <c r="BF18" s="98">
        <v>0.44991245849951689</v>
      </c>
      <c r="BG18" s="98">
        <v>0.46038851654464541</v>
      </c>
      <c r="BH18" s="98">
        <v>0.42913739037110327</v>
      </c>
      <c r="BI18" s="98">
        <v>0.48527728904718992</v>
      </c>
      <c r="BJ18" s="98">
        <v>0.55763629002794424</v>
      </c>
      <c r="BK18" s="98">
        <v>0.3209320726135701</v>
      </c>
      <c r="BL18" s="98">
        <v>0.56770701477685792</v>
      </c>
      <c r="BM18" s="99">
        <v>0.42791286211507973</v>
      </c>
    </row>
    <row r="19" spans="1:77" ht="12" x14ac:dyDescent="0.25">
      <c r="A19" s="161"/>
      <c r="B19" s="93">
        <v>82.1</v>
      </c>
      <c r="C19" s="94">
        <v>73252.53125</v>
      </c>
      <c r="D19" s="94">
        <v>447787.75</v>
      </c>
      <c r="E19" s="94">
        <v>2677910</v>
      </c>
      <c r="F19" s="94">
        <v>3669841</v>
      </c>
      <c r="G19" s="94">
        <v>4153580</v>
      </c>
      <c r="H19" s="94">
        <v>4615670</v>
      </c>
      <c r="I19" s="94">
        <v>4709960</v>
      </c>
      <c r="J19" s="94">
        <v>4561460</v>
      </c>
      <c r="K19" s="94">
        <v>4499220</v>
      </c>
      <c r="L19" s="94">
        <v>4371320</v>
      </c>
      <c r="M19" s="94">
        <v>4287940</v>
      </c>
      <c r="N19" s="94">
        <v>3926540</v>
      </c>
      <c r="O19" s="94">
        <v>3638870</v>
      </c>
      <c r="P19" s="94">
        <v>3365750</v>
      </c>
      <c r="Q19" s="94">
        <v>2838470</v>
      </c>
      <c r="R19" s="94">
        <v>2386670</v>
      </c>
      <c r="T19" s="161"/>
      <c r="U19" s="93">
        <v>82.1</v>
      </c>
      <c r="V19" s="95">
        <f t="shared" si="1"/>
        <v>1.5552686487783336E-2</v>
      </c>
      <c r="W19" s="95">
        <f t="shared" si="1"/>
        <v>9.5072516539418589E-2</v>
      </c>
      <c r="X19" s="95">
        <f t="shared" si="1"/>
        <v>0.5685632149742248</v>
      </c>
      <c r="Y19" s="95">
        <f t="shared" si="1"/>
        <v>0.77916606510458686</v>
      </c>
      <c r="Z19" s="95">
        <f t="shared" si="1"/>
        <v>0.88187160825145017</v>
      </c>
      <c r="AA19" s="95">
        <f t="shared" si="1"/>
        <v>0.9799807217046429</v>
      </c>
      <c r="AB19" s="95">
        <f t="shared" si="1"/>
        <v>1</v>
      </c>
      <c r="AC19" s="95">
        <f t="shared" si="1"/>
        <v>0.96847106981800268</v>
      </c>
      <c r="AD19" s="95">
        <f t="shared" si="1"/>
        <v>0.95525652022522489</v>
      </c>
      <c r="AE19" s="95">
        <f t="shared" si="1"/>
        <v>0.92810130022335646</v>
      </c>
      <c r="AF19" s="95">
        <f t="shared" si="1"/>
        <v>0.91039838979524246</v>
      </c>
      <c r="AG19" s="95">
        <f t="shared" si="1"/>
        <v>0.83366737721764095</v>
      </c>
      <c r="AH19" s="95">
        <f t="shared" si="1"/>
        <v>0.772590425396394</v>
      </c>
      <c r="AI19" s="95">
        <f t="shared" si="1"/>
        <v>0.71460267178489834</v>
      </c>
      <c r="AJ19" s="95">
        <f t="shared" si="1"/>
        <v>0.60265267645585097</v>
      </c>
      <c r="AK19" s="95">
        <f t="shared" si="1"/>
        <v>0.50672829493244109</v>
      </c>
    </row>
    <row r="20" spans="1:77" ht="12" x14ac:dyDescent="0.25">
      <c r="A20" s="161"/>
      <c r="B20" s="93">
        <v>83.9</v>
      </c>
      <c r="C20" s="94">
        <v>22841.78125</v>
      </c>
      <c r="D20" s="94">
        <v>298554.375</v>
      </c>
      <c r="E20" s="94">
        <v>1555790</v>
      </c>
      <c r="F20" s="94">
        <v>2020374.9999999998</v>
      </c>
      <c r="G20" s="94">
        <v>2505280</v>
      </c>
      <c r="H20" s="94">
        <v>2728760</v>
      </c>
      <c r="I20" s="94">
        <v>2752980</v>
      </c>
      <c r="J20" s="94">
        <v>2607670</v>
      </c>
      <c r="K20" s="94">
        <v>2564600</v>
      </c>
      <c r="L20" s="94">
        <v>2482400</v>
      </c>
      <c r="M20" s="94">
        <v>2400090</v>
      </c>
      <c r="N20" s="94">
        <v>2252020</v>
      </c>
      <c r="O20" s="94">
        <v>2010400</v>
      </c>
      <c r="P20" s="94">
        <v>1836940</v>
      </c>
      <c r="Q20" s="94">
        <v>1485420</v>
      </c>
      <c r="R20" s="94">
        <v>1238600</v>
      </c>
      <c r="T20" s="161"/>
      <c r="U20" s="93">
        <v>83.9</v>
      </c>
      <c r="V20" s="95">
        <f t="shared" si="1"/>
        <v>8.2971112212947423E-3</v>
      </c>
      <c r="W20" s="95">
        <f t="shared" si="1"/>
        <v>0.10844770939127782</v>
      </c>
      <c r="X20" s="95">
        <f t="shared" si="1"/>
        <v>0.56512942338847361</v>
      </c>
      <c r="Y20" s="95">
        <f t="shared" si="1"/>
        <v>0.73388655202725761</v>
      </c>
      <c r="Z20" s="95">
        <f t="shared" si="1"/>
        <v>0.91002477315490848</v>
      </c>
      <c r="AA20" s="95">
        <f t="shared" si="1"/>
        <v>0.99120226082281748</v>
      </c>
      <c r="AB20" s="95">
        <f t="shared" si="1"/>
        <v>1</v>
      </c>
      <c r="AC20" s="95">
        <f t="shared" si="1"/>
        <v>0.94721719736431065</v>
      </c>
      <c r="AD20" s="95">
        <f t="shared" si="1"/>
        <v>0.9315723325269345</v>
      </c>
      <c r="AE20" s="95">
        <f t="shared" si="1"/>
        <v>0.90171377925012164</v>
      </c>
      <c r="AF20" s="95">
        <f t="shared" si="1"/>
        <v>0.87181526927184361</v>
      </c>
      <c r="AG20" s="95">
        <f t="shared" si="1"/>
        <v>0.81802991667211533</v>
      </c>
      <c r="AH20" s="95">
        <f t="shared" si="1"/>
        <v>0.73026320568983427</v>
      </c>
      <c r="AI20" s="95">
        <f t="shared" si="1"/>
        <v>0.66725511990642872</v>
      </c>
      <c r="AJ20" s="95">
        <f t="shared" si="1"/>
        <v>0.53956803173288581</v>
      </c>
      <c r="AK20" s="95">
        <f t="shared" si="1"/>
        <v>0.44991245849951689</v>
      </c>
    </row>
    <row r="21" spans="1:77" ht="12" x14ac:dyDescent="0.25">
      <c r="A21" s="161"/>
      <c r="B21" s="93">
        <v>94.8</v>
      </c>
      <c r="C21" s="94">
        <v>-5538.21875</v>
      </c>
      <c r="D21" s="94">
        <v>156329.625</v>
      </c>
      <c r="E21" s="94">
        <v>591522.3125</v>
      </c>
      <c r="F21" s="94">
        <v>776888</v>
      </c>
      <c r="G21" s="94">
        <v>893524.53125</v>
      </c>
      <c r="H21" s="94">
        <v>1043440</v>
      </c>
      <c r="I21" s="94">
        <v>1104070</v>
      </c>
      <c r="J21" s="94">
        <v>1105160</v>
      </c>
      <c r="K21" s="94">
        <v>1114560</v>
      </c>
      <c r="L21" s="94">
        <v>1084910</v>
      </c>
      <c r="M21" s="94">
        <v>1044370</v>
      </c>
      <c r="N21" s="94">
        <v>949923.96875</v>
      </c>
      <c r="O21" s="94">
        <v>874520.03125</v>
      </c>
      <c r="P21" s="94">
        <v>801832.40625</v>
      </c>
      <c r="Q21" s="94">
        <v>624407.53125</v>
      </c>
      <c r="R21" s="94">
        <v>513130.625</v>
      </c>
      <c r="T21" s="161"/>
      <c r="U21" s="93">
        <v>94.8</v>
      </c>
      <c r="V21" s="95">
        <f t="shared" si="1"/>
        <v>-4.96897318224232E-3</v>
      </c>
      <c r="W21" s="95">
        <f t="shared" si="1"/>
        <v>0.14026129145133506</v>
      </c>
      <c r="X21" s="95">
        <f t="shared" si="1"/>
        <v>0.53072271793353432</v>
      </c>
      <c r="Y21" s="95">
        <f t="shared" si="1"/>
        <v>0.69703560149296584</v>
      </c>
      <c r="Z21" s="95">
        <f t="shared" si="1"/>
        <v>0.80168365206897785</v>
      </c>
      <c r="AA21" s="95">
        <f t="shared" si="1"/>
        <v>0.9361900660350273</v>
      </c>
      <c r="AB21" s="95">
        <f t="shared" si="1"/>
        <v>0.99058821418317544</v>
      </c>
      <c r="AC21" s="95">
        <f t="shared" si="1"/>
        <v>0.9915661785816825</v>
      </c>
      <c r="AD21" s="95">
        <f t="shared" si="1"/>
        <v>1</v>
      </c>
      <c r="AE21" s="95">
        <f t="shared" si="1"/>
        <v>0.97339757393051962</v>
      </c>
      <c r="AF21" s="95">
        <f t="shared" si="1"/>
        <v>0.93702447602641403</v>
      </c>
      <c r="AG21" s="95">
        <f t="shared" si="1"/>
        <v>0.8522860758954206</v>
      </c>
      <c r="AH21" s="95">
        <f t="shared" si="1"/>
        <v>0.78463252875574219</v>
      </c>
      <c r="AI21" s="95">
        <f t="shared" si="1"/>
        <v>0.7194160980566322</v>
      </c>
      <c r="AJ21" s="95">
        <f t="shared" si="1"/>
        <v>0.56022783093776918</v>
      </c>
      <c r="AK21" s="95">
        <f t="shared" si="1"/>
        <v>0.46038851654464541</v>
      </c>
    </row>
    <row r="22" spans="1:77" ht="12" x14ac:dyDescent="0.25">
      <c r="A22" s="161"/>
      <c r="B22" s="93">
        <v>97.1</v>
      </c>
      <c r="C22" s="94">
        <v>-12109.71875</v>
      </c>
      <c r="D22" s="94">
        <v>113349.78125</v>
      </c>
      <c r="E22" s="94">
        <v>787319.59375</v>
      </c>
      <c r="F22" s="94">
        <v>1096774</v>
      </c>
      <c r="G22" s="94">
        <v>1268480</v>
      </c>
      <c r="H22" s="94">
        <v>1645020</v>
      </c>
      <c r="I22" s="94">
        <v>1889930</v>
      </c>
      <c r="J22" s="94">
        <v>2096660</v>
      </c>
      <c r="K22" s="94">
        <v>2285150</v>
      </c>
      <c r="L22" s="94">
        <v>2385320</v>
      </c>
      <c r="M22" s="94">
        <v>2332000</v>
      </c>
      <c r="N22" s="94">
        <v>2043750</v>
      </c>
      <c r="O22" s="94">
        <v>1889740</v>
      </c>
      <c r="P22" s="94">
        <v>1696000</v>
      </c>
      <c r="Q22" s="94">
        <v>1263230</v>
      </c>
      <c r="R22" s="94">
        <v>1023630</v>
      </c>
      <c r="T22" s="161"/>
      <c r="U22" s="93">
        <v>97.1</v>
      </c>
      <c r="V22" s="95">
        <f t="shared" si="1"/>
        <v>-5.0767690498549458E-3</v>
      </c>
      <c r="W22" s="95">
        <f t="shared" si="1"/>
        <v>4.7519737917763656E-2</v>
      </c>
      <c r="X22" s="95">
        <f t="shared" si="1"/>
        <v>0.33006875125769286</v>
      </c>
      <c r="Y22" s="95">
        <f t="shared" si="1"/>
        <v>0.45980161990843998</v>
      </c>
      <c r="Z22" s="95">
        <f t="shared" si="1"/>
        <v>0.5317860915935807</v>
      </c>
      <c r="AA22" s="95">
        <f t="shared" si="1"/>
        <v>0.68964331829691616</v>
      </c>
      <c r="AB22" s="95">
        <f t="shared" si="1"/>
        <v>0.7923171733771569</v>
      </c>
      <c r="AC22" s="95">
        <f t="shared" si="1"/>
        <v>0.87898479030067245</v>
      </c>
      <c r="AD22" s="95">
        <f t="shared" si="1"/>
        <v>0.958005634464139</v>
      </c>
      <c r="AE22" s="95">
        <f t="shared" si="1"/>
        <v>1</v>
      </c>
      <c r="AF22" s="95">
        <f t="shared" si="1"/>
        <v>0.97764660506766388</v>
      </c>
      <c r="AG22" s="95">
        <f t="shared" si="1"/>
        <v>0.85680328006305229</v>
      </c>
      <c r="AH22" s="95">
        <f t="shared" si="1"/>
        <v>0.79223751949423982</v>
      </c>
      <c r="AI22" s="95">
        <f t="shared" si="1"/>
        <v>0.71101571277648279</v>
      </c>
      <c r="AJ22" s="95">
        <f t="shared" si="1"/>
        <v>0.52958512903929034</v>
      </c>
      <c r="AK22" s="95">
        <f t="shared" si="1"/>
        <v>0.42913739037110327</v>
      </c>
      <c r="BQ22" s="164" t="s">
        <v>550</v>
      </c>
      <c r="BR22" s="164"/>
      <c r="BS22" s="164"/>
      <c r="BT22" s="164"/>
      <c r="BU22" s="164"/>
      <c r="BV22" s="164"/>
      <c r="BW22" s="164"/>
      <c r="BX22" s="164"/>
      <c r="BY22" s="164"/>
    </row>
    <row r="23" spans="1:77" ht="12" x14ac:dyDescent="0.25">
      <c r="A23" s="161"/>
      <c r="B23" s="93">
        <v>98.2</v>
      </c>
      <c r="C23" s="94">
        <v>12632.5625</v>
      </c>
      <c r="D23" s="94">
        <v>324322.21875</v>
      </c>
      <c r="E23" s="94">
        <v>1629690</v>
      </c>
      <c r="F23" s="94">
        <v>2229248</v>
      </c>
      <c r="G23" s="94">
        <v>2327980</v>
      </c>
      <c r="H23" s="94">
        <v>2790720</v>
      </c>
      <c r="I23" s="94">
        <v>2796360</v>
      </c>
      <c r="J23" s="94">
        <v>2717040</v>
      </c>
      <c r="K23" s="94">
        <v>2691810</v>
      </c>
      <c r="L23" s="94">
        <v>2643730</v>
      </c>
      <c r="M23" s="94">
        <v>2533720</v>
      </c>
      <c r="N23" s="94">
        <v>2331770</v>
      </c>
      <c r="O23" s="94">
        <v>2105440</v>
      </c>
      <c r="P23" s="94">
        <v>1921320</v>
      </c>
      <c r="Q23" s="94">
        <v>1589950</v>
      </c>
      <c r="R23" s="94">
        <v>1357010</v>
      </c>
      <c r="T23" s="161"/>
      <c r="U23" s="93">
        <v>98.2</v>
      </c>
      <c r="V23" s="95">
        <f t="shared" si="1"/>
        <v>4.5175022171680323E-3</v>
      </c>
      <c r="W23" s="95">
        <f t="shared" si="1"/>
        <v>0.11598013801871004</v>
      </c>
      <c r="X23" s="95">
        <f t="shared" si="1"/>
        <v>0.58278976955756767</v>
      </c>
      <c r="Y23" s="95">
        <f t="shared" si="1"/>
        <v>0.79719635526184041</v>
      </c>
      <c r="Z23" s="95">
        <f t="shared" si="1"/>
        <v>0.8325036833597963</v>
      </c>
      <c r="AA23" s="95">
        <f t="shared" si="1"/>
        <v>0.99798309230571169</v>
      </c>
      <c r="AB23" s="95">
        <f t="shared" si="1"/>
        <v>1</v>
      </c>
      <c r="AC23" s="95">
        <f t="shared" si="1"/>
        <v>0.97163455349096683</v>
      </c>
      <c r="AD23" s="95">
        <f t="shared" si="1"/>
        <v>0.96261211002875169</v>
      </c>
      <c r="AE23" s="95">
        <f t="shared" si="1"/>
        <v>0.94541832954269123</v>
      </c>
      <c r="AF23" s="95">
        <f t="shared" si="1"/>
        <v>0.90607790127165311</v>
      </c>
      <c r="AG23" s="95">
        <f t="shared" si="1"/>
        <v>0.83385901672173823</v>
      </c>
      <c r="AH23" s="95">
        <f t="shared" si="1"/>
        <v>0.75292165529474031</v>
      </c>
      <c r="AI23" s="95">
        <f t="shared" si="1"/>
        <v>0.68707891687765521</v>
      </c>
      <c r="AJ23" s="95">
        <f t="shared" si="1"/>
        <v>0.56857843768327399</v>
      </c>
      <c r="AK23" s="95">
        <f t="shared" si="1"/>
        <v>0.48527728904718992</v>
      </c>
      <c r="BQ23" s="1" t="s">
        <v>543</v>
      </c>
      <c r="BR23" s="1" t="s">
        <v>544</v>
      </c>
      <c r="BS23" s="1" t="s">
        <v>545</v>
      </c>
      <c r="BT23" s="1" t="s">
        <v>546</v>
      </c>
      <c r="BU23" s="1" t="s">
        <v>547</v>
      </c>
      <c r="BV23" s="1" t="s">
        <v>28</v>
      </c>
      <c r="BW23" s="1" t="s">
        <v>28</v>
      </c>
      <c r="BX23" s="1" t="s">
        <v>30</v>
      </c>
      <c r="BY23" s="1" t="s">
        <v>31</v>
      </c>
    </row>
    <row r="24" spans="1:77" ht="12" x14ac:dyDescent="0.25">
      <c r="A24" s="161"/>
      <c r="B24" s="93">
        <v>100.2</v>
      </c>
      <c r="C24" s="94">
        <v>35550.0625</v>
      </c>
      <c r="D24" s="94">
        <v>174573.28125</v>
      </c>
      <c r="E24" s="94">
        <v>950219.3125</v>
      </c>
      <c r="F24" s="94">
        <v>1274469</v>
      </c>
      <c r="G24" s="94">
        <v>1503340</v>
      </c>
      <c r="H24" s="94">
        <v>1764770</v>
      </c>
      <c r="I24" s="94">
        <v>1871180</v>
      </c>
      <c r="J24" s="94">
        <v>1937380</v>
      </c>
      <c r="K24" s="94">
        <v>1985550</v>
      </c>
      <c r="L24" s="94">
        <v>2025460</v>
      </c>
      <c r="M24" s="94">
        <v>1988560</v>
      </c>
      <c r="N24" s="94">
        <v>1819850</v>
      </c>
      <c r="O24" s="94">
        <v>1706790</v>
      </c>
      <c r="P24" s="94">
        <v>1601080</v>
      </c>
      <c r="Q24" s="94">
        <v>1309650</v>
      </c>
      <c r="R24" s="94">
        <v>1129470</v>
      </c>
      <c r="T24" s="161"/>
      <c r="U24" s="93">
        <v>100.2</v>
      </c>
      <c r="V24" s="95">
        <f t="shared" si="1"/>
        <v>1.755159938976825E-2</v>
      </c>
      <c r="W24" s="95">
        <f t="shared" si="1"/>
        <v>8.6189448939993876E-2</v>
      </c>
      <c r="X24" s="95">
        <f t="shared" si="1"/>
        <v>0.46913753542405184</v>
      </c>
      <c r="Y24" s="95">
        <f t="shared" si="1"/>
        <v>0.62922447246551405</v>
      </c>
      <c r="Z24" s="95">
        <f t="shared" si="1"/>
        <v>0.74222152004976649</v>
      </c>
      <c r="AA24" s="95">
        <f t="shared" si="1"/>
        <v>0.87129343457782427</v>
      </c>
      <c r="AB24" s="95">
        <f t="shared" si="1"/>
        <v>0.92382964857365735</v>
      </c>
      <c r="AC24" s="95">
        <f t="shared" si="1"/>
        <v>0.9565135820998687</v>
      </c>
      <c r="AD24" s="95">
        <f t="shared" si="1"/>
        <v>0.98029583403276288</v>
      </c>
      <c r="AE24" s="95">
        <f t="shared" si="1"/>
        <v>1</v>
      </c>
      <c r="AF24" s="95">
        <f t="shared" si="1"/>
        <v>0.98178191620668886</v>
      </c>
      <c r="AG24" s="95">
        <f t="shared" si="1"/>
        <v>0.89848725721564482</v>
      </c>
      <c r="AH24" s="95">
        <f t="shared" si="1"/>
        <v>0.84266783841695225</v>
      </c>
      <c r="AI24" s="95">
        <f t="shared" si="1"/>
        <v>0.79047722492668338</v>
      </c>
      <c r="AJ24" s="95">
        <f t="shared" si="1"/>
        <v>0.64659386016016118</v>
      </c>
      <c r="AK24" s="95">
        <f t="shared" si="1"/>
        <v>0.55763629002794424</v>
      </c>
      <c r="BP24" s="1" t="s">
        <v>548</v>
      </c>
      <c r="BQ24" s="1">
        <v>102.6</v>
      </c>
      <c r="BR24" s="1">
        <v>101.2</v>
      </c>
      <c r="BS24" s="1">
        <v>100.6</v>
      </c>
      <c r="BT24" s="1">
        <v>99.5</v>
      </c>
      <c r="BU24" s="1">
        <v>80.8</v>
      </c>
      <c r="BV24" s="1">
        <v>75.400000000000006</v>
      </c>
      <c r="BW24" s="1">
        <v>74.099999999999994</v>
      </c>
      <c r="BX24" s="1">
        <v>72.099999999999994</v>
      </c>
      <c r="BY24" s="1">
        <v>61.7</v>
      </c>
    </row>
    <row r="25" spans="1:77" ht="12" x14ac:dyDescent="0.25">
      <c r="A25" s="161"/>
      <c r="B25" s="93">
        <v>103.6</v>
      </c>
      <c r="C25" s="94">
        <v>-7915.09375</v>
      </c>
      <c r="D25" s="94">
        <v>59886.46875</v>
      </c>
      <c r="E25" s="94">
        <v>443839.125</v>
      </c>
      <c r="F25" s="94">
        <v>565634.890625</v>
      </c>
      <c r="G25" s="94">
        <v>952030.90625</v>
      </c>
      <c r="H25" s="94">
        <v>1220500</v>
      </c>
      <c r="I25" s="94">
        <v>1356950</v>
      </c>
      <c r="J25" s="94">
        <v>1527250</v>
      </c>
      <c r="K25" s="94">
        <v>1510760</v>
      </c>
      <c r="L25" s="94">
        <v>1543100</v>
      </c>
      <c r="M25" s="94">
        <v>1446250</v>
      </c>
      <c r="N25" s="94">
        <v>1260480</v>
      </c>
      <c r="O25" s="94">
        <v>1086310</v>
      </c>
      <c r="P25" s="94">
        <v>953601.40625</v>
      </c>
      <c r="Q25" s="94">
        <v>714145.3125</v>
      </c>
      <c r="R25" s="94">
        <v>495230.28125</v>
      </c>
      <c r="T25" s="161"/>
      <c r="U25" s="93">
        <v>103.6</v>
      </c>
      <c r="V25" s="95">
        <f t="shared" si="1"/>
        <v>-5.1293459594323118E-3</v>
      </c>
      <c r="W25" s="95">
        <f t="shared" si="1"/>
        <v>3.8809194964681486E-2</v>
      </c>
      <c r="X25" s="95">
        <f t="shared" si="1"/>
        <v>0.28762823213012767</v>
      </c>
      <c r="Y25" s="95">
        <f t="shared" si="1"/>
        <v>0.36655750801957099</v>
      </c>
      <c r="Z25" s="95">
        <f t="shared" si="1"/>
        <v>0.61695995479878163</v>
      </c>
      <c r="AA25" s="95">
        <f t="shared" si="1"/>
        <v>0.79094031495042449</v>
      </c>
      <c r="AB25" s="95">
        <f t="shared" si="1"/>
        <v>0.87936621087421429</v>
      </c>
      <c r="AC25" s="95">
        <f t="shared" si="1"/>
        <v>0.98972846866696906</v>
      </c>
      <c r="AD25" s="95">
        <f t="shared" si="1"/>
        <v>0.97904218780377161</v>
      </c>
      <c r="AE25" s="95">
        <f t="shared" si="1"/>
        <v>1</v>
      </c>
      <c r="AF25" s="95">
        <f t="shared" si="1"/>
        <v>0.93723673125526541</v>
      </c>
      <c r="AG25" s="95">
        <f t="shared" si="1"/>
        <v>0.81684919966301606</v>
      </c>
      <c r="AH25" s="95">
        <f t="shared" si="1"/>
        <v>0.70397900330503527</v>
      </c>
      <c r="AI25" s="95">
        <f t="shared" si="1"/>
        <v>0.61797771126304191</v>
      </c>
      <c r="AJ25" s="95">
        <f t="shared" si="1"/>
        <v>0.46279911379690236</v>
      </c>
      <c r="AK25" s="95">
        <f t="shared" si="1"/>
        <v>0.3209320726135701</v>
      </c>
      <c r="BP25" s="1">
        <v>0.01</v>
      </c>
      <c r="BQ25" s="55">
        <v>0.11630173625277665</v>
      </c>
      <c r="BR25" s="55">
        <v>0.12767851957956677</v>
      </c>
      <c r="BS25" s="55">
        <v>0.12038271339496882</v>
      </c>
      <c r="BT25" s="55">
        <v>0.11905517235128299</v>
      </c>
      <c r="BU25" s="55">
        <v>0.14032839129832339</v>
      </c>
      <c r="BV25" s="55">
        <v>0.12199677938808375</v>
      </c>
      <c r="BW25" s="55">
        <v>0.10658692866296456</v>
      </c>
      <c r="BX25" s="55">
        <v>9.5075160754588425E-2</v>
      </c>
      <c r="BY25" s="55">
        <v>0.11611216088540964</v>
      </c>
    </row>
    <row r="26" spans="1:77" ht="12" x14ac:dyDescent="0.25">
      <c r="A26" s="161"/>
      <c r="B26" s="93">
        <v>107.4</v>
      </c>
      <c r="C26" s="94">
        <v>-23539.53125</v>
      </c>
      <c r="D26" s="94">
        <v>131671.8125</v>
      </c>
      <c r="E26" s="94">
        <v>674813.6875</v>
      </c>
      <c r="F26" s="94">
        <v>1018807.9999999999</v>
      </c>
      <c r="G26" s="94">
        <v>1310870</v>
      </c>
      <c r="H26" s="94">
        <v>1366590</v>
      </c>
      <c r="I26" s="94">
        <v>1477310</v>
      </c>
      <c r="J26" s="94">
        <v>1476730</v>
      </c>
      <c r="K26" s="94">
        <v>1442720</v>
      </c>
      <c r="L26" s="94">
        <v>1420660</v>
      </c>
      <c r="M26" s="94">
        <v>1430150</v>
      </c>
      <c r="N26" s="94">
        <v>1355690</v>
      </c>
      <c r="O26" s="94">
        <v>1189580</v>
      </c>
      <c r="P26" s="94">
        <v>1097520</v>
      </c>
      <c r="Q26" s="94">
        <v>944410.375</v>
      </c>
      <c r="R26" s="94">
        <v>838679.25</v>
      </c>
      <c r="T26" s="161"/>
      <c r="U26" s="93">
        <v>107.4</v>
      </c>
      <c r="V26" s="95">
        <f t="shared" si="1"/>
        <v>-1.5934049894741117E-2</v>
      </c>
      <c r="W26" s="95">
        <f t="shared" si="1"/>
        <v>8.9129439657214801E-2</v>
      </c>
      <c r="X26" s="95">
        <f t="shared" si="1"/>
        <v>0.45678543264446864</v>
      </c>
      <c r="Y26" s="95">
        <f t="shared" si="1"/>
        <v>0.68963724607563737</v>
      </c>
      <c r="Z26" s="95">
        <f t="shared" si="1"/>
        <v>0.88733576568221972</v>
      </c>
      <c r="AA26" s="95">
        <f t="shared" si="1"/>
        <v>0.92505296789434854</v>
      </c>
      <c r="AB26" s="95">
        <f t="shared" si="1"/>
        <v>1</v>
      </c>
      <c r="AC26" s="95">
        <f t="shared" si="1"/>
        <v>0.99960739452112291</v>
      </c>
      <c r="AD26" s="95">
        <f t="shared" si="1"/>
        <v>0.9765858215269646</v>
      </c>
      <c r="AE26" s="95">
        <f t="shared" si="1"/>
        <v>0.96165327520967159</v>
      </c>
      <c r="AF26" s="95">
        <f t="shared" si="1"/>
        <v>0.9680771131312994</v>
      </c>
      <c r="AG26" s="95">
        <f t="shared" si="1"/>
        <v>0.91767469251545042</v>
      </c>
      <c r="AH26" s="95">
        <f t="shared" si="1"/>
        <v>0.80523383717703123</v>
      </c>
      <c r="AI26" s="95">
        <f t="shared" si="1"/>
        <v>0.74291787099525486</v>
      </c>
      <c r="AJ26" s="95">
        <f t="shared" si="1"/>
        <v>0.63927704747141767</v>
      </c>
      <c r="AK26" s="95">
        <f t="shared" si="1"/>
        <v>0.56770701477685792</v>
      </c>
      <c r="BP26" s="1">
        <v>2.5000000000000001E-2</v>
      </c>
      <c r="BQ26" s="55">
        <v>0.29158166734666124</v>
      </c>
      <c r="BR26" s="55">
        <v>0.35515185536478194</v>
      </c>
      <c r="BS26" s="55">
        <v>0.32897226402924101</v>
      </c>
      <c r="BT26" s="55">
        <v>0.33015490315154039</v>
      </c>
      <c r="BU26" s="55">
        <v>0.33646251905223773</v>
      </c>
      <c r="BV26" s="55">
        <v>0.32584394671351197</v>
      </c>
      <c r="BW26" s="55">
        <v>0.30307276092837815</v>
      </c>
      <c r="BX26" s="55">
        <v>0.28025167142187962</v>
      </c>
      <c r="BY26" s="55">
        <v>0.31253880415710622</v>
      </c>
    </row>
    <row r="27" spans="1:77" ht="12.6" thickBot="1" x14ac:dyDescent="0.3">
      <c r="A27" s="169"/>
      <c r="B27" s="83">
        <v>108.5</v>
      </c>
      <c r="C27" s="100">
        <v>-14724.125</v>
      </c>
      <c r="D27" s="100">
        <v>86866.15625</v>
      </c>
      <c r="E27" s="100">
        <v>512123.9375</v>
      </c>
      <c r="F27" s="100">
        <v>746788</v>
      </c>
      <c r="G27" s="100">
        <v>926390</v>
      </c>
      <c r="H27" s="100">
        <v>1084990</v>
      </c>
      <c r="I27" s="100">
        <v>1129130</v>
      </c>
      <c r="J27" s="100">
        <v>1064570</v>
      </c>
      <c r="K27" s="100">
        <v>1064940</v>
      </c>
      <c r="L27" s="100">
        <v>1053700</v>
      </c>
      <c r="M27" s="100">
        <v>990783.09375</v>
      </c>
      <c r="N27" s="100">
        <v>892529.0625</v>
      </c>
      <c r="O27" s="100">
        <v>820600</v>
      </c>
      <c r="P27" s="100">
        <v>729432.125</v>
      </c>
      <c r="Q27" s="100">
        <v>585658.53125</v>
      </c>
      <c r="R27" s="100">
        <v>483169.25</v>
      </c>
      <c r="T27" s="169"/>
      <c r="U27" s="83">
        <v>108.5</v>
      </c>
      <c r="V27" s="101">
        <f t="shared" si="1"/>
        <v>-1.3040238945028473E-2</v>
      </c>
      <c r="W27" s="101">
        <f t="shared" si="1"/>
        <v>7.6931935428161499E-2</v>
      </c>
      <c r="X27" s="101">
        <f t="shared" si="1"/>
        <v>0.45355622248988159</v>
      </c>
      <c r="Y27" s="101">
        <f t="shared" si="1"/>
        <v>0.66138354308184177</v>
      </c>
      <c r="Z27" s="101">
        <f t="shared" si="1"/>
        <v>0.8204458299752907</v>
      </c>
      <c r="AA27" s="101">
        <f t="shared" si="1"/>
        <v>0.96090795568269372</v>
      </c>
      <c r="AB27" s="101">
        <f t="shared" si="1"/>
        <v>1</v>
      </c>
      <c r="AC27" s="101">
        <f t="shared" si="1"/>
        <v>0.94282323558846193</v>
      </c>
      <c r="AD27" s="101">
        <f t="shared" si="1"/>
        <v>0.94315092150593816</v>
      </c>
      <c r="AE27" s="101">
        <f t="shared" si="1"/>
        <v>0.93319635471557749</v>
      </c>
      <c r="AF27" s="101">
        <f t="shared" si="1"/>
        <v>0.8774747759336835</v>
      </c>
      <c r="AG27" s="101">
        <f t="shared" si="1"/>
        <v>0.79045731005287256</v>
      </c>
      <c r="AH27" s="101">
        <f t="shared" si="1"/>
        <v>0.72675422670551659</v>
      </c>
      <c r="AI27" s="101">
        <f t="shared" si="1"/>
        <v>0.64601252734406134</v>
      </c>
      <c r="AJ27" s="101">
        <f t="shared" si="1"/>
        <v>0.5186812247039756</v>
      </c>
      <c r="AK27" s="101">
        <f t="shared" si="1"/>
        <v>0.42791286211507973</v>
      </c>
      <c r="BP27" s="1">
        <v>0.05</v>
      </c>
      <c r="BQ27" s="55">
        <v>0.51718119588376621</v>
      </c>
      <c r="BR27" s="55">
        <v>0.59815915293935462</v>
      </c>
      <c r="BS27" s="55">
        <v>0.57352182326381418</v>
      </c>
      <c r="BT27" s="55">
        <v>0.55167819300805787</v>
      </c>
      <c r="BU27" s="55">
        <v>0.53339337674934173</v>
      </c>
      <c r="BV27" s="55">
        <v>0.55707217098521444</v>
      </c>
      <c r="BW27" s="55">
        <v>0.53836821870995299</v>
      </c>
      <c r="BX27" s="55">
        <v>0.48253204445769277</v>
      </c>
      <c r="BY27" s="55">
        <v>0.52513159670670806</v>
      </c>
    </row>
    <row r="28" spans="1:77" x14ac:dyDescent="0.2">
      <c r="BP28" s="1">
        <v>7.4999999999999997E-2</v>
      </c>
      <c r="BQ28" s="55">
        <v>0.83428532571739422</v>
      </c>
      <c r="BR28" s="55">
        <v>0.92466270494183223</v>
      </c>
      <c r="BS28" s="55">
        <v>0.85711674908621793</v>
      </c>
      <c r="BT28" s="55">
        <v>0.87401995884960149</v>
      </c>
      <c r="BU28" s="55">
        <v>0.79943189691007344</v>
      </c>
      <c r="BV28" s="55">
        <v>0.8499956082564778</v>
      </c>
      <c r="BW28" s="55">
        <v>0.81668232948882247</v>
      </c>
      <c r="BX28" s="55">
        <v>0.75595537197121321</v>
      </c>
      <c r="BY28" s="55">
        <v>0.79868740720745046</v>
      </c>
    </row>
    <row r="29" spans="1:77" x14ac:dyDescent="0.2">
      <c r="BP29" s="1">
        <v>0.1</v>
      </c>
      <c r="BQ29" s="55">
        <v>1</v>
      </c>
      <c r="BR29" s="55">
        <v>0.96971603337140189</v>
      </c>
      <c r="BS29" s="55">
        <v>1</v>
      </c>
      <c r="BT29" s="55">
        <v>1</v>
      </c>
      <c r="BU29" s="55">
        <v>0.97793404461687672</v>
      </c>
      <c r="BV29" s="55">
        <v>1</v>
      </c>
      <c r="BW29" s="55">
        <v>1</v>
      </c>
      <c r="BX29" s="55">
        <v>0.92094280969211773</v>
      </c>
      <c r="BY29" s="55">
        <v>0.92597853961398302</v>
      </c>
    </row>
    <row r="30" spans="1:77" x14ac:dyDescent="0.2">
      <c r="BP30" s="1">
        <v>0.25</v>
      </c>
      <c r="BQ30" s="55">
        <v>0.99875334330658683</v>
      </c>
      <c r="BR30" s="55">
        <v>0.9420162211339308</v>
      </c>
      <c r="BS30" s="55">
        <v>0.96279294775317137</v>
      </c>
      <c r="BT30" s="55">
        <v>0.93388744369012111</v>
      </c>
      <c r="BU30" s="55">
        <v>1</v>
      </c>
      <c r="BV30" s="55">
        <v>0.96561557605035864</v>
      </c>
      <c r="BW30" s="55">
        <v>0.96932934643314828</v>
      </c>
      <c r="BX30" s="55">
        <v>1</v>
      </c>
      <c r="BY30" s="55">
        <v>0.97173707652854646</v>
      </c>
    </row>
    <row r="31" spans="1:77" x14ac:dyDescent="0.2">
      <c r="BP31" s="1">
        <v>0.5</v>
      </c>
      <c r="BQ31" s="55">
        <v>1</v>
      </c>
      <c r="BR31" s="55">
        <v>1</v>
      </c>
      <c r="BS31" s="55">
        <v>0.9608256288970114</v>
      </c>
      <c r="BT31" s="55">
        <v>0.98315009018644561</v>
      </c>
      <c r="BU31" s="55">
        <v>0.90117084661216562</v>
      </c>
      <c r="BV31" s="55">
        <v>0.99326013760796383</v>
      </c>
      <c r="BW31" s="55">
        <v>0.97151075039157053</v>
      </c>
      <c r="BX31" s="55">
        <v>0.99381041604565012</v>
      </c>
      <c r="BY31" s="55">
        <v>1</v>
      </c>
    </row>
    <row r="32" spans="1:77" x14ac:dyDescent="0.2">
      <c r="E32" s="91"/>
      <c r="F32" s="91"/>
      <c r="AZ32" s="1" t="s">
        <v>542</v>
      </c>
      <c r="BP32" s="1">
        <v>0.75</v>
      </c>
      <c r="BQ32" s="55">
        <v>0.75984858787796361</v>
      </c>
      <c r="BR32" s="55">
        <v>0.96668666886045562</v>
      </c>
      <c r="BS32" s="55">
        <v>0.93427219952698348</v>
      </c>
      <c r="BT32" s="55">
        <v>0.88689078829298351</v>
      </c>
      <c r="BU32" s="55">
        <v>0.8393723153664957</v>
      </c>
      <c r="BV32" s="55">
        <v>1</v>
      </c>
      <c r="BW32" s="55">
        <v>0.94304428306991317</v>
      </c>
      <c r="BX32" s="55">
        <v>0.92094280969211773</v>
      </c>
      <c r="BY32" s="55">
        <v>0.92597853961398302</v>
      </c>
    </row>
    <row r="33" spans="5:77" x14ac:dyDescent="0.2">
      <c r="E33" s="91"/>
      <c r="F33" s="91"/>
      <c r="BP33" s="1">
        <v>1</v>
      </c>
      <c r="BQ33" s="55">
        <v>0.72156489414751346</v>
      </c>
      <c r="BR33" s="55">
        <v>0.96360891194518106</v>
      </c>
      <c r="BS33" s="55">
        <v>0.95829929047516671</v>
      </c>
      <c r="BT33" s="55">
        <v>0.8803012861765479</v>
      </c>
      <c r="BU33" s="55">
        <v>0.71052029929333516</v>
      </c>
      <c r="BV33" s="55">
        <v>0.96897086810130284</v>
      </c>
      <c r="BW33" s="55">
        <v>0.91304570696283638</v>
      </c>
      <c r="BX33" s="55">
        <v>0.92791593919005233</v>
      </c>
      <c r="BY33" s="55">
        <v>0.93373599676069652</v>
      </c>
    </row>
    <row r="34" spans="5:77" x14ac:dyDescent="0.2">
      <c r="E34" s="91"/>
      <c r="F34" s="91"/>
      <c r="AZ34" s="1" t="s">
        <v>34</v>
      </c>
      <c r="BP34" s="1">
        <v>2</v>
      </c>
      <c r="BQ34" s="55">
        <v>0.60460582982002808</v>
      </c>
      <c r="BR34" s="55">
        <v>0.91722963163701821</v>
      </c>
      <c r="BS34" s="55">
        <v>0.92918727155450431</v>
      </c>
      <c r="BT34" s="55">
        <v>0.8673488810535952</v>
      </c>
      <c r="BU34" s="55">
        <v>0.60125398364971594</v>
      </c>
      <c r="BV34" s="55">
        <v>0.86902649685258382</v>
      </c>
      <c r="BW34" s="55">
        <v>0.8022269685319664</v>
      </c>
      <c r="BX34" s="55">
        <v>0.86096750841033931</v>
      </c>
      <c r="BY34" s="55">
        <v>0.86081792414630853</v>
      </c>
    </row>
    <row r="35" spans="5:77" x14ac:dyDescent="0.2">
      <c r="E35" s="91"/>
      <c r="F35" s="91"/>
      <c r="BP35" s="1">
        <v>3</v>
      </c>
      <c r="BQ35" s="55">
        <v>0.56459948320413433</v>
      </c>
      <c r="BR35" s="55">
        <v>0.85712626546137316</v>
      </c>
      <c r="BS35" s="55">
        <v>0.8654052891851215</v>
      </c>
      <c r="BT35" s="55">
        <v>0.82179339599554047</v>
      </c>
      <c r="BU35" s="55">
        <v>0.54049466537342383</v>
      </c>
      <c r="BV35" s="55">
        <v>0.76623042014346354</v>
      </c>
      <c r="BW35" s="55">
        <v>0.72335469172718203</v>
      </c>
      <c r="BX35" s="55">
        <v>0.80521228122471578</v>
      </c>
      <c r="BY35" s="55">
        <v>0.77127480091780265</v>
      </c>
    </row>
    <row r="36" spans="5:77" x14ac:dyDescent="0.2">
      <c r="E36" s="91"/>
      <c r="F36" s="91"/>
      <c r="BP36" s="1">
        <v>5</v>
      </c>
      <c r="BQ36" s="55">
        <v>0.48080148692143793</v>
      </c>
      <c r="BR36" s="55">
        <v>0.80276223843905448</v>
      </c>
      <c r="BS36" s="55">
        <v>0.80922382283379912</v>
      </c>
      <c r="BT36" s="55">
        <v>0.75584399104480315</v>
      </c>
      <c r="BU36" s="55">
        <v>0.46684910627684634</v>
      </c>
      <c r="BV36" s="55">
        <v>0.70597569901917723</v>
      </c>
      <c r="BW36" s="55">
        <v>0.6776135554606294</v>
      </c>
      <c r="BX36" s="55">
        <v>0.74019077630626418</v>
      </c>
      <c r="BY36" s="55">
        <v>0.69429747604265091</v>
      </c>
    </row>
    <row r="37" spans="5:77" x14ac:dyDescent="0.2">
      <c r="E37" s="91"/>
      <c r="F37" s="91"/>
    </row>
    <row r="38" spans="5:77" x14ac:dyDescent="0.2">
      <c r="E38" s="91"/>
      <c r="F38" s="91"/>
    </row>
    <row r="39" spans="5:77" x14ac:dyDescent="0.2">
      <c r="E39" s="91"/>
      <c r="F39" s="91"/>
    </row>
    <row r="40" spans="5:77" x14ac:dyDescent="0.2">
      <c r="E40" s="91"/>
      <c r="F40" s="91"/>
    </row>
    <row r="41" spans="5:77" x14ac:dyDescent="0.2">
      <c r="E41" s="91"/>
      <c r="F41" s="91"/>
    </row>
    <row r="42" spans="5:77" x14ac:dyDescent="0.2">
      <c r="E42" s="91"/>
      <c r="F42" s="91"/>
    </row>
    <row r="43" spans="5:77" x14ac:dyDescent="0.2">
      <c r="E43" s="91"/>
      <c r="F43" s="91"/>
    </row>
    <row r="44" spans="5:77" x14ac:dyDescent="0.2">
      <c r="E44" s="91"/>
      <c r="F44" s="91"/>
    </row>
    <row r="45" spans="5:77" x14ac:dyDescent="0.2">
      <c r="F45" s="91"/>
    </row>
    <row r="46" spans="5:77" x14ac:dyDescent="0.2">
      <c r="F46" s="91"/>
    </row>
    <row r="47" spans="5:77" x14ac:dyDescent="0.2">
      <c r="F47" s="91"/>
    </row>
    <row r="48" spans="5:77" x14ac:dyDescent="0.2">
      <c r="F48" s="91"/>
    </row>
    <row r="49" spans="6:6" x14ac:dyDescent="0.2">
      <c r="F49" s="91"/>
    </row>
    <row r="50" spans="6:6" x14ac:dyDescent="0.2">
      <c r="F50" s="91"/>
    </row>
    <row r="51" spans="6:6" x14ac:dyDescent="0.2">
      <c r="F51" s="91"/>
    </row>
    <row r="52" spans="6:6" x14ac:dyDescent="0.2">
      <c r="F52" s="91"/>
    </row>
    <row r="53" spans="6:6" x14ac:dyDescent="0.2">
      <c r="F53" s="91"/>
    </row>
    <row r="54" spans="6:6" x14ac:dyDescent="0.2">
      <c r="F54" s="91"/>
    </row>
    <row r="55" spans="6:6" x14ac:dyDescent="0.2">
      <c r="F55" s="91"/>
    </row>
    <row r="56" spans="6:6" x14ac:dyDescent="0.2">
      <c r="F56" s="91"/>
    </row>
    <row r="57" spans="6:6" x14ac:dyDescent="0.2">
      <c r="F57" s="91"/>
    </row>
    <row r="58" spans="6:6" x14ac:dyDescent="0.2">
      <c r="F58" s="91"/>
    </row>
  </sheetData>
  <mergeCells count="8">
    <mergeCell ref="A15:A27"/>
    <mergeCell ref="T15:T27"/>
    <mergeCell ref="BQ22:BY22"/>
    <mergeCell ref="AN1:AZ1"/>
    <mergeCell ref="BA1:BM1"/>
    <mergeCell ref="BQ1:BY1"/>
    <mergeCell ref="A2:A14"/>
    <mergeCell ref="T2:T14"/>
  </mergeCells>
  <pageMargins left="0.7" right="0.7" top="0.75" bottom="0.75" header="0.3" footer="0.3"/>
  <pageSetup paperSize="9" orientation="landscape" horizontalDpi="4294967295" verticalDpi="4294967295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DC6BF8-489D-42BC-8B8B-F12AE97E709C}">
  <dimension ref="A1:AK48"/>
  <sheetViews>
    <sheetView workbookViewId="0">
      <selection activeCell="L41" sqref="L41"/>
    </sheetView>
  </sheetViews>
  <sheetFormatPr defaultRowHeight="14.4" x14ac:dyDescent="0.3"/>
  <cols>
    <col min="1" max="1" width="18.77734375" style="79" bestFit="1" customWidth="1"/>
    <col min="2" max="2" width="8.88671875" style="79"/>
  </cols>
  <sheetData>
    <row r="1" spans="1:37" x14ac:dyDescent="0.3">
      <c r="A1" s="79" t="s">
        <v>541</v>
      </c>
      <c r="B1" s="79" t="s">
        <v>523</v>
      </c>
      <c r="C1" t="s">
        <v>25</v>
      </c>
      <c r="D1" s="79" t="s">
        <v>523</v>
      </c>
      <c r="E1" t="s">
        <v>22</v>
      </c>
      <c r="F1" s="79" t="s">
        <v>523</v>
      </c>
      <c r="G1" t="s">
        <v>17</v>
      </c>
      <c r="H1" s="79" t="s">
        <v>523</v>
      </c>
      <c r="I1" t="s">
        <v>21</v>
      </c>
      <c r="J1" s="79" t="s">
        <v>523</v>
      </c>
      <c r="K1" t="s">
        <v>14</v>
      </c>
      <c r="L1" s="79" t="s">
        <v>523</v>
      </c>
      <c r="M1" t="s">
        <v>20</v>
      </c>
      <c r="N1" s="79" t="s">
        <v>523</v>
      </c>
      <c r="O1" t="s">
        <v>12</v>
      </c>
      <c r="P1" s="79" t="s">
        <v>523</v>
      </c>
      <c r="Q1" t="s">
        <v>9</v>
      </c>
      <c r="R1" s="79" t="s">
        <v>523</v>
      </c>
      <c r="S1" t="s">
        <v>32</v>
      </c>
      <c r="T1" s="79" t="s">
        <v>523</v>
      </c>
      <c r="U1" t="s">
        <v>8</v>
      </c>
      <c r="V1" s="79" t="s">
        <v>523</v>
      </c>
      <c r="W1" t="s">
        <v>16</v>
      </c>
      <c r="X1" s="79" t="s">
        <v>523</v>
      </c>
      <c r="Y1" t="s">
        <v>18</v>
      </c>
      <c r="Z1" s="79" t="s">
        <v>523</v>
      </c>
      <c r="AB1" t="s">
        <v>5</v>
      </c>
      <c r="AC1" s="79" t="s">
        <v>523</v>
      </c>
      <c r="AD1" t="s">
        <v>7</v>
      </c>
      <c r="AE1" s="79" t="s">
        <v>523</v>
      </c>
      <c r="AF1" t="s">
        <v>3</v>
      </c>
      <c r="AG1" s="79" t="s">
        <v>523</v>
      </c>
      <c r="AH1" t="s">
        <v>6</v>
      </c>
      <c r="AI1" s="79" t="s">
        <v>523</v>
      </c>
      <c r="AJ1" t="s">
        <v>541</v>
      </c>
      <c r="AK1" s="79" t="s">
        <v>523</v>
      </c>
    </row>
    <row r="2" spans="1:37" x14ac:dyDescent="0.3">
      <c r="A2" s="92">
        <v>0.63700000000000001</v>
      </c>
      <c r="B2" s="92">
        <v>3.0065000000000001E-2</v>
      </c>
      <c r="C2" s="92">
        <v>0.66600000000000004</v>
      </c>
      <c r="D2" s="92">
        <v>2.1999999999999999E-2</v>
      </c>
      <c r="E2" s="92">
        <v>0.61</v>
      </c>
      <c r="F2" s="92">
        <v>8.1000000000000003E-2</v>
      </c>
      <c r="G2" s="92">
        <v>0.624</v>
      </c>
      <c r="H2" s="92">
        <v>2.068E-2</v>
      </c>
      <c r="I2" s="92">
        <v>0.65400000000000003</v>
      </c>
      <c r="J2" s="92">
        <v>5.985E-2</v>
      </c>
      <c r="K2" s="92">
        <v>0.67200000000000004</v>
      </c>
      <c r="L2" s="92">
        <v>1.3599999999999999E-2</v>
      </c>
      <c r="M2" s="92">
        <v>0.67900000000000005</v>
      </c>
      <c r="N2" s="92">
        <v>1.8939999999999999E-2</v>
      </c>
      <c r="O2" s="92">
        <v>0.67100000000000004</v>
      </c>
      <c r="P2" s="92">
        <v>4.0294999999999997E-2</v>
      </c>
      <c r="Q2" s="92">
        <v>0.64100000000000001</v>
      </c>
      <c r="R2" s="92">
        <v>1.788E-2</v>
      </c>
      <c r="S2" s="92">
        <v>0.61699999999999999</v>
      </c>
      <c r="T2" s="92">
        <v>2.0910000000000002E-2</v>
      </c>
      <c r="U2" s="92">
        <v>0.66100000000000003</v>
      </c>
      <c r="V2" s="92">
        <v>1.5389999999999999E-2</v>
      </c>
      <c r="W2" s="92">
        <v>0.67600000000000005</v>
      </c>
      <c r="X2" s="92">
        <v>1.5904999999999999E-2</v>
      </c>
      <c r="Y2" s="92">
        <v>0.64300000000000002</v>
      </c>
      <c r="Z2" s="92">
        <v>9.2399999999999999E-3</v>
      </c>
      <c r="AA2" s="79"/>
      <c r="AB2" s="92">
        <v>0.629</v>
      </c>
      <c r="AC2" s="92">
        <v>6.1350000000000002E-2</v>
      </c>
      <c r="AD2" s="92">
        <v>0.66700000000000004</v>
      </c>
      <c r="AE2" s="92">
        <v>1.2935E-2</v>
      </c>
      <c r="AF2" s="92">
        <v>0.64300000000000002</v>
      </c>
      <c r="AG2" s="92">
        <v>3.7315000000000001E-2</v>
      </c>
      <c r="AH2" s="92">
        <v>0.67600000000000005</v>
      </c>
      <c r="AI2" s="92">
        <v>1.9484999999999999E-2</v>
      </c>
      <c r="AJ2" s="92">
        <v>0.67</v>
      </c>
      <c r="AK2" s="92">
        <v>3.4204999999999999E-2</v>
      </c>
    </row>
    <row r="3" spans="1:37" x14ac:dyDescent="0.3">
      <c r="A3" s="92">
        <v>0.66200000000000003</v>
      </c>
      <c r="B3" s="92">
        <v>1.1235E-2</v>
      </c>
      <c r="C3" s="92">
        <v>0.67</v>
      </c>
      <c r="D3" s="92">
        <v>1.8554999999999999E-2</v>
      </c>
      <c r="E3" s="92">
        <v>0.53400000000000003</v>
      </c>
      <c r="F3" s="92">
        <v>9.3299999999999994E-2</v>
      </c>
      <c r="M3" s="92">
        <v>0.76</v>
      </c>
      <c r="N3" s="92">
        <v>0.11655</v>
      </c>
      <c r="O3" s="92">
        <v>0.65400000000000003</v>
      </c>
      <c r="P3" s="92">
        <v>2.1885000000000002E-2</v>
      </c>
      <c r="Q3" s="79"/>
      <c r="R3" s="79"/>
      <c r="S3" s="92">
        <v>0.66</v>
      </c>
      <c r="T3" s="92">
        <v>4.8305000000000001E-2</v>
      </c>
      <c r="U3" s="79"/>
      <c r="W3" s="92">
        <v>0.65900000000000003</v>
      </c>
      <c r="X3" s="92">
        <v>1.4590000000000001E-2</v>
      </c>
      <c r="AA3" s="79"/>
      <c r="AB3" s="92">
        <v>0.624</v>
      </c>
      <c r="AC3" s="92">
        <v>4.8770000000000001E-2</v>
      </c>
      <c r="AD3" s="92">
        <v>0.443</v>
      </c>
      <c r="AE3" s="92">
        <v>0.161</v>
      </c>
      <c r="AJ3" s="92">
        <v>0.66300000000000003</v>
      </c>
      <c r="AK3" s="92">
        <v>9.5949999999999994E-3</v>
      </c>
    </row>
    <row r="4" spans="1:37" x14ac:dyDescent="0.3">
      <c r="A4" s="92">
        <v>0.65300000000000002</v>
      </c>
      <c r="B4" s="92">
        <v>1.2985E-2</v>
      </c>
      <c r="C4" s="92">
        <v>0.66</v>
      </c>
      <c r="D4" s="92">
        <v>1.2529999999999999E-2</v>
      </c>
      <c r="E4" s="79"/>
      <c r="F4" s="79"/>
      <c r="M4" s="92">
        <v>0.66100000000000003</v>
      </c>
      <c r="N4" s="92">
        <v>5.33E-2</v>
      </c>
      <c r="Q4" s="79"/>
      <c r="R4" s="79"/>
      <c r="S4" s="79"/>
      <c r="T4" s="79"/>
      <c r="U4" s="79"/>
      <c r="AA4" s="79"/>
      <c r="AB4" s="92">
        <v>0.66500000000000004</v>
      </c>
      <c r="AC4" s="92">
        <v>1.5970000000000002E-2</v>
      </c>
      <c r="AD4" s="92">
        <v>0.64200000000000002</v>
      </c>
      <c r="AE4" s="92">
        <v>3.6470000000000002E-2</v>
      </c>
      <c r="AJ4" s="92">
        <v>0.66600000000000004</v>
      </c>
      <c r="AK4" s="92">
        <v>1.2494999999999999E-2</v>
      </c>
    </row>
    <row r="5" spans="1:37" x14ac:dyDescent="0.3">
      <c r="A5" s="92">
        <v>0.69099999999999995</v>
      </c>
      <c r="B5" s="92">
        <v>1.4785E-2</v>
      </c>
      <c r="E5" s="79"/>
      <c r="F5" s="79"/>
      <c r="M5" s="79"/>
      <c r="N5" s="79"/>
      <c r="U5" s="79"/>
      <c r="V5" s="79"/>
      <c r="Z5" s="79"/>
      <c r="AA5" s="79"/>
      <c r="AJ5" s="92">
        <v>0.67600000000000005</v>
      </c>
      <c r="AK5" s="92">
        <v>8.8050000000000003E-3</v>
      </c>
    </row>
    <row r="6" spans="1:37" x14ac:dyDescent="0.3">
      <c r="A6" s="92">
        <v>0.64800000000000002</v>
      </c>
      <c r="B6" s="92">
        <v>1.247E-2</v>
      </c>
      <c r="E6" s="79"/>
      <c r="F6" s="79"/>
      <c r="Z6" s="79"/>
      <c r="AA6" s="79"/>
      <c r="AJ6" s="92">
        <v>0.65600000000000003</v>
      </c>
      <c r="AK6" s="92">
        <v>1.108E-2</v>
      </c>
    </row>
    <row r="7" spans="1:37" x14ac:dyDescent="0.3">
      <c r="A7" s="92">
        <v>0.65300000000000002</v>
      </c>
      <c r="B7" s="92">
        <v>1.225E-2</v>
      </c>
      <c r="Z7" s="79"/>
      <c r="AA7" s="79"/>
      <c r="AJ7" s="92">
        <v>0.68100000000000005</v>
      </c>
      <c r="AK7" s="92">
        <v>7.6249999999999998E-3</v>
      </c>
    </row>
    <row r="8" spans="1:37" x14ac:dyDescent="0.3">
      <c r="A8" s="92">
        <v>0.65400000000000003</v>
      </c>
      <c r="B8" s="92">
        <v>1.0024999999999999E-2</v>
      </c>
      <c r="AJ8" s="92">
        <v>0.67</v>
      </c>
      <c r="AK8" s="92">
        <v>1.3129999999999999E-2</v>
      </c>
    </row>
    <row r="9" spans="1:37" x14ac:dyDescent="0.3">
      <c r="A9" s="92">
        <v>0.66700000000000004</v>
      </c>
      <c r="B9" s="92">
        <v>7.7299999999999999E-3</v>
      </c>
      <c r="AJ9" s="92">
        <v>0.67200000000000004</v>
      </c>
      <c r="AK9" s="92">
        <v>1.272E-2</v>
      </c>
    </row>
    <row r="10" spans="1:37" x14ac:dyDescent="0.3">
      <c r="A10" s="92">
        <v>0.68400000000000005</v>
      </c>
      <c r="B10" s="92">
        <v>2.0480000000000002E-2</v>
      </c>
      <c r="AJ10" s="92">
        <v>0.67400000000000004</v>
      </c>
      <c r="AK10" s="92">
        <v>1.6539999999999999E-2</v>
      </c>
    </row>
    <row r="11" spans="1:37" x14ac:dyDescent="0.3">
      <c r="A11" s="92">
        <v>0.64900000000000002</v>
      </c>
      <c r="B11" s="92">
        <v>5.3699999999999998E-2</v>
      </c>
      <c r="Z11" s="79"/>
      <c r="AA11" s="79"/>
      <c r="AJ11" s="92">
        <v>0.64600000000000002</v>
      </c>
      <c r="AK11" s="92">
        <v>1.2675000000000001E-2</v>
      </c>
    </row>
    <row r="12" spans="1:37" x14ac:dyDescent="0.3">
      <c r="A12" s="92">
        <v>0.63200000000000001</v>
      </c>
      <c r="B12" s="92">
        <v>2.6450000000000001E-2</v>
      </c>
      <c r="Z12" s="79"/>
      <c r="AA12" s="79"/>
      <c r="AJ12" s="92">
        <v>0.67</v>
      </c>
      <c r="AK12" s="92">
        <v>1.1265000000000001E-2</v>
      </c>
    </row>
    <row r="13" spans="1:37" x14ac:dyDescent="0.3">
      <c r="A13" s="92">
        <v>0.65300000000000002</v>
      </c>
      <c r="B13" s="92">
        <v>1.1599999999999999E-2</v>
      </c>
      <c r="AJ13" s="92">
        <v>0.66400000000000003</v>
      </c>
      <c r="AK13" s="92">
        <v>1.0175E-2</v>
      </c>
    </row>
    <row r="14" spans="1:37" x14ac:dyDescent="0.3">
      <c r="A14" s="92">
        <v>0.63700000000000001</v>
      </c>
      <c r="B14" s="92">
        <v>1.6574999999999999E-2</v>
      </c>
      <c r="AJ14" s="92">
        <v>0.65400000000000003</v>
      </c>
      <c r="AK14" s="92">
        <v>7.8300000000000002E-3</v>
      </c>
    </row>
    <row r="15" spans="1:37" x14ac:dyDescent="0.3">
      <c r="A15" s="92">
        <v>0.65</v>
      </c>
      <c r="B15" s="92">
        <v>1.593E-2</v>
      </c>
    </row>
    <row r="16" spans="1:37" x14ac:dyDescent="0.3">
      <c r="A16" s="92">
        <v>0.64600000000000002</v>
      </c>
      <c r="B16" s="92">
        <v>1.9105E-2</v>
      </c>
      <c r="C16" s="78"/>
    </row>
    <row r="17" spans="1:7" x14ac:dyDescent="0.3">
      <c r="A17" s="92">
        <v>0.63900000000000001</v>
      </c>
      <c r="B17" s="92">
        <v>1.438E-2</v>
      </c>
    </row>
    <row r="18" spans="1:7" x14ac:dyDescent="0.3">
      <c r="A18" s="92">
        <v>0.625</v>
      </c>
      <c r="B18" s="92">
        <v>1.4670000000000001E-2</v>
      </c>
    </row>
    <row r="19" spans="1:7" x14ac:dyDescent="0.3">
      <c r="A19" s="92">
        <v>0.64800000000000002</v>
      </c>
      <c r="B19" s="92">
        <v>9.4800000000000006E-3</v>
      </c>
    </row>
    <row r="20" spans="1:7" x14ac:dyDescent="0.3">
      <c r="A20" s="92">
        <v>0.65400000000000003</v>
      </c>
      <c r="B20" s="92">
        <v>1.26E-2</v>
      </c>
    </row>
    <row r="21" spans="1:7" x14ac:dyDescent="0.3">
      <c r="A21" s="92">
        <v>0.66200000000000003</v>
      </c>
      <c r="B21" s="92">
        <v>2.2804999999999999E-2</v>
      </c>
      <c r="G21" t="s">
        <v>573</v>
      </c>
    </row>
    <row r="22" spans="1:7" x14ac:dyDescent="0.3">
      <c r="A22" s="78"/>
    </row>
    <row r="23" spans="1:7" x14ac:dyDescent="0.3">
      <c r="A23" s="78"/>
    </row>
    <row r="24" spans="1:7" x14ac:dyDescent="0.3">
      <c r="A24" s="78"/>
    </row>
    <row r="25" spans="1:7" x14ac:dyDescent="0.3">
      <c r="A25" s="78"/>
    </row>
    <row r="26" spans="1:7" x14ac:dyDescent="0.3">
      <c r="A26" s="78"/>
    </row>
    <row r="27" spans="1:7" x14ac:dyDescent="0.3">
      <c r="A27" s="78"/>
      <c r="B27" s="92"/>
      <c r="C27" s="92"/>
    </row>
    <row r="28" spans="1:7" x14ac:dyDescent="0.3">
      <c r="A28" s="78"/>
    </row>
    <row r="29" spans="1:7" x14ac:dyDescent="0.3">
      <c r="A29" s="78"/>
      <c r="B29" s="92"/>
      <c r="C29" s="92"/>
    </row>
    <row r="30" spans="1:7" x14ac:dyDescent="0.3">
      <c r="A30" s="78"/>
    </row>
    <row r="31" spans="1:7" x14ac:dyDescent="0.3">
      <c r="A31" s="78"/>
      <c r="B31" s="92"/>
      <c r="C31" s="92"/>
    </row>
    <row r="32" spans="1:7" x14ac:dyDescent="0.3">
      <c r="A32" s="78"/>
    </row>
    <row r="33" spans="1:3" x14ac:dyDescent="0.3">
      <c r="A33" s="78"/>
    </row>
    <row r="34" spans="1:3" x14ac:dyDescent="0.3">
      <c r="A34" s="78"/>
    </row>
    <row r="35" spans="1:3" x14ac:dyDescent="0.3">
      <c r="A35" s="78"/>
      <c r="B35" s="92"/>
      <c r="C35" s="92"/>
    </row>
    <row r="36" spans="1:3" x14ac:dyDescent="0.3">
      <c r="A36" s="78"/>
    </row>
    <row r="37" spans="1:3" x14ac:dyDescent="0.3">
      <c r="A37" s="78"/>
    </row>
    <row r="38" spans="1:3" x14ac:dyDescent="0.3">
      <c r="A38" s="78"/>
    </row>
    <row r="39" spans="1:3" x14ac:dyDescent="0.3">
      <c r="A39" s="78"/>
    </row>
    <row r="40" spans="1:3" x14ac:dyDescent="0.3">
      <c r="A40" s="78"/>
    </row>
    <row r="41" spans="1:3" x14ac:dyDescent="0.3">
      <c r="A41" s="78"/>
    </row>
    <row r="42" spans="1:3" x14ac:dyDescent="0.3">
      <c r="A42" s="78"/>
    </row>
    <row r="43" spans="1:3" x14ac:dyDescent="0.3">
      <c r="A43" s="78"/>
    </row>
    <row r="44" spans="1:3" x14ac:dyDescent="0.3">
      <c r="A44" s="78"/>
    </row>
    <row r="45" spans="1:3" x14ac:dyDescent="0.3">
      <c r="A45" s="78"/>
    </row>
    <row r="46" spans="1:3" x14ac:dyDescent="0.3">
      <c r="A46" s="78"/>
    </row>
    <row r="47" spans="1:3" x14ac:dyDescent="0.3">
      <c r="A47" s="78"/>
    </row>
    <row r="48" spans="1:3" x14ac:dyDescent="0.3">
      <c r="A48" s="7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Source Fig 2E (Table S4)</vt:lpstr>
      <vt:lpstr>Source Fig 2F (Table S9)</vt:lpstr>
      <vt:lpstr>Source Fig 3E (Table S12)</vt:lpstr>
      <vt:lpstr>Source Fig 4A (Table S13)</vt:lpstr>
      <vt:lpstr>Source Fig 4B13C T1</vt:lpstr>
      <vt:lpstr>Source Fig S10 (Table S14)</vt:lpstr>
      <vt:lpstr>Source Fig S12A (Table S16)</vt:lpstr>
      <vt:lpstr>Source Fig S12B (Table S17)</vt:lpstr>
      <vt:lpstr>Source Fig S13A 1H T1</vt:lpstr>
      <vt:lpstr>Source Fig S13B 1H T1rho</vt:lpstr>
      <vt:lpstr>Source Fig S13C 13C T1rho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Alexandre POULHAZAN</dc:creator>
  <cp:keywords/>
  <dc:description/>
  <cp:lastModifiedBy>Alexandre POULHAZAN</cp:lastModifiedBy>
  <cp:revision/>
  <cp:lastPrinted>2022-10-06T15:48:17Z</cp:lastPrinted>
  <dcterms:created xsi:type="dcterms:W3CDTF">2020-06-16T22:08:17Z</dcterms:created>
  <dcterms:modified xsi:type="dcterms:W3CDTF">2022-12-11T19:38:53Z</dcterms:modified>
  <cp:category/>
  <cp:contentStatus/>
</cp:coreProperties>
</file>