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nnstatehealth-my.sharepoint.com/personal/rschreiber_pennstatehealth_psu_edu/Documents/My documents/EDEMA/"/>
    </mc:Choice>
  </mc:AlternateContent>
  <xr:revisionPtr revIDLastSave="4" documentId="8_{4866DB35-FF42-45DC-989A-5D9FACFE9BBA}" xr6:coauthVersionLast="36" xr6:coauthVersionMax="47" xr10:uidLastSave="{73BD52A3-8056-4498-848A-4BADA26F52F8}"/>
  <bookViews>
    <workbookView xWindow="-60" yWindow="-60" windowWidth="15480" windowHeight="11640" xr2:uid="{00000000-000D-0000-FFFF-FFFF00000000}"/>
  </bookViews>
  <sheets>
    <sheet name="Raw data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4" i="3" l="1"/>
  <c r="E244" i="3"/>
  <c r="G243" i="3"/>
  <c r="E243" i="3"/>
  <c r="G242" i="3"/>
  <c r="E242" i="3"/>
  <c r="G241" i="3"/>
  <c r="E241" i="3"/>
  <c r="G240" i="3"/>
  <c r="E240" i="3"/>
  <c r="G239" i="3"/>
  <c r="E239" i="3"/>
  <c r="G238" i="3"/>
  <c r="E238" i="3"/>
  <c r="G237" i="3"/>
  <c r="E237" i="3"/>
  <c r="G236" i="3"/>
  <c r="E236" i="3"/>
  <c r="G235" i="3"/>
  <c r="E235" i="3"/>
  <c r="G234" i="3"/>
  <c r="E234" i="3"/>
  <c r="G233" i="3"/>
  <c r="E233" i="3"/>
  <c r="G232" i="3"/>
  <c r="E232" i="3"/>
  <c r="G231" i="3"/>
  <c r="E231" i="3"/>
  <c r="G230" i="3"/>
  <c r="E230" i="3"/>
  <c r="G229" i="3"/>
  <c r="E229" i="3"/>
  <c r="G228" i="3"/>
  <c r="E228" i="3"/>
  <c r="G227" i="3"/>
  <c r="E227" i="3"/>
  <c r="G226" i="3"/>
  <c r="E226" i="3"/>
  <c r="G225" i="3"/>
  <c r="E225" i="3"/>
  <c r="G224" i="3"/>
  <c r="E224" i="3"/>
  <c r="G223" i="3"/>
  <c r="E223" i="3"/>
  <c r="G222" i="3"/>
  <c r="E222" i="3"/>
  <c r="G221" i="3"/>
  <c r="E221" i="3"/>
  <c r="G220" i="3"/>
  <c r="E220" i="3"/>
  <c r="G219" i="3"/>
  <c r="E219" i="3"/>
  <c r="G218" i="3"/>
  <c r="E218" i="3"/>
  <c r="C212" i="3"/>
  <c r="B212" i="3"/>
  <c r="C210" i="3"/>
  <c r="B210" i="3"/>
  <c r="A208" i="3"/>
  <c r="A207" i="3"/>
  <c r="A206" i="3"/>
  <c r="A205" i="3"/>
  <c r="A198" i="3"/>
  <c r="A190" i="3"/>
  <c r="A181" i="3"/>
  <c r="A174" i="3"/>
  <c r="A173" i="3"/>
  <c r="A167" i="3"/>
  <c r="A163" i="3"/>
  <c r="A155" i="3"/>
  <c r="A149" i="3"/>
  <c r="G136" i="3"/>
  <c r="E136" i="3"/>
  <c r="G129" i="3"/>
  <c r="E129" i="3"/>
  <c r="A129" i="3"/>
  <c r="G121" i="3"/>
  <c r="E121" i="3"/>
  <c r="A121" i="3"/>
  <c r="E117" i="3"/>
  <c r="A117" i="3"/>
  <c r="G113" i="3"/>
  <c r="E113" i="3"/>
  <c r="A113" i="3"/>
  <c r="L108" i="3"/>
  <c r="K108" i="3"/>
  <c r="I108" i="3"/>
  <c r="H108" i="3"/>
  <c r="E108" i="3"/>
  <c r="A108" i="3"/>
  <c r="D103" i="3"/>
  <c r="L98" i="3"/>
  <c r="K98" i="3"/>
  <c r="I98" i="3"/>
  <c r="H98" i="3"/>
  <c r="E96" i="3"/>
  <c r="A96" i="3"/>
  <c r="D93" i="3"/>
  <c r="L91" i="3"/>
  <c r="K91" i="3"/>
  <c r="I91" i="3"/>
  <c r="H91" i="3"/>
  <c r="E89" i="3"/>
  <c r="A89" i="3"/>
  <c r="D86" i="3"/>
  <c r="L77" i="3"/>
  <c r="K77" i="3"/>
  <c r="I77" i="3"/>
  <c r="H77" i="3"/>
  <c r="E77" i="3"/>
  <c r="A77" i="3"/>
  <c r="D76" i="3"/>
  <c r="L73" i="3"/>
  <c r="K73" i="3"/>
  <c r="I73" i="3"/>
  <c r="H73" i="3"/>
  <c r="A71" i="3"/>
  <c r="E70" i="3"/>
  <c r="F59" i="3"/>
  <c r="F57" i="3"/>
  <c r="F55" i="3"/>
  <c r="E53" i="3"/>
  <c r="D53" i="3"/>
  <c r="C53" i="3"/>
</calcChain>
</file>

<file path=xl/sharedStrings.xml><?xml version="1.0" encoding="utf-8"?>
<sst xmlns="http://schemas.openxmlformats.org/spreadsheetml/2006/main" count="113" uniqueCount="81">
  <si>
    <t>patient</t>
  </si>
  <si>
    <t>clinical</t>
  </si>
  <si>
    <t>device</t>
  </si>
  <si>
    <t>"error"</t>
  </si>
  <si>
    <t>primary dx</t>
  </si>
  <si>
    <t>secondary dx</t>
  </si>
  <si>
    <t>+ means clinical &gt; device</t>
  </si>
  <si>
    <t>- means clinical &lt; device</t>
  </si>
  <si>
    <t>r</t>
  </si>
  <si>
    <t>gastroenteritis</t>
  </si>
  <si>
    <t>leiden factor 5, dehydration</t>
  </si>
  <si>
    <t>l</t>
  </si>
  <si>
    <t>chf</t>
  </si>
  <si>
    <t>ckd, fall, hematoma</t>
  </si>
  <si>
    <t>ckd, anemia, cad</t>
  </si>
  <si>
    <t>hypercalcemia</t>
  </si>
  <si>
    <t>lung mass, left pleural effusion, resp failure</t>
  </si>
  <si>
    <t>left arm</t>
  </si>
  <si>
    <t>sz</t>
  </si>
  <si>
    <t>esrd, copd, resp failure</t>
  </si>
  <si>
    <t>right arm</t>
  </si>
  <si>
    <t>left pleural effusion</t>
  </si>
  <si>
    <t>cad, recent cabg</t>
  </si>
  <si>
    <t>ckd, dm</t>
  </si>
  <si>
    <t>too</t>
  </si>
  <si>
    <t xml:space="preserve">tender </t>
  </si>
  <si>
    <t>cat bite</t>
  </si>
  <si>
    <t>rheumatoid arthritis, dm</t>
  </si>
  <si>
    <t>volume depletion</t>
  </si>
  <si>
    <t>acute renal failure</t>
  </si>
  <si>
    <t>tr</t>
  </si>
  <si>
    <t>left pleural effusion, unstable angina</t>
  </si>
  <si>
    <t>right leg</t>
  </si>
  <si>
    <t>acute pancreatitis</t>
  </si>
  <si>
    <t>alcoholism, drug abuse,</t>
  </si>
  <si>
    <t>left leg</t>
  </si>
  <si>
    <t>left hip fx</t>
  </si>
  <si>
    <t>cad, hbp</t>
  </si>
  <si>
    <t>met ca breast</t>
  </si>
  <si>
    <t>neutropenia, dehydration, hypoalbuminemia</t>
  </si>
  <si>
    <t>cellulitis</t>
  </si>
  <si>
    <t>a fib, hbp, dm</t>
  </si>
  <si>
    <t>cad</t>
  </si>
  <si>
    <t>sleep apnea, pvd</t>
  </si>
  <si>
    <t>acute mi</t>
  </si>
  <si>
    <t>cad, pulmonary hypertension</t>
  </si>
  <si>
    <t>SUMMARY STATISTICS</t>
  </si>
  <si>
    <t>MEAN</t>
  </si>
  <si>
    <t>ERROR SUMMARY</t>
  </si>
  <si>
    <t>variance</t>
  </si>
  <si>
    <t>standard deviation</t>
  </si>
  <si>
    <t>of all values</t>
  </si>
  <si>
    <t>confidence interval, 95%</t>
  </si>
  <si>
    <t>using std dev 0.59 for values of 2mm by device</t>
  </si>
  <si>
    <t>CHI SQUARED TESTING</t>
  </si>
  <si>
    <t>variation</t>
  </si>
  <si>
    <t>confidence interval</t>
  </si>
  <si>
    <t>&lt;1</t>
  </si>
  <si>
    <t>t test</t>
  </si>
  <si>
    <t>using EDT as "actual"</t>
  </si>
  <si>
    <t>= 1 or 1.5</t>
  </si>
  <si>
    <t>0.94 to 1.56</t>
  </si>
  <si>
    <t>mean</t>
  </si>
  <si>
    <t>1.64 to 1.98</t>
  </si>
  <si>
    <t>=2 or 2.5</t>
  </si>
  <si>
    <t>=3 or 3.5</t>
  </si>
  <si>
    <t>2.01 to 2.99</t>
  </si>
  <si>
    <t>2.87 to 3.47</t>
  </si>
  <si>
    <t>==================================================================================================</t>
  </si>
  <si>
    <t>using clinical as "actual"</t>
  </si>
  <si>
    <t>std dev of clinical, with device as criterion std</t>
  </si>
  <si>
    <t>clinical as criterion</t>
  </si>
  <si>
    <t>edema tester as criterion</t>
  </si>
  <si>
    <t>std dev</t>
  </si>
  <si>
    <t>Bland and Altman graphs</t>
  </si>
  <si>
    <t>x axis</t>
  </si>
  <si>
    <t>y axis</t>
  </si>
  <si>
    <t>(clinical + edema tester)/2</t>
  </si>
  <si>
    <t>clinical - edema tester</t>
  </si>
  <si>
    <t>note low R^2 value; may reflect lack of incorporation of weights of data point (i.e., number of values).</t>
  </si>
  <si>
    <t>reference:  Péquignot R, Belmin J, Chauvelier S, Guabert J-Y, Konrat C, Duron E, Hanon O.  Renal function in older hospital patients is more accurately estimated using the Cockcroft-Gault formula than the modification diet in renal disease formula.  J Am Geriatr Soc. 2009;57:1638-1643, p. 1641.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</si>
</sst>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4" x14ac:knownFonts="1">
    <font>
      <sz val="10"/>
      <name val="Arial"/>
    </font>
    <font>
      <sz val="8"/>
      <name val="Arial"/>
    </font>
    <font>
      <sz val="10"/>
      <color indexed="8"/>
      <name val="Tahoma"/>
      <family val="2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quotePrefix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wrapText="1"/>
    </xf>
    <xf numFmtId="165" fontId="0" fillId="0" borderId="0" xfId="0" applyNumberFormat="1" applyAlignment="1">
      <alignment horizontal="center"/>
    </xf>
    <xf numFmtId="0" fontId="0" fillId="0" borderId="0" xfId="0" quotePrefix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wrapText="1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6" fontId="2" fillId="2" borderId="0" xfId="0" applyNumberFormat="1" applyFont="1" applyFill="1" applyAlignment="1">
      <alignment vertical="top" wrapText="1"/>
    </xf>
    <xf numFmtId="166" fontId="3" fillId="2" borderId="0" xfId="0" applyNumberFormat="1" applyFont="1" applyFill="1" applyAlignment="1">
      <alignment horizontal="center" vertical="center" wrapText="1"/>
    </xf>
    <xf numFmtId="166" fontId="0" fillId="0" borderId="0" xfId="0" applyNumberFormat="1" applyAlignment="1">
      <alignment horizontal="right"/>
    </xf>
    <xf numFmtId="0" fontId="0" fillId="0" borderId="0" xfId="0" quotePrefix="1"/>
    <xf numFmtId="165" fontId="0" fillId="0" borderId="0" xfId="0" applyNumberFormat="1"/>
    <xf numFmtId="165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Clinical examination as criterion</a:t>
            </a:r>
          </a:p>
        </c:rich>
      </c:tx>
      <c:layout>
        <c:manualLayout>
          <c:xMode val="edge"/>
          <c:yMode val="edge"/>
          <c:x val="0.33680612658373782"/>
          <c:y val="3.16302454718043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1875037087397406"/>
          <c:y val="0.15815122735902182"/>
          <c:w val="0.74826515751335565"/>
          <c:h val="0.67396753812998533"/>
        </c:manualLayout>
      </c:layout>
      <c:scatterChart>
        <c:scatterStyle val="lineMarker"/>
        <c:varyColors val="0"/>
        <c:ser>
          <c:idx val="0"/>
          <c:order val="0"/>
          <c:tx>
            <c:v>clinical examination as criterion</c:v>
          </c:tx>
          <c:spPr>
            <a:ln w="19050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'Raw data'!$B$148:$B$174</c:f>
              <c:numCache>
                <c:formatCode>General</c:formatCode>
                <c:ptCount val="27"/>
                <c:pt idx="0">
                  <c:v>0.5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6</c:v>
                </c:pt>
              </c:numCache>
            </c:numRef>
          </c:xVal>
          <c:yVal>
            <c:numRef>
              <c:f>'Raw data'!$C$148:$C$174</c:f>
              <c:numCache>
                <c:formatCode>General</c:formatCode>
                <c:ptCount val="2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1.5</c:v>
                </c:pt>
                <c:pt idx="7">
                  <c:v>2</c:v>
                </c:pt>
                <c:pt idx="8">
                  <c:v>1.5</c:v>
                </c:pt>
                <c:pt idx="9">
                  <c:v>1.5</c:v>
                </c:pt>
                <c:pt idx="10">
                  <c:v>1.5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C0-4CFF-983D-1105C61AC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4070735"/>
        <c:axId val="1"/>
      </c:scatterChart>
      <c:valAx>
        <c:axId val="8140707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clinical examination, mm</a:t>
                </a:r>
              </a:p>
            </c:rich>
          </c:tx>
          <c:layout>
            <c:manualLayout>
              <c:xMode val="edge"/>
              <c:yMode val="edge"/>
              <c:x val="0.44791742607528023"/>
              <c:y val="0.9075447354602329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edema tester, mm</a:t>
                </a:r>
              </a:p>
            </c:rich>
          </c:tx>
          <c:layout>
            <c:manualLayout>
              <c:xMode val="edge"/>
              <c:yMode val="edge"/>
              <c:x val="2.7777824872885593E-2"/>
              <c:y val="0.445256532410784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4070735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Edema tester as criterion</a:t>
            </a:r>
          </a:p>
        </c:rich>
      </c:tx>
      <c:layout>
        <c:manualLayout>
          <c:xMode val="edge"/>
          <c:yMode val="edge"/>
          <c:x val="0.36979229362028948"/>
          <c:y val="3.16302454718043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13542028710308"/>
          <c:y val="0.15815122735902182"/>
          <c:w val="0.75347349967702171"/>
          <c:h val="0.67396753812998533"/>
        </c:manualLayout>
      </c:layout>
      <c:scatterChart>
        <c:scatterStyle val="lineMarker"/>
        <c:varyColors val="0"/>
        <c:ser>
          <c:idx val="0"/>
          <c:order val="0"/>
          <c:tx>
            <c:v>edema tester as criterion</c:v>
          </c:tx>
          <c:spPr>
            <a:ln w="19050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'Raw data'!$C$181:$C$207</c:f>
              <c:numCache>
                <c:formatCode>General</c:formatCode>
                <c:ptCount val="2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1.5</c:v>
                </c:pt>
                <c:pt idx="7">
                  <c:v>1.5</c:v>
                </c:pt>
                <c:pt idx="8">
                  <c:v>1.5</c:v>
                </c:pt>
                <c:pt idx="9">
                  <c:v>1.5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5</c:v>
                </c:pt>
              </c:numCache>
            </c:numRef>
          </c:xVal>
          <c:yVal>
            <c:numRef>
              <c:f>'Raw data'!$B$181:$B$207</c:f>
              <c:numCache>
                <c:formatCode>General</c:formatCode>
                <c:ptCount val="27"/>
                <c:pt idx="0">
                  <c:v>0.5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C62-49B4-93F4-CE1D00CB0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4067407"/>
        <c:axId val="1"/>
      </c:scatterChart>
      <c:valAx>
        <c:axId val="8140674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edema tester, mm</a:t>
                </a:r>
              </a:p>
            </c:rich>
          </c:tx>
          <c:layout>
            <c:manualLayout>
              <c:xMode val="edge"/>
              <c:yMode val="edge"/>
              <c:x val="0.48784804933005327"/>
              <c:y val="0.9075447354602329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clinical examination, mm</a:t>
                </a:r>
              </a:p>
            </c:rich>
          </c:tx>
          <c:layout>
            <c:manualLayout>
              <c:xMode val="edge"/>
              <c:yMode val="edge"/>
              <c:x val="2.7777824872885593E-2"/>
              <c:y val="0.425791765966597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406740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Clinical examination as criterion</a:t>
            </a:r>
          </a:p>
        </c:rich>
      </c:tx>
      <c:layout>
        <c:manualLayout>
          <c:xMode val="edge"/>
          <c:yMode val="edge"/>
          <c:x val="0.33680612658373782"/>
          <c:y val="3.16302454718043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69461516421029"/>
          <c:y val="0.15815122735902182"/>
          <c:w val="0.86632091322311944"/>
          <c:h val="0.67396753812998533"/>
        </c:manualLayout>
      </c:layout>
      <c:bubbleChart>
        <c:varyColors val="0"/>
        <c:ser>
          <c:idx val="0"/>
          <c:order val="0"/>
          <c:tx>
            <c:v>clinical exam as criterion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'Raw data'!$B$148:$B$174</c:f>
              <c:numCache>
                <c:formatCode>General</c:formatCode>
                <c:ptCount val="27"/>
                <c:pt idx="0">
                  <c:v>0.5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6</c:v>
                </c:pt>
              </c:numCache>
            </c:numRef>
          </c:xVal>
          <c:yVal>
            <c:numRef>
              <c:f>'Raw data'!$C$148:$C$174</c:f>
              <c:numCache>
                <c:formatCode>General</c:formatCode>
                <c:ptCount val="2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1.5</c:v>
                </c:pt>
                <c:pt idx="7">
                  <c:v>2</c:v>
                </c:pt>
                <c:pt idx="8">
                  <c:v>1.5</c:v>
                </c:pt>
                <c:pt idx="9">
                  <c:v>1.5</c:v>
                </c:pt>
                <c:pt idx="10">
                  <c:v>1.5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5</c:v>
                </c:pt>
              </c:numCache>
            </c:numRef>
          </c:yVal>
          <c:bubbleSize>
            <c:numRef>
              <c:f>'Raw data'!$D$148:$D$174</c:f>
              <c:numCache>
                <c:formatCode>General</c:formatCode>
                <c:ptCount val="27"/>
                <c:pt idx="0">
                  <c:v>1</c:v>
                </c:pt>
                <c:pt idx="1">
                  <c:v>1</c:v>
                </c:pt>
                <c:pt idx="5">
                  <c:v>4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15">
                  <c:v>5</c:v>
                </c:pt>
                <c:pt idx="17">
                  <c:v>2</c:v>
                </c:pt>
                <c:pt idx="19">
                  <c:v>2</c:v>
                </c:pt>
                <c:pt idx="24">
                  <c:v>5</c:v>
                </c:pt>
                <c:pt idx="25">
                  <c:v>1</c:v>
                </c:pt>
                <c:pt idx="26">
                  <c:v>1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1-60EB-472D-8506-D5882CB3E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814068239"/>
        <c:axId val="1"/>
      </c:bubbleChart>
      <c:valAx>
        <c:axId val="814068239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clinical examination, mm</a:t>
                </a:r>
              </a:p>
            </c:rich>
          </c:tx>
          <c:layout>
            <c:manualLayout>
              <c:xMode val="edge"/>
              <c:yMode val="edge"/>
              <c:x val="0.38888954822039834"/>
              <c:y val="0.9075447354602329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edema tester, mm</a:t>
                </a:r>
              </a:p>
            </c:rich>
          </c:tx>
          <c:layout>
            <c:manualLayout>
              <c:xMode val="edge"/>
              <c:yMode val="edge"/>
              <c:x val="2.7777824872885593E-2"/>
              <c:y val="0.3503657959953714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4068239"/>
        <c:crossesAt val="0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 verticalDpi="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Edema tester as criterion</a:t>
            </a:r>
          </a:p>
        </c:rich>
      </c:tx>
      <c:layout>
        <c:manualLayout>
          <c:xMode val="edge"/>
          <c:yMode val="edge"/>
          <c:x val="0.36979229362028948"/>
          <c:y val="3.16302454718043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69461516421029"/>
          <c:y val="0.15815122735902182"/>
          <c:w val="0.86632091322311944"/>
          <c:h val="0.67396753812998533"/>
        </c:manualLayout>
      </c:layout>
      <c:bubbleChart>
        <c:varyColors val="0"/>
        <c:ser>
          <c:idx val="0"/>
          <c:order val="0"/>
          <c:tx>
            <c:v>edema tester as criterion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'Raw data'!$C$181:$C$207</c:f>
              <c:numCache>
                <c:formatCode>General</c:formatCode>
                <c:ptCount val="2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1.5</c:v>
                </c:pt>
                <c:pt idx="7">
                  <c:v>1.5</c:v>
                </c:pt>
                <c:pt idx="8">
                  <c:v>1.5</c:v>
                </c:pt>
                <c:pt idx="9">
                  <c:v>1.5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5</c:v>
                </c:pt>
              </c:numCache>
            </c:numRef>
          </c:xVal>
          <c:yVal>
            <c:numRef>
              <c:f>'Raw data'!$B$181:$B$207</c:f>
              <c:numCache>
                <c:formatCode>General</c:formatCode>
                <c:ptCount val="27"/>
                <c:pt idx="0">
                  <c:v>0.5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6</c:v>
                </c:pt>
              </c:numCache>
            </c:numRef>
          </c:yVal>
          <c:bubbleSize>
            <c:numRef>
              <c:f>'Raw data'!$D$148:$D$174</c:f>
              <c:numCache>
                <c:formatCode>General</c:formatCode>
                <c:ptCount val="27"/>
                <c:pt idx="0">
                  <c:v>1</c:v>
                </c:pt>
                <c:pt idx="1">
                  <c:v>1</c:v>
                </c:pt>
                <c:pt idx="5">
                  <c:v>4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15">
                  <c:v>5</c:v>
                </c:pt>
                <c:pt idx="17">
                  <c:v>2</c:v>
                </c:pt>
                <c:pt idx="19">
                  <c:v>2</c:v>
                </c:pt>
                <c:pt idx="24">
                  <c:v>5</c:v>
                </c:pt>
                <c:pt idx="25">
                  <c:v>1</c:v>
                </c:pt>
                <c:pt idx="26">
                  <c:v>1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1-D5F1-41C6-A09C-3978360E49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814069903"/>
        <c:axId val="1"/>
      </c:bubbleChart>
      <c:valAx>
        <c:axId val="814069903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edema tester, mm</a:t>
                </a:r>
              </a:p>
            </c:rich>
          </c:tx>
          <c:layout>
            <c:manualLayout>
              <c:xMode val="edge"/>
              <c:yMode val="edge"/>
              <c:x val="0.43055628552972669"/>
              <c:y val="0.9075447354602329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At val="0"/>
        <c:crossBetween val="midCat"/>
      </c:valAx>
      <c:valAx>
        <c:axId val="1"/>
        <c:scaling>
          <c:orientation val="minMax"/>
          <c:max val="7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clinical examination, mm</a:t>
                </a:r>
              </a:p>
            </c:rich>
          </c:tx>
          <c:layout>
            <c:manualLayout>
              <c:xMode val="edge"/>
              <c:yMode val="edge"/>
              <c:x val="2.7777824872885593E-2"/>
              <c:y val="0.2919714966628095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4069903"/>
        <c:crossesAt val="0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Bland and Altman graphs</a:t>
            </a:r>
          </a:p>
        </c:rich>
      </c:tx>
      <c:layout>
        <c:manualLayout>
          <c:xMode val="edge"/>
          <c:yMode val="edge"/>
          <c:x val="0.34087264368613984"/>
          <c:y val="3.1325338061627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247183309129604"/>
          <c:y val="0.25301234588237231"/>
          <c:w val="0.85137385413552458"/>
          <c:h val="0.71084420985999841"/>
        </c:manualLayout>
      </c:layout>
      <c:bubbleChart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0"/>
            <c:trendlineLbl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'Raw data'!$E$218:$E$244</c:f>
              <c:numCache>
                <c:formatCode>General</c:formatCode>
                <c:ptCount val="27"/>
                <c:pt idx="0">
                  <c:v>0.25</c:v>
                </c:pt>
                <c:pt idx="1">
                  <c:v>0.5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1.25</c:v>
                </c:pt>
                <c:pt idx="7">
                  <c:v>1.5</c:v>
                </c:pt>
                <c:pt idx="8">
                  <c:v>1.75</c:v>
                </c:pt>
                <c:pt idx="9">
                  <c:v>1.75</c:v>
                </c:pt>
                <c:pt idx="10">
                  <c:v>1.75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2.5</c:v>
                </c:pt>
                <c:pt idx="17">
                  <c:v>2.5</c:v>
                </c:pt>
                <c:pt idx="18">
                  <c:v>3</c:v>
                </c:pt>
                <c:pt idx="19">
                  <c:v>3</c:v>
                </c:pt>
                <c:pt idx="20">
                  <c:v>3.5</c:v>
                </c:pt>
                <c:pt idx="21">
                  <c:v>3.5</c:v>
                </c:pt>
                <c:pt idx="22">
                  <c:v>3.5</c:v>
                </c:pt>
                <c:pt idx="23">
                  <c:v>3.5</c:v>
                </c:pt>
                <c:pt idx="24">
                  <c:v>3.5</c:v>
                </c:pt>
                <c:pt idx="25">
                  <c:v>4</c:v>
                </c:pt>
                <c:pt idx="26">
                  <c:v>5.5</c:v>
                </c:pt>
              </c:numCache>
            </c:numRef>
          </c:xVal>
          <c:yVal>
            <c:numRef>
              <c:f>'Raw data'!$G$218:$G$244</c:f>
              <c:numCache>
                <c:formatCode>General</c:formatCode>
                <c:ptCount val="27"/>
                <c:pt idx="0">
                  <c:v>0.5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-0.5</c:v>
                </c:pt>
                <c:pt idx="7">
                  <c:v>-1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0</c:v>
                </c:pt>
                <c:pt idx="26">
                  <c:v>1</c:v>
                </c:pt>
              </c:numCache>
            </c:numRef>
          </c:yVal>
          <c:bubbleSize>
            <c:numRef>
              <c:f>'Raw data'!$D$148:$D$174</c:f>
              <c:numCache>
                <c:formatCode>General</c:formatCode>
                <c:ptCount val="27"/>
                <c:pt idx="0">
                  <c:v>1</c:v>
                </c:pt>
                <c:pt idx="1">
                  <c:v>1</c:v>
                </c:pt>
                <c:pt idx="5">
                  <c:v>4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15">
                  <c:v>5</c:v>
                </c:pt>
                <c:pt idx="17">
                  <c:v>2</c:v>
                </c:pt>
                <c:pt idx="19">
                  <c:v>2</c:v>
                </c:pt>
                <c:pt idx="24">
                  <c:v>5</c:v>
                </c:pt>
                <c:pt idx="25">
                  <c:v>1</c:v>
                </c:pt>
                <c:pt idx="26">
                  <c:v>1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1-0642-4CA0-8657-F0B9B1181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816398047"/>
        <c:axId val="1"/>
      </c:bubbleChart>
      <c:valAx>
        <c:axId val="816398047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(clinical + edema tester)/2</a:t>
                </a:r>
              </a:p>
            </c:rich>
          </c:tx>
          <c:layout>
            <c:manualLayout>
              <c:xMode val="edge"/>
              <c:yMode val="edge"/>
              <c:x val="0.42164815166863739"/>
              <c:y val="0.9349408590700996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clinical - edema tester</a:t>
                </a:r>
              </a:p>
            </c:rich>
          </c:tx>
          <c:layout>
            <c:manualLayout>
              <c:xMode val="edge"/>
              <c:yMode val="edge"/>
              <c:x val="4.0387753991248797E-2"/>
              <c:y val="0.4337354500840668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639804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</xdr:colOff>
      <xdr:row>150</xdr:row>
      <xdr:rowOff>9525</xdr:rowOff>
    </xdr:from>
    <xdr:to>
      <xdr:col>7</xdr:col>
      <xdr:colOff>1990725</xdr:colOff>
      <xdr:row>174</xdr:row>
      <xdr:rowOff>38100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53D2DF2B-2E76-400C-99F4-FAB82BA6FB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95250</xdr:colOff>
      <xdr:row>184</xdr:row>
      <xdr:rowOff>104775</xdr:rowOff>
    </xdr:from>
    <xdr:to>
      <xdr:col>7</xdr:col>
      <xdr:colOff>2028825</xdr:colOff>
      <xdr:row>208</xdr:row>
      <xdr:rowOff>133350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046C7F27-193C-4775-87D3-7877845CF177}"/>
            </a:ext>
            <a:ext uri="{147F2762-F138-4A5C-976F-8EAC2B608ADB}">
              <a16:predDERef xmlns:a16="http://schemas.microsoft.com/office/drawing/2014/main" pred="{53D2DF2B-2E76-400C-99F4-FAB82BA6FB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2438400</xdr:colOff>
      <xdr:row>150</xdr:row>
      <xdr:rowOff>57150</xdr:rowOff>
    </xdr:from>
    <xdr:to>
      <xdr:col>16</xdr:col>
      <xdr:colOff>323850</xdr:colOff>
      <xdr:row>174</xdr:row>
      <xdr:rowOff>85725</xdr:rowOff>
    </xdr:to>
    <xdr:graphicFrame macro="">
      <xdr:nvGraphicFramePr>
        <xdr:cNvPr id="4" name="Chart 5">
          <a:extLst>
            <a:ext uri="{FF2B5EF4-FFF2-40B4-BE49-F238E27FC236}">
              <a16:creationId xmlns:a16="http://schemas.microsoft.com/office/drawing/2014/main" id="{EC0512F5-4627-4367-B570-D44B1036F533}"/>
            </a:ext>
            <a:ext uri="{147F2762-F138-4A5C-976F-8EAC2B608ADB}">
              <a16:predDERef xmlns:a16="http://schemas.microsoft.com/office/drawing/2014/main" pred="{046C7F27-193C-4775-87D3-7877845CF1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28575</xdr:colOff>
      <xdr:row>184</xdr:row>
      <xdr:rowOff>133350</xdr:rowOff>
    </xdr:from>
    <xdr:to>
      <xdr:col>17</xdr:col>
      <xdr:colOff>28575</xdr:colOff>
      <xdr:row>209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id="{2408C50D-054D-4E89-8B97-60479D46B677}"/>
            </a:ext>
            <a:ext uri="{147F2762-F138-4A5C-976F-8EAC2B608ADB}">
              <a16:predDERef xmlns:a16="http://schemas.microsoft.com/office/drawing/2014/main" pred="{EC0512F5-4627-4367-B570-D44B1036F5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1162050</xdr:colOff>
      <xdr:row>216</xdr:row>
      <xdr:rowOff>38100</xdr:rowOff>
    </xdr:from>
    <xdr:to>
      <xdr:col>15</xdr:col>
      <xdr:colOff>66675</xdr:colOff>
      <xdr:row>240</xdr:row>
      <xdr:rowOff>104775</xdr:rowOff>
    </xdr:to>
    <xdr:graphicFrame macro="">
      <xdr:nvGraphicFramePr>
        <xdr:cNvPr id="6" name="Chart 8">
          <a:extLst>
            <a:ext uri="{FF2B5EF4-FFF2-40B4-BE49-F238E27FC236}">
              <a16:creationId xmlns:a16="http://schemas.microsoft.com/office/drawing/2014/main" id="{A2F41DD8-E30F-42E2-A1CD-AD68FD674DEE}"/>
            </a:ext>
            <a:ext uri="{147F2762-F138-4A5C-976F-8EAC2B608ADB}">
              <a16:predDERef xmlns:a16="http://schemas.microsoft.com/office/drawing/2014/main" pred="{2408C50D-054D-4E89-8B97-60479D46B6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CA55E-A1EE-43FA-AD16-A3256F48EC31}">
  <dimension ref="A1:Q244"/>
  <sheetViews>
    <sheetView tabSelected="1" workbookViewId="0"/>
  </sheetViews>
  <sheetFormatPr defaultRowHeight="12.75" x14ac:dyDescent="0.2"/>
  <cols>
    <col min="1" max="1" width="19.7109375" customWidth="1"/>
    <col min="2" max="2" width="9.140625" style="2"/>
    <col min="3" max="3" width="12.85546875" style="3" customWidth="1"/>
    <col min="4" max="4" width="9.140625" style="3"/>
    <col min="5" max="5" width="22.42578125" style="3" bestFit="1" customWidth="1"/>
    <col min="7" max="7" width="21.7109375" style="1" customWidth="1"/>
    <col min="8" max="8" width="40.85546875" style="1" customWidth="1"/>
  </cols>
  <sheetData>
    <row r="1" spans="1:8" s="3" customFormat="1" x14ac:dyDescent="0.2">
      <c r="A1" s="3" t="s">
        <v>0</v>
      </c>
      <c r="C1" s="3" t="s">
        <v>1</v>
      </c>
      <c r="D1" s="3" t="s">
        <v>2</v>
      </c>
      <c r="E1" s="3" t="s">
        <v>3</v>
      </c>
      <c r="G1" s="4" t="s">
        <v>4</v>
      </c>
      <c r="H1" s="4" t="s">
        <v>5</v>
      </c>
    </row>
    <row r="2" spans="1:8" x14ac:dyDescent="0.2">
      <c r="E2" s="5" t="s">
        <v>6</v>
      </c>
    </row>
    <row r="3" spans="1:8" x14ac:dyDescent="0.2">
      <c r="E3" s="5" t="s">
        <v>7</v>
      </c>
    </row>
    <row r="4" spans="1:8" x14ac:dyDescent="0.2">
      <c r="A4">
        <v>1</v>
      </c>
      <c r="C4" s="3">
        <v>2</v>
      </c>
      <c r="D4" s="3">
        <v>2</v>
      </c>
      <c r="E4" s="3">
        <v>0</v>
      </c>
      <c r="F4" t="s">
        <v>8</v>
      </c>
      <c r="G4" s="1" t="s">
        <v>9</v>
      </c>
      <c r="H4" s="1" t="s">
        <v>10</v>
      </c>
    </row>
    <row r="5" spans="1:8" x14ac:dyDescent="0.2">
      <c r="C5" s="3">
        <v>1</v>
      </c>
      <c r="D5" s="3">
        <v>1.5</v>
      </c>
      <c r="E5" s="3">
        <v>-0.5</v>
      </c>
      <c r="F5" t="s">
        <v>11</v>
      </c>
    </row>
    <row r="7" spans="1:8" x14ac:dyDescent="0.2">
      <c r="A7">
        <v>2</v>
      </c>
      <c r="C7" s="3">
        <v>1</v>
      </c>
      <c r="D7" s="3">
        <v>1</v>
      </c>
      <c r="E7" s="3">
        <v>0</v>
      </c>
      <c r="F7" t="s">
        <v>8</v>
      </c>
      <c r="G7" s="1" t="s">
        <v>12</v>
      </c>
      <c r="H7" s="1" t="s">
        <v>13</v>
      </c>
    </row>
    <row r="8" spans="1:8" x14ac:dyDescent="0.2">
      <c r="C8" s="3">
        <v>4</v>
      </c>
      <c r="D8" s="3">
        <v>3</v>
      </c>
      <c r="E8" s="3">
        <v>1</v>
      </c>
      <c r="F8" t="s">
        <v>11</v>
      </c>
    </row>
    <row r="10" spans="1:8" x14ac:dyDescent="0.2">
      <c r="A10">
        <v>3</v>
      </c>
      <c r="C10" s="3">
        <v>4</v>
      </c>
      <c r="D10" s="3">
        <v>4</v>
      </c>
      <c r="E10" s="3">
        <v>0</v>
      </c>
      <c r="F10" t="s">
        <v>8</v>
      </c>
      <c r="G10" s="1" t="s">
        <v>12</v>
      </c>
      <c r="H10" s="1" t="s">
        <v>14</v>
      </c>
    </row>
    <row r="11" spans="1:8" x14ac:dyDescent="0.2">
      <c r="C11" s="3">
        <v>4</v>
      </c>
      <c r="D11" s="3">
        <v>3</v>
      </c>
      <c r="E11" s="3">
        <v>1</v>
      </c>
      <c r="F11" t="s">
        <v>11</v>
      </c>
    </row>
    <row r="13" spans="1:8" x14ac:dyDescent="0.2">
      <c r="A13">
        <v>4</v>
      </c>
      <c r="C13" s="3">
        <v>4</v>
      </c>
      <c r="D13" s="3">
        <v>3</v>
      </c>
      <c r="E13" s="3">
        <v>1</v>
      </c>
      <c r="F13" t="s">
        <v>8</v>
      </c>
    </row>
    <row r="14" spans="1:8" x14ac:dyDescent="0.2">
      <c r="C14" s="3">
        <v>2</v>
      </c>
      <c r="D14" s="3">
        <v>2</v>
      </c>
      <c r="E14" s="3">
        <v>0</v>
      </c>
      <c r="F14" t="s">
        <v>11</v>
      </c>
    </row>
    <row r="16" spans="1:8" x14ac:dyDescent="0.2">
      <c r="A16">
        <v>5</v>
      </c>
      <c r="C16" s="3">
        <v>1</v>
      </c>
      <c r="D16" s="3">
        <v>1</v>
      </c>
      <c r="E16" s="3">
        <v>0</v>
      </c>
      <c r="F16" t="s">
        <v>8</v>
      </c>
      <c r="G16" s="1" t="s">
        <v>15</v>
      </c>
      <c r="H16" s="1" t="s">
        <v>16</v>
      </c>
    </row>
    <row r="17" spans="1:8" x14ac:dyDescent="0.2">
      <c r="C17" s="3">
        <v>0.5</v>
      </c>
      <c r="D17" s="3">
        <v>0.5</v>
      </c>
      <c r="E17" s="3">
        <v>0</v>
      </c>
      <c r="F17" t="s">
        <v>11</v>
      </c>
    </row>
    <row r="19" spans="1:8" x14ac:dyDescent="0.2">
      <c r="A19">
        <v>6</v>
      </c>
      <c r="C19" s="3">
        <v>3</v>
      </c>
      <c r="D19" s="3">
        <v>3</v>
      </c>
      <c r="E19" s="3">
        <v>0</v>
      </c>
      <c r="F19" t="s">
        <v>17</v>
      </c>
      <c r="G19" s="1" t="s">
        <v>18</v>
      </c>
      <c r="H19" s="1" t="s">
        <v>19</v>
      </c>
    </row>
    <row r="20" spans="1:8" x14ac:dyDescent="0.2">
      <c r="C20" s="3">
        <v>1</v>
      </c>
      <c r="D20" s="3">
        <v>2</v>
      </c>
      <c r="E20" s="3">
        <v>-1</v>
      </c>
      <c r="F20" t="s">
        <v>20</v>
      </c>
    </row>
    <row r="22" spans="1:8" x14ac:dyDescent="0.2">
      <c r="A22">
        <v>7</v>
      </c>
      <c r="C22" s="3">
        <v>2</v>
      </c>
      <c r="D22" s="3">
        <v>2</v>
      </c>
      <c r="E22" s="3">
        <v>0</v>
      </c>
      <c r="G22" s="1" t="s">
        <v>21</v>
      </c>
      <c r="H22" s="1" t="s">
        <v>22</v>
      </c>
    </row>
    <row r="24" spans="1:8" x14ac:dyDescent="0.2">
      <c r="A24">
        <v>8</v>
      </c>
      <c r="C24" s="3">
        <v>2</v>
      </c>
      <c r="D24" s="3">
        <v>1.5</v>
      </c>
      <c r="E24" s="3">
        <v>0.5</v>
      </c>
      <c r="G24" s="1" t="s">
        <v>12</v>
      </c>
      <c r="H24" s="1" t="s">
        <v>23</v>
      </c>
    </row>
    <row r="26" spans="1:8" x14ac:dyDescent="0.2">
      <c r="A26">
        <v>9</v>
      </c>
      <c r="C26" s="3" t="s">
        <v>24</v>
      </c>
      <c r="D26" s="3" t="s">
        <v>25</v>
      </c>
      <c r="G26" s="1" t="s">
        <v>26</v>
      </c>
      <c r="H26" s="1" t="s">
        <v>27</v>
      </c>
    </row>
    <row r="28" spans="1:8" x14ac:dyDescent="0.2">
      <c r="A28">
        <v>10</v>
      </c>
      <c r="C28" s="3">
        <v>2</v>
      </c>
      <c r="D28" s="3">
        <v>2</v>
      </c>
      <c r="E28" s="3">
        <v>0</v>
      </c>
      <c r="F28" t="s">
        <v>8</v>
      </c>
      <c r="G28" s="1" t="s">
        <v>28</v>
      </c>
      <c r="H28" s="1" t="s">
        <v>29</v>
      </c>
    </row>
    <row r="29" spans="1:8" x14ac:dyDescent="0.2">
      <c r="C29" s="3">
        <v>2</v>
      </c>
      <c r="D29" s="3">
        <v>1.5</v>
      </c>
      <c r="E29" s="3">
        <v>0.5</v>
      </c>
      <c r="F29" t="s">
        <v>11</v>
      </c>
    </row>
    <row r="31" spans="1:8" x14ac:dyDescent="0.2">
      <c r="A31">
        <v>11</v>
      </c>
      <c r="C31" s="3" t="s">
        <v>30</v>
      </c>
      <c r="D31" s="3">
        <v>0</v>
      </c>
      <c r="G31" s="1" t="s">
        <v>12</v>
      </c>
      <c r="H31" s="1" t="s">
        <v>31</v>
      </c>
    </row>
    <row r="33" spans="1:8" x14ac:dyDescent="0.2">
      <c r="A33">
        <v>12</v>
      </c>
      <c r="C33" s="3">
        <v>3</v>
      </c>
      <c r="D33" s="3">
        <v>2</v>
      </c>
      <c r="E33" s="3">
        <v>1</v>
      </c>
      <c r="F33" t="s">
        <v>32</v>
      </c>
      <c r="G33" s="1" t="s">
        <v>33</v>
      </c>
      <c r="H33" s="1" t="s">
        <v>34</v>
      </c>
    </row>
    <row r="34" spans="1:8" x14ac:dyDescent="0.2">
      <c r="C34" s="3">
        <v>3</v>
      </c>
      <c r="D34" s="3">
        <v>3</v>
      </c>
      <c r="E34" s="3">
        <v>0</v>
      </c>
      <c r="F34" t="s">
        <v>35</v>
      </c>
    </row>
    <row r="36" spans="1:8" x14ac:dyDescent="0.2">
      <c r="A36">
        <v>13</v>
      </c>
      <c r="C36" s="3">
        <v>1</v>
      </c>
      <c r="D36" s="3">
        <v>1</v>
      </c>
      <c r="E36" s="3">
        <v>0</v>
      </c>
      <c r="F36" t="s">
        <v>11</v>
      </c>
      <c r="G36" s="1" t="s">
        <v>36</v>
      </c>
      <c r="H36" s="1" t="s">
        <v>37</v>
      </c>
    </row>
    <row r="38" spans="1:8" x14ac:dyDescent="0.2">
      <c r="A38">
        <v>14</v>
      </c>
      <c r="C38" s="3">
        <v>2</v>
      </c>
      <c r="D38" s="3">
        <v>1.5</v>
      </c>
      <c r="E38" s="3">
        <v>0.5</v>
      </c>
      <c r="F38" t="s">
        <v>8</v>
      </c>
      <c r="G38" s="1" t="s">
        <v>38</v>
      </c>
      <c r="H38" s="1" t="s">
        <v>39</v>
      </c>
    </row>
    <row r="39" spans="1:8" x14ac:dyDescent="0.2">
      <c r="C39" s="3">
        <v>1</v>
      </c>
      <c r="D39" s="3">
        <v>1</v>
      </c>
      <c r="E39" s="3">
        <v>0</v>
      </c>
      <c r="F39" t="s">
        <v>11</v>
      </c>
    </row>
    <row r="41" spans="1:8" x14ac:dyDescent="0.2">
      <c r="A41">
        <v>15</v>
      </c>
      <c r="C41" s="3">
        <v>3</v>
      </c>
      <c r="D41" s="3">
        <v>2</v>
      </c>
      <c r="E41" s="3">
        <v>1</v>
      </c>
      <c r="F41" t="s">
        <v>8</v>
      </c>
      <c r="G41" s="1" t="s">
        <v>40</v>
      </c>
      <c r="H41" s="1" t="s">
        <v>41</v>
      </c>
    </row>
    <row r="42" spans="1:8" x14ac:dyDescent="0.2">
      <c r="C42" s="3">
        <v>2</v>
      </c>
      <c r="D42" s="3">
        <v>2</v>
      </c>
      <c r="E42" s="3">
        <v>0</v>
      </c>
      <c r="F42" t="s">
        <v>11</v>
      </c>
    </row>
    <row r="44" spans="1:8" x14ac:dyDescent="0.2">
      <c r="A44">
        <v>16</v>
      </c>
      <c r="C44" s="3">
        <v>4</v>
      </c>
      <c r="D44" s="3">
        <v>3</v>
      </c>
      <c r="E44" s="3">
        <v>1</v>
      </c>
      <c r="F44" t="s">
        <v>11</v>
      </c>
      <c r="G44" s="1" t="s">
        <v>42</v>
      </c>
      <c r="H44" s="1" t="s">
        <v>43</v>
      </c>
    </row>
    <row r="46" spans="1:8" x14ac:dyDescent="0.2">
      <c r="A46">
        <v>17</v>
      </c>
      <c r="C46" s="3">
        <v>4</v>
      </c>
      <c r="D46" s="3">
        <v>3</v>
      </c>
      <c r="E46" s="3">
        <v>1</v>
      </c>
      <c r="F46" t="s">
        <v>8</v>
      </c>
      <c r="G46" s="1" t="s">
        <v>44</v>
      </c>
      <c r="H46" s="1" t="s">
        <v>45</v>
      </c>
    </row>
    <row r="47" spans="1:8" x14ac:dyDescent="0.2">
      <c r="C47" s="3">
        <v>6</v>
      </c>
      <c r="D47" s="3">
        <v>5</v>
      </c>
      <c r="E47" s="3">
        <v>1</v>
      </c>
      <c r="F47" t="s">
        <v>11</v>
      </c>
    </row>
    <row r="49" spans="1:14" x14ac:dyDescent="0.2">
      <c r="A49" t="s">
        <v>46</v>
      </c>
    </row>
    <row r="51" spans="1:14" x14ac:dyDescent="0.2">
      <c r="C51" s="3" t="s">
        <v>47</v>
      </c>
      <c r="D51" s="3" t="s">
        <v>47</v>
      </c>
      <c r="E51" s="3" t="s">
        <v>48</v>
      </c>
    </row>
    <row r="53" spans="1:14" s="6" customFormat="1" x14ac:dyDescent="0.2">
      <c r="B53" s="7"/>
      <c r="C53" s="8">
        <f>SUM(C4:C47)/26</f>
        <v>2.4807692307692308</v>
      </c>
      <c r="D53" s="8">
        <f>SUM(D4:D47)/26</f>
        <v>2.1730769230769229</v>
      </c>
      <c r="E53" s="8">
        <f>SUM(E4:E47)</f>
        <v>8</v>
      </c>
      <c r="G53" s="9"/>
      <c r="H53" s="9"/>
    </row>
    <row r="55" spans="1:14" x14ac:dyDescent="0.2">
      <c r="E55" s="3" t="s">
        <v>49</v>
      </c>
      <c r="F55" s="10">
        <f>VAR(E4:E47)</f>
        <v>0.30153846153846153</v>
      </c>
    </row>
    <row r="57" spans="1:14" x14ac:dyDescent="0.2">
      <c r="E57" s="3" t="s">
        <v>50</v>
      </c>
      <c r="F57" s="10">
        <f>STDEV(E4:E47)</f>
        <v>0.54912517838691532</v>
      </c>
      <c r="G57" s="1" t="s">
        <v>51</v>
      </c>
    </row>
    <row r="58" spans="1:14" x14ac:dyDescent="0.2">
      <c r="E58" s="10"/>
    </row>
    <row r="59" spans="1:14" ht="25.5" x14ac:dyDescent="0.2">
      <c r="E59" s="3" t="s">
        <v>52</v>
      </c>
      <c r="F59">
        <f>CONFIDENCE(0.05,0.55,27)</f>
        <v>0.20745738458063145</v>
      </c>
      <c r="G59" s="1" t="s">
        <v>53</v>
      </c>
    </row>
    <row r="62" spans="1:14" x14ac:dyDescent="0.2">
      <c r="E62" s="3" t="s">
        <v>54</v>
      </c>
      <c r="H62" s="1" t="s">
        <v>50</v>
      </c>
      <c r="K62" t="s">
        <v>55</v>
      </c>
      <c r="N62" t="s">
        <v>56</v>
      </c>
    </row>
    <row r="64" spans="1:14" x14ac:dyDescent="0.2">
      <c r="B64" s="2" t="s">
        <v>57</v>
      </c>
    </row>
    <row r="65" spans="1:15" x14ac:dyDescent="0.2">
      <c r="C65" s="3">
        <v>0.5</v>
      </c>
      <c r="D65" s="3">
        <v>0.5</v>
      </c>
    </row>
    <row r="66" spans="1:15" x14ac:dyDescent="0.2">
      <c r="C66" s="3" t="s">
        <v>24</v>
      </c>
      <c r="D66" s="3" t="s">
        <v>25</v>
      </c>
    </row>
    <row r="67" spans="1:15" x14ac:dyDescent="0.2">
      <c r="C67" s="3" t="s">
        <v>30</v>
      </c>
      <c r="D67" s="3">
        <v>0</v>
      </c>
      <c r="H67" s="1" t="s">
        <v>1</v>
      </c>
      <c r="I67" t="s">
        <v>2</v>
      </c>
      <c r="K67" t="s">
        <v>1</v>
      </c>
      <c r="L67" t="s">
        <v>2</v>
      </c>
    </row>
    <row r="69" spans="1:15" x14ac:dyDescent="0.2">
      <c r="A69" t="s">
        <v>58</v>
      </c>
      <c r="E69" s="3" t="s">
        <v>59</v>
      </c>
    </row>
    <row r="70" spans="1:15" x14ac:dyDescent="0.2">
      <c r="B70" s="2">
        <v>1</v>
      </c>
      <c r="C70" s="3">
        <v>1</v>
      </c>
      <c r="D70" s="3">
        <v>1.5</v>
      </c>
      <c r="E70" s="14">
        <f>CHITEST(D70:D75,C70:C75)</f>
        <v>0.93999156028884456</v>
      </c>
    </row>
    <row r="71" spans="1:15" x14ac:dyDescent="0.2">
      <c r="A71">
        <f>TTEST(C70:C75,D70:D75,2,1)</f>
        <v>0.20311066372005501</v>
      </c>
      <c r="B71" s="11" t="s">
        <v>60</v>
      </c>
      <c r="C71" s="3">
        <v>1</v>
      </c>
      <c r="D71" s="3">
        <v>1</v>
      </c>
      <c r="E71" s="14"/>
    </row>
    <row r="72" spans="1:15" x14ac:dyDescent="0.2">
      <c r="C72" s="3">
        <v>1</v>
      </c>
      <c r="D72" s="3">
        <v>1</v>
      </c>
      <c r="E72" s="14"/>
    </row>
    <row r="73" spans="1:15" x14ac:dyDescent="0.2">
      <c r="C73" s="3">
        <v>1</v>
      </c>
      <c r="D73" s="3">
        <v>2</v>
      </c>
      <c r="E73" s="14"/>
      <c r="H73" s="1">
        <f>STDEVPA(C70:C75)</f>
        <v>0</v>
      </c>
      <c r="I73" s="1">
        <f>STDEVPA(D70:D75)</f>
        <v>0.38188130791298669</v>
      </c>
      <c r="K73">
        <f>VAR(C70:C75)</f>
        <v>0</v>
      </c>
      <c r="L73" s="15">
        <f>VAR(D70:D75)</f>
        <v>0.17499999999999999</v>
      </c>
      <c r="O73">
        <v>0.31</v>
      </c>
    </row>
    <row r="74" spans="1:15" x14ac:dyDescent="0.2">
      <c r="C74" s="3">
        <v>1</v>
      </c>
      <c r="D74" s="3">
        <v>1</v>
      </c>
      <c r="E74" s="14"/>
      <c r="L74" s="15"/>
      <c r="O74" t="s">
        <v>61</v>
      </c>
    </row>
    <row r="75" spans="1:15" x14ac:dyDescent="0.2">
      <c r="C75" s="3">
        <v>1</v>
      </c>
      <c r="D75" s="3">
        <v>1</v>
      </c>
      <c r="E75" s="14"/>
      <c r="L75" s="15"/>
    </row>
    <row r="76" spans="1:15" x14ac:dyDescent="0.2">
      <c r="C76" s="3" t="s">
        <v>62</v>
      </c>
      <c r="D76" s="3">
        <f>AVERAGE(D70:D75)</f>
        <v>1.25</v>
      </c>
      <c r="E76" s="14"/>
      <c r="L76" s="15"/>
    </row>
    <row r="77" spans="1:15" x14ac:dyDescent="0.2">
      <c r="A77">
        <f>TTEST(C77:C84,D77:D84,2,1)</f>
        <v>7.9602012455197657E-2</v>
      </c>
      <c r="B77" s="2">
        <v>2</v>
      </c>
      <c r="C77" s="3">
        <v>2</v>
      </c>
      <c r="D77" s="3">
        <v>2</v>
      </c>
      <c r="E77" s="14">
        <f>CHITEST(D77:D84,C77:C84)</f>
        <v>0.99978778891632325</v>
      </c>
      <c r="H77" s="1">
        <f>STDEVPA(C77:C84)</f>
        <v>0</v>
      </c>
      <c r="I77" s="1">
        <f>STDEVPA(D77:D84)</f>
        <v>0.24206145913796356</v>
      </c>
      <c r="K77">
        <f>VAR(C77:C84)</f>
        <v>0</v>
      </c>
      <c r="L77" s="15">
        <f>VAR(D77:D84)</f>
        <v>6.6964285714285712E-2</v>
      </c>
      <c r="O77">
        <v>0.17</v>
      </c>
    </row>
    <row r="78" spans="1:15" x14ac:dyDescent="0.2">
      <c r="C78" s="3">
        <v>2</v>
      </c>
      <c r="D78" s="3">
        <v>2</v>
      </c>
      <c r="E78" s="14"/>
      <c r="L78" s="15"/>
      <c r="O78" t="s">
        <v>63</v>
      </c>
    </row>
    <row r="79" spans="1:15" x14ac:dyDescent="0.2">
      <c r="B79" s="11" t="s">
        <v>64</v>
      </c>
      <c r="C79" s="3">
        <v>2</v>
      </c>
      <c r="D79" s="3">
        <v>2</v>
      </c>
      <c r="E79" s="14"/>
      <c r="L79" s="15"/>
    </row>
    <row r="80" spans="1:15" x14ac:dyDescent="0.2">
      <c r="C80" s="3">
        <v>2</v>
      </c>
      <c r="D80" s="3">
        <v>1.5</v>
      </c>
      <c r="E80" s="14"/>
      <c r="L80" s="15"/>
    </row>
    <row r="81" spans="1:15" x14ac:dyDescent="0.2">
      <c r="C81" s="3">
        <v>2</v>
      </c>
      <c r="D81" s="3">
        <v>2</v>
      </c>
      <c r="E81" s="14"/>
      <c r="L81" s="15"/>
    </row>
    <row r="82" spans="1:15" x14ac:dyDescent="0.2">
      <c r="C82" s="3">
        <v>2</v>
      </c>
      <c r="D82" s="3">
        <v>1.5</v>
      </c>
      <c r="E82" s="14"/>
      <c r="L82" s="15"/>
    </row>
    <row r="83" spans="1:15" x14ac:dyDescent="0.2">
      <c r="C83" s="3">
        <v>2</v>
      </c>
      <c r="D83" s="3">
        <v>1.5</v>
      </c>
      <c r="E83" s="14"/>
      <c r="L83" s="15"/>
    </row>
    <row r="84" spans="1:15" x14ac:dyDescent="0.2">
      <c r="C84" s="3">
        <v>2</v>
      </c>
      <c r="D84" s="3">
        <v>2</v>
      </c>
      <c r="E84" s="14"/>
      <c r="L84" s="15"/>
    </row>
    <row r="85" spans="1:15" x14ac:dyDescent="0.2">
      <c r="E85" s="14"/>
      <c r="L85" s="15"/>
    </row>
    <row r="86" spans="1:15" x14ac:dyDescent="0.2">
      <c r="D86" s="3">
        <f>AVERAGE(D77:D84)</f>
        <v>1.8125</v>
      </c>
      <c r="E86" s="14"/>
      <c r="L86" s="15"/>
    </row>
    <row r="87" spans="1:15" x14ac:dyDescent="0.2">
      <c r="E87" s="14"/>
      <c r="L87" s="15"/>
    </row>
    <row r="88" spans="1:15" x14ac:dyDescent="0.2">
      <c r="E88" s="14"/>
      <c r="L88" s="15"/>
    </row>
    <row r="89" spans="1:15" x14ac:dyDescent="0.2">
      <c r="A89">
        <f>TTEST(C89:C92,D89:D92,2,1)</f>
        <v>0.18169011381620931</v>
      </c>
      <c r="B89" s="2">
        <v>3</v>
      </c>
      <c r="C89" s="3">
        <v>3</v>
      </c>
      <c r="D89" s="3">
        <v>3</v>
      </c>
      <c r="E89" s="14">
        <f>CHITEST(D89:D92,C89:C92)</f>
        <v>0.8810148425137847</v>
      </c>
      <c r="L89" s="15"/>
    </row>
    <row r="90" spans="1:15" x14ac:dyDescent="0.2">
      <c r="B90" s="11" t="s">
        <v>65</v>
      </c>
      <c r="C90" s="3">
        <v>3</v>
      </c>
      <c r="D90" s="3">
        <v>2</v>
      </c>
      <c r="E90" s="14"/>
      <c r="G90" s="12"/>
      <c r="H90" s="12"/>
      <c r="I90" s="12"/>
      <c r="L90" s="15"/>
    </row>
    <row r="91" spans="1:15" x14ac:dyDescent="0.2">
      <c r="C91" s="3">
        <v>3</v>
      </c>
      <c r="D91" s="3">
        <v>3</v>
      </c>
      <c r="E91" s="14"/>
      <c r="G91" s="12"/>
      <c r="H91" s="1">
        <f>STDEVPA(C89:C92)</f>
        <v>0</v>
      </c>
      <c r="I91" s="1">
        <f>STDEVPA(D89:D92)</f>
        <v>0.5</v>
      </c>
      <c r="K91">
        <f>VAR(C89:C92)</f>
        <v>0</v>
      </c>
      <c r="L91" s="15">
        <f>VAR(D89:D92)</f>
        <v>0.33333333333333331</v>
      </c>
      <c r="O91">
        <v>0.49</v>
      </c>
    </row>
    <row r="92" spans="1:15" x14ac:dyDescent="0.2">
      <c r="C92" s="3">
        <v>3</v>
      </c>
      <c r="D92" s="3">
        <v>2</v>
      </c>
      <c r="E92" s="14"/>
      <c r="G92" s="13"/>
      <c r="H92" s="13"/>
      <c r="I92" s="13"/>
      <c r="L92" s="15"/>
    </row>
    <row r="93" spans="1:15" x14ac:dyDescent="0.2">
      <c r="D93" s="3">
        <f>AVERAGE(D89:D92)</f>
        <v>2.5</v>
      </c>
      <c r="E93" s="14"/>
      <c r="G93" s="13"/>
      <c r="H93" s="13"/>
      <c r="I93" s="13"/>
      <c r="L93" s="15"/>
      <c r="O93" t="s">
        <v>66</v>
      </c>
    </row>
    <row r="94" spans="1:15" x14ac:dyDescent="0.2">
      <c r="E94" s="14"/>
      <c r="G94" s="13"/>
      <c r="H94" s="13"/>
      <c r="I94" s="13"/>
      <c r="L94" s="15"/>
    </row>
    <row r="95" spans="1:15" x14ac:dyDescent="0.2">
      <c r="B95" s="2">
        <v>4</v>
      </c>
      <c r="E95" s="14"/>
      <c r="G95" s="12"/>
      <c r="H95" s="12"/>
      <c r="I95" s="12"/>
      <c r="L95" s="15"/>
    </row>
    <row r="96" spans="1:15" x14ac:dyDescent="0.2">
      <c r="A96">
        <f>TTEST(C96:C101,D96:D101,2,1)</f>
        <v>4.1047159800533164E-3</v>
      </c>
      <c r="C96" s="3">
        <v>4</v>
      </c>
      <c r="D96" s="3">
        <v>3</v>
      </c>
      <c r="E96" s="14">
        <f>CHITEST(D96:D101,C96:C101)</f>
        <v>0.93999156028884456</v>
      </c>
      <c r="G96" s="13"/>
      <c r="H96" s="13"/>
      <c r="I96" s="13"/>
      <c r="L96" s="15"/>
    </row>
    <row r="97" spans="1:15" x14ac:dyDescent="0.2">
      <c r="C97" s="3">
        <v>4</v>
      </c>
      <c r="D97" s="3">
        <v>4</v>
      </c>
      <c r="E97" s="14"/>
      <c r="G97" s="13"/>
      <c r="H97" s="13"/>
      <c r="I97" s="13"/>
      <c r="L97" s="15"/>
    </row>
    <row r="98" spans="1:15" x14ac:dyDescent="0.2">
      <c r="C98" s="3">
        <v>4</v>
      </c>
      <c r="D98" s="3">
        <v>3</v>
      </c>
      <c r="E98" s="14"/>
      <c r="G98" s="13"/>
      <c r="H98" s="1">
        <f>STDEVPA(C96:C101)</f>
        <v>0</v>
      </c>
      <c r="I98" s="1">
        <f>STDEVPA(D96:D101)</f>
        <v>0.37267799624996495</v>
      </c>
      <c r="K98">
        <f>VAR(C96:C101)</f>
        <v>0</v>
      </c>
      <c r="L98" s="15">
        <f>VAR(D96:D101)</f>
        <v>0.16666666666666713</v>
      </c>
    </row>
    <row r="99" spans="1:15" x14ac:dyDescent="0.2">
      <c r="C99" s="3">
        <v>4</v>
      </c>
      <c r="D99" s="3">
        <v>3</v>
      </c>
      <c r="E99" s="14"/>
      <c r="L99" s="15"/>
    </row>
    <row r="100" spans="1:15" x14ac:dyDescent="0.2">
      <c r="C100" s="3">
        <v>4</v>
      </c>
      <c r="D100" s="3">
        <v>3</v>
      </c>
      <c r="E100" s="14"/>
      <c r="L100" s="15"/>
    </row>
    <row r="101" spans="1:15" x14ac:dyDescent="0.2">
      <c r="C101" s="3">
        <v>4</v>
      </c>
      <c r="D101" s="3">
        <v>3</v>
      </c>
      <c r="E101" s="14"/>
      <c r="L101" s="15"/>
    </row>
    <row r="102" spans="1:15" x14ac:dyDescent="0.2">
      <c r="E102" s="14"/>
      <c r="L102" s="15"/>
    </row>
    <row r="103" spans="1:15" x14ac:dyDescent="0.2">
      <c r="B103" s="2">
        <v>5</v>
      </c>
      <c r="D103" s="3">
        <f>AVERAGE(D96:D101)</f>
        <v>3.1666666666666665</v>
      </c>
      <c r="E103" s="14"/>
      <c r="L103" s="15"/>
      <c r="O103">
        <v>0.3</v>
      </c>
    </row>
    <row r="104" spans="1:15" x14ac:dyDescent="0.2">
      <c r="E104" s="14"/>
      <c r="L104" s="15"/>
    </row>
    <row r="105" spans="1:15" x14ac:dyDescent="0.2">
      <c r="E105" s="14"/>
      <c r="L105" s="15"/>
      <c r="O105" t="s">
        <v>67</v>
      </c>
    </row>
    <row r="106" spans="1:15" x14ac:dyDescent="0.2">
      <c r="E106" s="14"/>
      <c r="L106" s="15"/>
    </row>
    <row r="107" spans="1:15" x14ac:dyDescent="0.2">
      <c r="B107" s="2">
        <v>6</v>
      </c>
      <c r="E107" s="14"/>
      <c r="L107" s="15"/>
    </row>
    <row r="108" spans="1:15" x14ac:dyDescent="0.2">
      <c r="A108" t="e">
        <f>TTEST(C108,D108,2,1)</f>
        <v>#DIV/0!</v>
      </c>
      <c r="C108" s="3">
        <v>6</v>
      </c>
      <c r="D108" s="3">
        <v>5</v>
      </c>
      <c r="E108" s="14" t="e">
        <f>CHITEST(D108,C108)</f>
        <v>#N/A</v>
      </c>
      <c r="H108" s="1">
        <f>STDEVPA(C108)</f>
        <v>0</v>
      </c>
      <c r="I108" s="1">
        <f>STDEVPA(D108)</f>
        <v>0</v>
      </c>
      <c r="K108" t="e">
        <f>VAR(C108)</f>
        <v>#DIV/0!</v>
      </c>
      <c r="L108" s="15" t="e">
        <f>VAR(D108)</f>
        <v>#DIV/0!</v>
      </c>
    </row>
    <row r="109" spans="1:15" x14ac:dyDescent="0.2">
      <c r="G109" s="3"/>
      <c r="H109" s="3"/>
    </row>
    <row r="110" spans="1:15" x14ac:dyDescent="0.2">
      <c r="A110" s="19" t="s">
        <v>68</v>
      </c>
      <c r="G110" s="3"/>
      <c r="H110" s="3"/>
    </row>
    <row r="111" spans="1:15" x14ac:dyDescent="0.2">
      <c r="E111" t="s">
        <v>69</v>
      </c>
      <c r="G111" s="3" t="s">
        <v>70</v>
      </c>
      <c r="H111" s="3"/>
    </row>
    <row r="112" spans="1:15" x14ac:dyDescent="0.2">
      <c r="C112" s="3">
        <v>0.5</v>
      </c>
      <c r="D112" s="3">
        <v>0.5</v>
      </c>
      <c r="F112" s="12"/>
    </row>
    <row r="113" spans="1:8" x14ac:dyDescent="0.2">
      <c r="A113" t="e">
        <f>TTEST(D113:D116,C113:C116,2,1)</f>
        <v>#DIV/0!</v>
      </c>
      <c r="C113" s="3">
        <v>1</v>
      </c>
      <c r="D113" s="3">
        <v>1</v>
      </c>
      <c r="E113" s="14">
        <f>CHITEST(D113:D116, C113:C116)</f>
        <v>1</v>
      </c>
      <c r="F113" s="14"/>
      <c r="G113" s="20">
        <f>STDEVPA(C113:C120)</f>
        <v>0.48412291827592713</v>
      </c>
      <c r="H113" s="3"/>
    </row>
    <row r="114" spans="1:8" x14ac:dyDescent="0.2">
      <c r="C114" s="3">
        <v>1</v>
      </c>
      <c r="D114" s="3">
        <v>1</v>
      </c>
      <c r="E114" s="14"/>
      <c r="F114" s="15"/>
      <c r="G114" s="20"/>
      <c r="H114" s="3"/>
    </row>
    <row r="115" spans="1:8" x14ac:dyDescent="0.2">
      <c r="C115" s="3">
        <v>1</v>
      </c>
      <c r="D115" s="3">
        <v>1</v>
      </c>
      <c r="E115" s="14"/>
      <c r="F115" s="15"/>
      <c r="G115" s="20"/>
      <c r="H115" s="3"/>
    </row>
    <row r="116" spans="1:8" x14ac:dyDescent="0.2">
      <c r="C116" s="3">
        <v>1</v>
      </c>
      <c r="D116" s="3">
        <v>1</v>
      </c>
      <c r="E116" s="14"/>
      <c r="F116" s="15"/>
      <c r="G116" s="20"/>
      <c r="H116" s="3"/>
    </row>
    <row r="117" spans="1:8" x14ac:dyDescent="0.2">
      <c r="A117">
        <f>TTEST(D117:D120,C117:C120,2,1)</f>
        <v>0.39100221895577059</v>
      </c>
      <c r="C117" s="3">
        <v>1</v>
      </c>
      <c r="D117" s="3">
        <v>1.5</v>
      </c>
      <c r="E117" s="14">
        <f>CHITEST(D117:D120,C117:C120)</f>
        <v>0.8906860971937256</v>
      </c>
      <c r="F117" s="15"/>
      <c r="G117" s="20"/>
      <c r="H117" s="3"/>
    </row>
    <row r="118" spans="1:8" x14ac:dyDescent="0.2">
      <c r="C118" s="3">
        <v>2</v>
      </c>
      <c r="D118" s="3">
        <v>1.5</v>
      </c>
      <c r="E118" s="14"/>
      <c r="F118" s="15"/>
      <c r="G118" s="20"/>
      <c r="H118" s="3"/>
    </row>
    <row r="119" spans="1:8" x14ac:dyDescent="0.2">
      <c r="C119" s="3">
        <v>2</v>
      </c>
      <c r="D119" s="3">
        <v>1.5</v>
      </c>
      <c r="E119" s="14"/>
      <c r="F119" s="15"/>
      <c r="G119" s="20"/>
      <c r="H119" s="3"/>
    </row>
    <row r="120" spans="1:8" x14ac:dyDescent="0.2">
      <c r="C120" s="3">
        <v>2</v>
      </c>
      <c r="D120" s="3">
        <v>1.5</v>
      </c>
      <c r="E120" s="14"/>
      <c r="F120" s="15"/>
      <c r="G120" s="20"/>
      <c r="H120" s="3"/>
    </row>
    <row r="121" spans="1:8" x14ac:dyDescent="0.2">
      <c r="A121">
        <f>TTEST(D121:D128,C121:C128,2,1)</f>
        <v>0.5983311559987462</v>
      </c>
      <c r="C121" s="3">
        <v>1</v>
      </c>
      <c r="D121" s="3">
        <v>2</v>
      </c>
      <c r="E121" s="14">
        <f>CHITEST(D121:D128, C121:C128)</f>
        <v>0.97597291910226858</v>
      </c>
      <c r="F121" s="15"/>
      <c r="G121" s="20">
        <f>STDEVPA(C121:C128)</f>
        <v>0.59947894041408989</v>
      </c>
      <c r="H121" s="3"/>
    </row>
    <row r="122" spans="1:8" x14ac:dyDescent="0.2">
      <c r="C122" s="3">
        <v>2</v>
      </c>
      <c r="D122" s="3">
        <v>2</v>
      </c>
      <c r="E122" s="14"/>
      <c r="F122" s="15"/>
      <c r="G122" s="20"/>
      <c r="H122" s="3"/>
    </row>
    <row r="123" spans="1:8" x14ac:dyDescent="0.2">
      <c r="C123" s="3">
        <v>2</v>
      </c>
      <c r="D123" s="3">
        <v>2</v>
      </c>
      <c r="E123" s="14"/>
      <c r="F123" s="15"/>
      <c r="G123" s="20"/>
      <c r="H123" s="3"/>
    </row>
    <row r="124" spans="1:8" x14ac:dyDescent="0.2">
      <c r="C124" s="3">
        <v>2</v>
      </c>
      <c r="D124" s="3">
        <v>2</v>
      </c>
      <c r="E124" s="14"/>
      <c r="F124" s="15"/>
      <c r="G124" s="21"/>
    </row>
    <row r="125" spans="1:8" x14ac:dyDescent="0.2">
      <c r="C125" s="3">
        <v>2</v>
      </c>
      <c r="D125" s="3">
        <v>2</v>
      </c>
      <c r="E125" s="14"/>
      <c r="F125" s="15"/>
      <c r="G125" s="21"/>
    </row>
    <row r="126" spans="1:8" x14ac:dyDescent="0.2">
      <c r="C126" s="3">
        <v>2</v>
      </c>
      <c r="D126" s="3">
        <v>2</v>
      </c>
      <c r="E126" s="14"/>
      <c r="F126" s="15"/>
      <c r="G126" s="21"/>
    </row>
    <row r="127" spans="1:8" x14ac:dyDescent="0.2">
      <c r="C127" s="3">
        <v>3</v>
      </c>
      <c r="D127" s="3">
        <v>2</v>
      </c>
      <c r="E127" s="14"/>
      <c r="F127" s="15"/>
      <c r="G127" s="21"/>
    </row>
    <row r="128" spans="1:8" x14ac:dyDescent="0.2">
      <c r="C128" s="3">
        <v>3</v>
      </c>
      <c r="D128" s="3">
        <v>2</v>
      </c>
      <c r="E128" s="14"/>
      <c r="F128" s="15"/>
      <c r="G128" s="21"/>
    </row>
    <row r="129" spans="1:7" x14ac:dyDescent="0.2">
      <c r="A129">
        <f>TTEST(D129:D135,C129:C135,2,1)</f>
        <v>8.2373541451080858E-3</v>
      </c>
      <c r="C129" s="3">
        <v>3</v>
      </c>
      <c r="D129" s="3">
        <v>3</v>
      </c>
      <c r="E129" s="14">
        <f>CHITEST(D129:D135, C129:C135)</f>
        <v>0.97434306910097446</v>
      </c>
      <c r="F129" s="15"/>
      <c r="G129" s="21">
        <f>STDEVPA(C129:C135)</f>
        <v>0.45175395145262565</v>
      </c>
    </row>
    <row r="130" spans="1:7" x14ac:dyDescent="0.2">
      <c r="C130" s="3">
        <v>3</v>
      </c>
      <c r="D130" s="3">
        <v>3</v>
      </c>
      <c r="E130" s="14"/>
      <c r="F130" s="15"/>
    </row>
    <row r="131" spans="1:7" x14ac:dyDescent="0.2">
      <c r="C131" s="3">
        <v>4</v>
      </c>
      <c r="D131" s="3">
        <v>3</v>
      </c>
      <c r="E131" s="14"/>
      <c r="F131" s="16"/>
    </row>
    <row r="132" spans="1:7" x14ac:dyDescent="0.2">
      <c r="C132" s="3">
        <v>4</v>
      </c>
      <c r="D132" s="3">
        <v>3</v>
      </c>
      <c r="E132" s="14"/>
      <c r="F132" s="17"/>
    </row>
    <row r="133" spans="1:7" x14ac:dyDescent="0.2">
      <c r="C133" s="3">
        <v>4</v>
      </c>
      <c r="D133" s="3">
        <v>3</v>
      </c>
      <c r="E133" s="14"/>
      <c r="F133" s="17"/>
    </row>
    <row r="134" spans="1:7" x14ac:dyDescent="0.2">
      <c r="C134" s="3">
        <v>4</v>
      </c>
      <c r="D134" s="3">
        <v>3</v>
      </c>
      <c r="E134" s="14"/>
      <c r="F134" s="17"/>
    </row>
    <row r="135" spans="1:7" x14ac:dyDescent="0.2">
      <c r="C135" s="3">
        <v>4</v>
      </c>
      <c r="D135" s="3">
        <v>3</v>
      </c>
      <c r="E135" s="14"/>
      <c r="F135" s="17"/>
    </row>
    <row r="136" spans="1:7" x14ac:dyDescent="0.2">
      <c r="C136" s="3">
        <v>4</v>
      </c>
      <c r="D136" s="3">
        <v>4</v>
      </c>
      <c r="E136" s="14" t="e">
        <f>CHITEST(D136, C136)</f>
        <v>#N/A</v>
      </c>
      <c r="F136" s="18"/>
      <c r="G136" s="1">
        <f>STDEVPA(C136)</f>
        <v>0</v>
      </c>
    </row>
    <row r="137" spans="1:7" x14ac:dyDescent="0.2">
      <c r="F137" s="12"/>
    </row>
    <row r="145" spans="1:4" x14ac:dyDescent="0.2">
      <c r="B145" s="2" t="s">
        <v>71</v>
      </c>
    </row>
    <row r="147" spans="1:4" x14ac:dyDescent="0.2">
      <c r="A147" t="s">
        <v>58</v>
      </c>
    </row>
    <row r="148" spans="1:4" x14ac:dyDescent="0.2">
      <c r="B148" s="3">
        <v>0.5</v>
      </c>
      <c r="C148" s="3">
        <v>0</v>
      </c>
      <c r="D148" s="3">
        <v>1</v>
      </c>
    </row>
    <row r="149" spans="1:4" x14ac:dyDescent="0.2">
      <c r="A149">
        <f>TTEST(B148:B149,C148:C149,2,1)</f>
        <v>0.50000000000000011</v>
      </c>
      <c r="B149" s="3">
        <v>0.5</v>
      </c>
      <c r="C149" s="3">
        <v>0.5</v>
      </c>
      <c r="D149" s="3">
        <v>1</v>
      </c>
    </row>
    <row r="150" spans="1:4" x14ac:dyDescent="0.2">
      <c r="B150" s="3">
        <v>1</v>
      </c>
      <c r="C150" s="3">
        <v>1</v>
      </c>
    </row>
    <row r="151" spans="1:4" x14ac:dyDescent="0.2">
      <c r="B151" s="3">
        <v>1</v>
      </c>
      <c r="C151" s="3">
        <v>1</v>
      </c>
    </row>
    <row r="152" spans="1:4" x14ac:dyDescent="0.2">
      <c r="B152" s="3">
        <v>1</v>
      </c>
      <c r="C152" s="3">
        <v>1</v>
      </c>
    </row>
    <row r="153" spans="1:4" x14ac:dyDescent="0.2">
      <c r="B153" s="3">
        <v>1</v>
      </c>
      <c r="C153" s="3">
        <v>1</v>
      </c>
      <c r="D153" s="3">
        <v>4</v>
      </c>
    </row>
    <row r="154" spans="1:4" x14ac:dyDescent="0.2">
      <c r="B154" s="3">
        <v>1</v>
      </c>
      <c r="C154" s="3">
        <v>1.5</v>
      </c>
      <c r="D154" s="3">
        <v>1</v>
      </c>
    </row>
    <row r="155" spans="1:4" x14ac:dyDescent="0.2">
      <c r="A155">
        <f>TTEST(B150:B155,C150:C155,2,1)</f>
        <v>0.20311066372005501</v>
      </c>
      <c r="B155" s="3">
        <v>1</v>
      </c>
      <c r="C155" s="3">
        <v>2</v>
      </c>
      <c r="D155" s="3">
        <v>1</v>
      </c>
    </row>
    <row r="156" spans="1:4" x14ac:dyDescent="0.2">
      <c r="B156" s="3">
        <v>2</v>
      </c>
      <c r="C156" s="3">
        <v>1.5</v>
      </c>
      <c r="D156" s="3">
        <v>3</v>
      </c>
    </row>
    <row r="157" spans="1:4" x14ac:dyDescent="0.2">
      <c r="B157" s="3">
        <v>2</v>
      </c>
      <c r="C157" s="3">
        <v>1.5</v>
      </c>
    </row>
    <row r="158" spans="1:4" x14ac:dyDescent="0.2">
      <c r="B158" s="3">
        <v>2</v>
      </c>
      <c r="C158" s="3">
        <v>1.5</v>
      </c>
    </row>
    <row r="159" spans="1:4" x14ac:dyDescent="0.2">
      <c r="B159" s="3">
        <v>2</v>
      </c>
      <c r="C159" s="3">
        <v>2</v>
      </c>
    </row>
    <row r="160" spans="1:4" x14ac:dyDescent="0.2">
      <c r="B160" s="3">
        <v>2</v>
      </c>
      <c r="C160" s="3">
        <v>2</v>
      </c>
    </row>
    <row r="161" spans="1:4" x14ac:dyDescent="0.2">
      <c r="B161" s="3">
        <v>2</v>
      </c>
      <c r="C161" s="3">
        <v>2</v>
      </c>
    </row>
    <row r="162" spans="1:4" x14ac:dyDescent="0.2">
      <c r="B162" s="3">
        <v>2</v>
      </c>
      <c r="C162" s="3">
        <v>2</v>
      </c>
    </row>
    <row r="163" spans="1:4" x14ac:dyDescent="0.2">
      <c r="A163">
        <f>TTEST(B156:B163,C156:C163,2,1)</f>
        <v>7.9602012455197657E-2</v>
      </c>
      <c r="B163" s="3">
        <v>2</v>
      </c>
      <c r="C163" s="3">
        <v>2</v>
      </c>
      <c r="D163" s="3">
        <v>5</v>
      </c>
    </row>
    <row r="164" spans="1:4" x14ac:dyDescent="0.2">
      <c r="B164" s="3">
        <v>3</v>
      </c>
      <c r="C164" s="3">
        <v>2</v>
      </c>
    </row>
    <row r="165" spans="1:4" x14ac:dyDescent="0.2">
      <c r="B165" s="3">
        <v>3</v>
      </c>
      <c r="C165" s="3">
        <v>2</v>
      </c>
      <c r="D165" s="3">
        <v>2</v>
      </c>
    </row>
    <row r="166" spans="1:4" x14ac:dyDescent="0.2">
      <c r="B166" s="3">
        <v>3</v>
      </c>
      <c r="C166" s="3">
        <v>3</v>
      </c>
    </row>
    <row r="167" spans="1:4" x14ac:dyDescent="0.2">
      <c r="A167">
        <f>TTEST(B164:B167,C164:C167,2,1)</f>
        <v>0.18169011381620931</v>
      </c>
      <c r="B167" s="3">
        <v>3</v>
      </c>
      <c r="C167" s="3">
        <v>3</v>
      </c>
      <c r="D167" s="3">
        <v>2</v>
      </c>
    </row>
    <row r="168" spans="1:4" x14ac:dyDescent="0.2">
      <c r="B168" s="3">
        <v>4</v>
      </c>
      <c r="C168" s="3">
        <v>3</v>
      </c>
    </row>
    <row r="169" spans="1:4" x14ac:dyDescent="0.2">
      <c r="B169" s="3">
        <v>4</v>
      </c>
      <c r="C169" s="3">
        <v>3</v>
      </c>
    </row>
    <row r="170" spans="1:4" x14ac:dyDescent="0.2">
      <c r="B170" s="3">
        <v>4</v>
      </c>
      <c r="C170" s="3">
        <v>3</v>
      </c>
    </row>
    <row r="171" spans="1:4" x14ac:dyDescent="0.2">
      <c r="B171" s="3">
        <v>4</v>
      </c>
      <c r="C171" s="3">
        <v>3</v>
      </c>
    </row>
    <row r="172" spans="1:4" x14ac:dyDescent="0.2">
      <c r="B172" s="3">
        <v>4</v>
      </c>
      <c r="C172" s="3">
        <v>3</v>
      </c>
      <c r="D172" s="3">
        <v>5</v>
      </c>
    </row>
    <row r="173" spans="1:4" x14ac:dyDescent="0.2">
      <c r="A173">
        <f>TTEST(B168:B173,C168:C173,2,1)</f>
        <v>4.1047159800533198E-3</v>
      </c>
      <c r="B173" s="3">
        <v>4</v>
      </c>
      <c r="C173" s="3">
        <v>4</v>
      </c>
      <c r="D173" s="3">
        <v>1</v>
      </c>
    </row>
    <row r="174" spans="1:4" x14ac:dyDescent="0.2">
      <c r="A174" t="e">
        <f>TTEST(B174,C174,2,1)</f>
        <v>#DIV/0!</v>
      </c>
      <c r="B174" s="3">
        <v>6</v>
      </c>
      <c r="C174" s="3">
        <v>5</v>
      </c>
      <c r="D174" s="3">
        <v>1</v>
      </c>
    </row>
    <row r="175" spans="1:4" x14ac:dyDescent="0.2">
      <c r="B175" s="3"/>
    </row>
    <row r="176" spans="1:4" x14ac:dyDescent="0.2">
      <c r="B176" s="3"/>
    </row>
    <row r="177" spans="1:3" x14ac:dyDescent="0.2">
      <c r="B177" s="3"/>
    </row>
    <row r="178" spans="1:3" x14ac:dyDescent="0.2">
      <c r="B178" s="3"/>
      <c r="C178" s="3" t="s">
        <v>72</v>
      </c>
    </row>
    <row r="179" spans="1:3" x14ac:dyDescent="0.2">
      <c r="B179" s="3"/>
    </row>
    <row r="180" spans="1:3" x14ac:dyDescent="0.2">
      <c r="B180" s="3"/>
    </row>
    <row r="181" spans="1:3" x14ac:dyDescent="0.2">
      <c r="A181">
        <f>TTEST(C181:C182,B181:B182,2,1)</f>
        <v>0.50000000000000011</v>
      </c>
      <c r="B181" s="3">
        <v>0.5</v>
      </c>
      <c r="C181" s="3">
        <v>0</v>
      </c>
    </row>
    <row r="182" spans="1:3" x14ac:dyDescent="0.2">
      <c r="B182" s="3">
        <v>0.5</v>
      </c>
      <c r="C182" s="3">
        <v>0.5</v>
      </c>
    </row>
    <row r="183" spans="1:3" x14ac:dyDescent="0.2">
      <c r="B183" s="3">
        <v>1</v>
      </c>
      <c r="C183" s="3">
        <v>1</v>
      </c>
    </row>
    <row r="184" spans="1:3" x14ac:dyDescent="0.2">
      <c r="B184" s="3">
        <v>1</v>
      </c>
      <c r="C184" s="3">
        <v>1</v>
      </c>
    </row>
    <row r="185" spans="1:3" x14ac:dyDescent="0.2">
      <c r="B185" s="3">
        <v>1</v>
      </c>
      <c r="C185" s="3">
        <v>1</v>
      </c>
    </row>
    <row r="186" spans="1:3" x14ac:dyDescent="0.2">
      <c r="B186" s="3">
        <v>1</v>
      </c>
      <c r="C186" s="3">
        <v>1</v>
      </c>
    </row>
    <row r="187" spans="1:3" x14ac:dyDescent="0.2">
      <c r="B187" s="3">
        <v>1</v>
      </c>
      <c r="C187" s="3">
        <v>1.5</v>
      </c>
    </row>
    <row r="188" spans="1:3" x14ac:dyDescent="0.2">
      <c r="B188" s="3">
        <v>2</v>
      </c>
      <c r="C188" s="3">
        <v>1.5</v>
      </c>
    </row>
    <row r="189" spans="1:3" x14ac:dyDescent="0.2">
      <c r="B189" s="3">
        <v>2</v>
      </c>
      <c r="C189" s="3">
        <v>1.5</v>
      </c>
    </row>
    <row r="190" spans="1:3" x14ac:dyDescent="0.2">
      <c r="A190">
        <f>TTEST(C183:C190,B183:B190,2,1)</f>
        <v>0.35061666282020748</v>
      </c>
      <c r="B190" s="3">
        <v>2</v>
      </c>
      <c r="C190" s="3">
        <v>1.5</v>
      </c>
    </row>
    <row r="191" spans="1:3" x14ac:dyDescent="0.2">
      <c r="B191" s="3">
        <v>1</v>
      </c>
      <c r="C191" s="3">
        <v>2</v>
      </c>
    </row>
    <row r="192" spans="1:3" x14ac:dyDescent="0.2">
      <c r="B192" s="3">
        <v>2</v>
      </c>
      <c r="C192" s="3">
        <v>2</v>
      </c>
    </row>
    <row r="193" spans="1:3" x14ac:dyDescent="0.2">
      <c r="B193" s="3">
        <v>2</v>
      </c>
      <c r="C193" s="3">
        <v>2</v>
      </c>
    </row>
    <row r="194" spans="1:3" x14ac:dyDescent="0.2">
      <c r="B194" s="3">
        <v>2</v>
      </c>
      <c r="C194" s="3">
        <v>2</v>
      </c>
    </row>
    <row r="195" spans="1:3" x14ac:dyDescent="0.2">
      <c r="B195" s="3">
        <v>2</v>
      </c>
      <c r="C195" s="3">
        <v>2</v>
      </c>
    </row>
    <row r="196" spans="1:3" x14ac:dyDescent="0.2">
      <c r="B196" s="3">
        <v>2</v>
      </c>
      <c r="C196" s="3">
        <v>2</v>
      </c>
    </row>
    <row r="197" spans="1:3" x14ac:dyDescent="0.2">
      <c r="B197" s="3">
        <v>3</v>
      </c>
      <c r="C197" s="3">
        <v>2</v>
      </c>
    </row>
    <row r="198" spans="1:3" x14ac:dyDescent="0.2">
      <c r="A198">
        <f>TTEST(C191:C198,B191:B198,2,1)</f>
        <v>0.5983311559987462</v>
      </c>
      <c r="B198" s="3">
        <v>3</v>
      </c>
      <c r="C198" s="3">
        <v>2</v>
      </c>
    </row>
    <row r="199" spans="1:3" x14ac:dyDescent="0.2">
      <c r="B199" s="3">
        <v>3</v>
      </c>
      <c r="C199" s="3">
        <v>3</v>
      </c>
    </row>
    <row r="200" spans="1:3" x14ac:dyDescent="0.2">
      <c r="B200" s="3">
        <v>3</v>
      </c>
      <c r="C200" s="3">
        <v>3</v>
      </c>
    </row>
    <row r="201" spans="1:3" x14ac:dyDescent="0.2">
      <c r="B201" s="3">
        <v>4</v>
      </c>
      <c r="C201" s="3">
        <v>3</v>
      </c>
    </row>
    <row r="202" spans="1:3" x14ac:dyDescent="0.2">
      <c r="B202" s="3">
        <v>4</v>
      </c>
      <c r="C202" s="3">
        <v>3</v>
      </c>
    </row>
    <row r="203" spans="1:3" x14ac:dyDescent="0.2">
      <c r="B203" s="3">
        <v>4</v>
      </c>
      <c r="C203" s="3">
        <v>3</v>
      </c>
    </row>
    <row r="204" spans="1:3" x14ac:dyDescent="0.2">
      <c r="B204" s="3">
        <v>4</v>
      </c>
      <c r="C204" s="3">
        <v>3</v>
      </c>
    </row>
    <row r="205" spans="1:3" x14ac:dyDescent="0.2">
      <c r="A205">
        <f>TTEST(C199:C205,B199:B205,2,1)</f>
        <v>8.2373541451080858E-3</v>
      </c>
      <c r="B205" s="3">
        <v>4</v>
      </c>
      <c r="C205" s="3">
        <v>3</v>
      </c>
    </row>
    <row r="206" spans="1:3" x14ac:dyDescent="0.2">
      <c r="A206" t="e">
        <f>TTEST(C206,B206,2,1)</f>
        <v>#DIV/0!</v>
      </c>
      <c r="B206" s="3">
        <v>4</v>
      </c>
      <c r="C206" s="3">
        <v>4</v>
      </c>
    </row>
    <row r="207" spans="1:3" x14ac:dyDescent="0.2">
      <c r="A207" t="e">
        <f>TTEST(C207,B207,2,1)</f>
        <v>#DIV/0!</v>
      </c>
      <c r="B207" s="3">
        <v>6</v>
      </c>
      <c r="C207" s="3">
        <v>5</v>
      </c>
    </row>
    <row r="208" spans="1:3" x14ac:dyDescent="0.2">
      <c r="A208">
        <f>TTEST(C199:C207,B199:B207,2,1)</f>
        <v>3.9497728034453318E-3</v>
      </c>
    </row>
    <row r="210" spans="1:17" x14ac:dyDescent="0.2">
      <c r="A210" t="s">
        <v>62</v>
      </c>
      <c r="B210" s="2">
        <f>AVERAGE(B181:B207)</f>
        <v>2.4074074074074074</v>
      </c>
      <c r="C210" s="3">
        <f>AVERAGE(C181:C207)</f>
        <v>2.0925925925925926</v>
      </c>
    </row>
    <row r="212" spans="1:17" x14ac:dyDescent="0.2">
      <c r="A212" t="s">
        <v>73</v>
      </c>
      <c r="B212" s="2">
        <f>STDEVPA(B181:B207)</f>
        <v>1.3610796166676267</v>
      </c>
      <c r="C212" s="3">
        <f>STDEVPA(C181:C207)</f>
        <v>1.0718367502583541</v>
      </c>
    </row>
    <row r="214" spans="1:17" x14ac:dyDescent="0.2">
      <c r="F214" t="s">
        <v>74</v>
      </c>
    </row>
    <row r="216" spans="1:17" x14ac:dyDescent="0.2">
      <c r="E216" s="3" t="s">
        <v>75</v>
      </c>
      <c r="G216" s="1" t="s">
        <v>76</v>
      </c>
    </row>
    <row r="217" spans="1:17" x14ac:dyDescent="0.2">
      <c r="E217" s="3" t="s">
        <v>77</v>
      </c>
      <c r="G217" s="1" t="s">
        <v>78</v>
      </c>
    </row>
    <row r="218" spans="1:17" x14ac:dyDescent="0.2">
      <c r="B218" s="3">
        <v>0.5</v>
      </c>
      <c r="C218" s="3">
        <v>0</v>
      </c>
      <c r="E218" s="3">
        <f>(B218+C218)/2</f>
        <v>0.25</v>
      </c>
      <c r="G218" s="1">
        <f>B218-C218</f>
        <v>0.5</v>
      </c>
    </row>
    <row r="219" spans="1:17" x14ac:dyDescent="0.2">
      <c r="B219" s="3">
        <v>0.5</v>
      </c>
      <c r="C219" s="3">
        <v>0.5</v>
      </c>
      <c r="E219" s="3">
        <f t="shared" ref="E219:E244" si="0">(B219+C219)/2</f>
        <v>0.5</v>
      </c>
      <c r="G219" s="1">
        <f t="shared" ref="G219:G244" si="1">B219-C219</f>
        <v>0</v>
      </c>
    </row>
    <row r="220" spans="1:17" x14ac:dyDescent="0.2">
      <c r="B220" s="3">
        <v>1</v>
      </c>
      <c r="C220" s="3">
        <v>1</v>
      </c>
      <c r="E220" s="3">
        <f t="shared" si="0"/>
        <v>1</v>
      </c>
      <c r="G220" s="1">
        <f t="shared" si="1"/>
        <v>0</v>
      </c>
    </row>
    <row r="221" spans="1:17" x14ac:dyDescent="0.2">
      <c r="B221" s="3">
        <v>1</v>
      </c>
      <c r="C221" s="3">
        <v>1</v>
      </c>
      <c r="E221" s="3">
        <f t="shared" si="0"/>
        <v>1</v>
      </c>
      <c r="G221" s="1">
        <f t="shared" si="1"/>
        <v>0</v>
      </c>
    </row>
    <row r="222" spans="1:17" x14ac:dyDescent="0.2">
      <c r="B222" s="3">
        <v>1</v>
      </c>
      <c r="C222" s="3">
        <v>1</v>
      </c>
      <c r="E222" s="3">
        <f t="shared" si="0"/>
        <v>1</v>
      </c>
      <c r="G222" s="1">
        <f t="shared" si="1"/>
        <v>0</v>
      </c>
    </row>
    <row r="223" spans="1:17" x14ac:dyDescent="0.2">
      <c r="B223" s="3">
        <v>1</v>
      </c>
      <c r="C223" s="3">
        <v>1</v>
      </c>
      <c r="E223" s="3">
        <f t="shared" si="0"/>
        <v>1</v>
      </c>
      <c r="G223" s="1">
        <f t="shared" si="1"/>
        <v>0</v>
      </c>
    </row>
    <row r="224" spans="1:17" x14ac:dyDescent="0.2">
      <c r="B224" s="3">
        <v>1</v>
      </c>
      <c r="C224" s="3">
        <v>1.5</v>
      </c>
      <c r="E224" s="3">
        <f t="shared" si="0"/>
        <v>1.25</v>
      </c>
      <c r="G224" s="1">
        <f t="shared" si="1"/>
        <v>-0.5</v>
      </c>
      <c r="Q224" t="s">
        <v>79</v>
      </c>
    </row>
    <row r="225" spans="2:7" x14ac:dyDescent="0.2">
      <c r="B225" s="3">
        <v>1</v>
      </c>
      <c r="C225" s="3">
        <v>2</v>
      </c>
      <c r="E225" s="3">
        <f t="shared" si="0"/>
        <v>1.5</v>
      </c>
      <c r="G225" s="1">
        <f t="shared" si="1"/>
        <v>-1</v>
      </c>
    </row>
    <row r="226" spans="2:7" x14ac:dyDescent="0.2">
      <c r="B226" s="3">
        <v>2</v>
      </c>
      <c r="C226" s="3">
        <v>1.5</v>
      </c>
      <c r="E226" s="3">
        <f t="shared" si="0"/>
        <v>1.75</v>
      </c>
      <c r="G226" s="1">
        <f t="shared" si="1"/>
        <v>0.5</v>
      </c>
    </row>
    <row r="227" spans="2:7" x14ac:dyDescent="0.2">
      <c r="B227" s="3">
        <v>2</v>
      </c>
      <c r="C227" s="3">
        <v>1.5</v>
      </c>
      <c r="E227" s="3">
        <f t="shared" si="0"/>
        <v>1.75</v>
      </c>
      <c r="G227" s="1">
        <f t="shared" si="1"/>
        <v>0.5</v>
      </c>
    </row>
    <row r="228" spans="2:7" x14ac:dyDescent="0.2">
      <c r="B228" s="3">
        <v>2</v>
      </c>
      <c r="C228" s="3">
        <v>1.5</v>
      </c>
      <c r="E228" s="3">
        <f t="shared" si="0"/>
        <v>1.75</v>
      </c>
      <c r="G228" s="1">
        <f t="shared" si="1"/>
        <v>0.5</v>
      </c>
    </row>
    <row r="229" spans="2:7" x14ac:dyDescent="0.2">
      <c r="B229" s="3">
        <v>2</v>
      </c>
      <c r="C229" s="3">
        <v>2</v>
      </c>
      <c r="E229" s="3">
        <f t="shared" si="0"/>
        <v>2</v>
      </c>
      <c r="G229" s="1">
        <f t="shared" si="1"/>
        <v>0</v>
      </c>
    </row>
    <row r="230" spans="2:7" x14ac:dyDescent="0.2">
      <c r="B230" s="3">
        <v>2</v>
      </c>
      <c r="C230" s="3">
        <v>2</v>
      </c>
      <c r="E230" s="3">
        <f t="shared" si="0"/>
        <v>2</v>
      </c>
      <c r="G230" s="1">
        <f t="shared" si="1"/>
        <v>0</v>
      </c>
    </row>
    <row r="231" spans="2:7" x14ac:dyDescent="0.2">
      <c r="B231" s="3">
        <v>2</v>
      </c>
      <c r="C231" s="3">
        <v>2</v>
      </c>
      <c r="E231" s="3">
        <f t="shared" si="0"/>
        <v>2</v>
      </c>
      <c r="G231" s="1">
        <f t="shared" si="1"/>
        <v>0</v>
      </c>
    </row>
    <row r="232" spans="2:7" x14ac:dyDescent="0.2">
      <c r="B232" s="3">
        <v>2</v>
      </c>
      <c r="C232" s="3">
        <v>2</v>
      </c>
      <c r="E232" s="3">
        <f t="shared" si="0"/>
        <v>2</v>
      </c>
      <c r="G232" s="1">
        <f t="shared" si="1"/>
        <v>0</v>
      </c>
    </row>
    <row r="233" spans="2:7" x14ac:dyDescent="0.2">
      <c r="B233" s="3">
        <v>2</v>
      </c>
      <c r="C233" s="3">
        <v>2</v>
      </c>
      <c r="E233" s="3">
        <f t="shared" si="0"/>
        <v>2</v>
      </c>
      <c r="G233" s="1">
        <f t="shared" si="1"/>
        <v>0</v>
      </c>
    </row>
    <row r="234" spans="2:7" x14ac:dyDescent="0.2">
      <c r="B234" s="3">
        <v>3</v>
      </c>
      <c r="C234" s="3">
        <v>2</v>
      </c>
      <c r="E234" s="3">
        <f t="shared" si="0"/>
        <v>2.5</v>
      </c>
      <c r="G234" s="1">
        <f t="shared" si="1"/>
        <v>1</v>
      </c>
    </row>
    <row r="235" spans="2:7" x14ac:dyDescent="0.2">
      <c r="B235" s="3">
        <v>3</v>
      </c>
      <c r="C235" s="3">
        <v>2</v>
      </c>
      <c r="E235" s="3">
        <f t="shared" si="0"/>
        <v>2.5</v>
      </c>
      <c r="G235" s="1">
        <f t="shared" si="1"/>
        <v>1</v>
      </c>
    </row>
    <row r="236" spans="2:7" x14ac:dyDescent="0.2">
      <c r="B236" s="3">
        <v>3</v>
      </c>
      <c r="C236" s="3">
        <v>3</v>
      </c>
      <c r="E236" s="3">
        <f t="shared" si="0"/>
        <v>3</v>
      </c>
      <c r="G236" s="1">
        <f t="shared" si="1"/>
        <v>0</v>
      </c>
    </row>
    <row r="237" spans="2:7" x14ac:dyDescent="0.2">
      <c r="B237" s="3">
        <v>3</v>
      </c>
      <c r="C237" s="3">
        <v>3</v>
      </c>
      <c r="E237" s="3">
        <f t="shared" si="0"/>
        <v>3</v>
      </c>
      <c r="G237" s="1">
        <f t="shared" si="1"/>
        <v>0</v>
      </c>
    </row>
    <row r="238" spans="2:7" x14ac:dyDescent="0.2">
      <c r="B238" s="3">
        <v>4</v>
      </c>
      <c r="C238" s="3">
        <v>3</v>
      </c>
      <c r="E238" s="3">
        <f t="shared" si="0"/>
        <v>3.5</v>
      </c>
      <c r="G238" s="1">
        <f t="shared" si="1"/>
        <v>1</v>
      </c>
    </row>
    <row r="239" spans="2:7" x14ac:dyDescent="0.2">
      <c r="B239" s="3">
        <v>4</v>
      </c>
      <c r="C239" s="3">
        <v>3</v>
      </c>
      <c r="E239" s="3">
        <f t="shared" si="0"/>
        <v>3.5</v>
      </c>
      <c r="G239" s="1">
        <f t="shared" si="1"/>
        <v>1</v>
      </c>
    </row>
    <row r="240" spans="2:7" x14ac:dyDescent="0.2">
      <c r="B240" s="3">
        <v>4</v>
      </c>
      <c r="C240" s="3">
        <v>3</v>
      </c>
      <c r="E240" s="3">
        <f t="shared" si="0"/>
        <v>3.5</v>
      </c>
      <c r="G240" s="1">
        <f t="shared" si="1"/>
        <v>1</v>
      </c>
    </row>
    <row r="241" spans="2:8" x14ac:dyDescent="0.2">
      <c r="B241" s="3">
        <v>4</v>
      </c>
      <c r="C241" s="3">
        <v>3</v>
      </c>
      <c r="E241" s="3">
        <f t="shared" si="0"/>
        <v>3.5</v>
      </c>
      <c r="G241" s="1">
        <f t="shared" si="1"/>
        <v>1</v>
      </c>
    </row>
    <row r="242" spans="2:8" x14ac:dyDescent="0.2">
      <c r="B242" s="3">
        <v>4</v>
      </c>
      <c r="C242" s="3">
        <v>3</v>
      </c>
      <c r="E242" s="3">
        <f t="shared" si="0"/>
        <v>3.5</v>
      </c>
      <c r="G242" s="1">
        <f t="shared" si="1"/>
        <v>1</v>
      </c>
    </row>
    <row r="243" spans="2:8" x14ac:dyDescent="0.2">
      <c r="B243" s="3">
        <v>4</v>
      </c>
      <c r="C243" s="3">
        <v>4</v>
      </c>
      <c r="E243" s="3">
        <f t="shared" si="0"/>
        <v>4</v>
      </c>
      <c r="G243" s="1">
        <f t="shared" si="1"/>
        <v>0</v>
      </c>
    </row>
    <row r="244" spans="2:8" ht="89.25" x14ac:dyDescent="0.2">
      <c r="B244" s="3">
        <v>6</v>
      </c>
      <c r="C244" s="3">
        <v>5</v>
      </c>
      <c r="E244" s="3">
        <f t="shared" si="0"/>
        <v>5.5</v>
      </c>
      <c r="G244" s="1">
        <f t="shared" si="1"/>
        <v>1</v>
      </c>
      <c r="H244" s="1" t="s">
        <v>80</v>
      </c>
    </row>
  </sheetData>
  <phoneticPr fontId="1" type="noConversion"/>
  <pageMargins left="0.75" right="0.75" top="1" bottom="1" header="0.5" footer="0.5"/>
  <pageSetup orientation="portrait" verticalDpi="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6486A3E2963B4AB4C5D2484B826B91" ma:contentTypeVersion="14" ma:contentTypeDescription="Create a new document." ma:contentTypeScope="" ma:versionID="34e9566ccae2abdd61bac4d6f3d66979">
  <xsd:schema xmlns:xsd="http://www.w3.org/2001/XMLSchema" xmlns:xs="http://www.w3.org/2001/XMLSchema" xmlns:p="http://schemas.microsoft.com/office/2006/metadata/properties" xmlns:ns3="713adf5c-bba1-4c6e-9a9d-b281a302a9b4" xmlns:ns4="a67bc027-cfab-4702-b2c5-8d45ee3c5fa2" targetNamespace="http://schemas.microsoft.com/office/2006/metadata/properties" ma:root="true" ma:fieldsID="484ef93c5d57ad03f4fd554b4db9c553" ns3:_="" ns4:_="">
    <xsd:import namespace="713adf5c-bba1-4c6e-9a9d-b281a302a9b4"/>
    <xsd:import namespace="a67bc027-cfab-4702-b2c5-8d45ee3c5fa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3adf5c-bba1-4c6e-9a9d-b281a302a9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bc027-cfab-4702-b2c5-8d45ee3c5fa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37F0FC-9EE3-45C5-AF51-5BDC4198CA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3adf5c-bba1-4c6e-9a9d-b281a302a9b4"/>
    <ds:schemaRef ds:uri="a67bc027-cfab-4702-b2c5-8d45ee3c5f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BA993B-4629-429A-B2D7-C69AE0E163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DFFB7E-2DEC-4DEB-8616-4B527D2F20A4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a67bc027-cfab-4702-b2c5-8d45ee3c5fa2"/>
    <ds:schemaRef ds:uri="http://schemas.openxmlformats.org/package/2006/metadata/core-properties"/>
    <ds:schemaRef ds:uri="http://purl.org/dc/terms/"/>
    <ds:schemaRef ds:uri="713adf5c-bba1-4c6e-9a9d-b281a302a9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Manager/>
  <Company>The Blue Goose Children's Learning Center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Schreiber</dc:creator>
  <cp:keywords/>
  <dc:description/>
  <cp:lastModifiedBy>Schreiber, Richard</cp:lastModifiedBy>
  <cp:revision/>
  <dcterms:created xsi:type="dcterms:W3CDTF">2009-07-03T17:47:26Z</dcterms:created>
  <dcterms:modified xsi:type="dcterms:W3CDTF">2022-12-05T12:15:24Z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0x0101002C6486A3E2963B4AB4C5D2484B826B91</vt:lpwstr>
  </property>
</Properties>
</file>