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varof/Downloads/"/>
    </mc:Choice>
  </mc:AlternateContent>
  <xr:revisionPtr revIDLastSave="0" documentId="13_ncr:1_{E8898871-B6D0-4F40-AEE6-FEF75891AA50}" xr6:coauthVersionLast="47" xr6:coauthVersionMax="47" xr10:uidLastSave="{00000000-0000-0000-0000-000000000000}"/>
  <bookViews>
    <workbookView xWindow="0" yWindow="500" windowWidth="38400" windowHeight="21100" tabRatio="847" activeTab="16" xr2:uid="{00000000-000D-0000-FFFF-FFFF00000000}"/>
  </bookViews>
  <sheets>
    <sheet name="Fig2.a" sheetId="1" r:id="rId1"/>
    <sheet name="Fig2.b-c" sheetId="2" r:id="rId2"/>
    <sheet name="Fig2.d" sheetId="4" r:id="rId3"/>
    <sheet name="Fig.3" sheetId="5" r:id="rId4"/>
    <sheet name="Fig4.b-c" sheetId="6" r:id="rId5"/>
    <sheet name="Fig4.d" sheetId="7" r:id="rId6"/>
    <sheet name="Fig4.e" sheetId="8" r:id="rId7"/>
    <sheet name="Fig4.e2" sheetId="17" r:id="rId8"/>
    <sheet name="Fig5.a" sheetId="9" r:id="rId9"/>
    <sheet name="Fig5.b" sheetId="10" r:id="rId10"/>
    <sheet name="Fig5.c" sheetId="15" r:id="rId11"/>
    <sheet name="Fig6" sheetId="12" r:id="rId12"/>
    <sheet name="Fig7.e" sheetId="18" r:id="rId13"/>
    <sheet name="Fig8.b" sheetId="19" r:id="rId14"/>
    <sheet name="Fig8.b-c" sheetId="20" r:id="rId15"/>
    <sheet name="SuppFig2.a" sheetId="21" r:id="rId16"/>
    <sheet name="SuppFig2.b" sheetId="22" r:id="rId17"/>
    <sheet name="Table1" sheetId="13" r:id="rId18"/>
    <sheet name="Table2" sheetId="14" r:id="rId19"/>
  </sheets>
  <externalReferences>
    <externalReference r:id="rId20"/>
  </externalReferences>
  <definedNames>
    <definedName name="_Hlk36720841" localSheetId="17">Table1!$P$3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10" i="18" l="1"/>
  <c r="E110" i="18" s="1"/>
  <c r="E109" i="18"/>
  <c r="D109" i="18"/>
  <c r="D108" i="18"/>
  <c r="E108" i="18" s="1"/>
  <c r="E113" i="18" s="1"/>
  <c r="D100" i="18"/>
  <c r="E100" i="18" s="1"/>
  <c r="D99" i="18"/>
  <c r="E99" i="18" s="1"/>
  <c r="D98" i="18"/>
  <c r="E98" i="18" s="1"/>
  <c r="E103" i="18" s="1"/>
  <c r="E89" i="18"/>
  <c r="D89" i="18"/>
  <c r="E88" i="18"/>
  <c r="D88" i="18"/>
  <c r="E87" i="18"/>
  <c r="E92" i="18" s="1"/>
  <c r="D87" i="18"/>
  <c r="D78" i="18"/>
  <c r="E78" i="18" s="1"/>
  <c r="D77" i="18"/>
  <c r="E77" i="18" s="1"/>
  <c r="D76" i="18"/>
  <c r="E76" i="18" s="1"/>
  <c r="E81" i="18" s="1"/>
  <c r="E67" i="18"/>
  <c r="D67" i="18"/>
  <c r="E66" i="18"/>
  <c r="D66" i="18"/>
  <c r="E65" i="18"/>
  <c r="D65" i="18"/>
  <c r="E64" i="18"/>
  <c r="E69" i="18" s="1"/>
  <c r="D64" i="18"/>
  <c r="D55" i="18"/>
  <c r="E55" i="18" s="1"/>
  <c r="D54" i="18"/>
  <c r="E54" i="18" s="1"/>
  <c r="D53" i="18"/>
  <c r="E53" i="18" s="1"/>
  <c r="D52" i="18"/>
  <c r="E52" i="18" s="1"/>
  <c r="E57" i="18" s="1"/>
  <c r="E45" i="18"/>
  <c r="D45" i="18"/>
  <c r="E44" i="18"/>
  <c r="D44" i="18"/>
  <c r="E43" i="18"/>
  <c r="D43" i="18"/>
  <c r="E42" i="18"/>
  <c r="E47" i="18" s="1"/>
  <c r="D42" i="18"/>
  <c r="D36" i="18"/>
  <c r="E36" i="18" s="1"/>
  <c r="D35" i="18"/>
  <c r="E35" i="18" s="1"/>
  <c r="D34" i="18"/>
  <c r="E34" i="18" s="1"/>
  <c r="D33" i="18"/>
  <c r="E33" i="18" s="1"/>
  <c r="E38" i="18" s="1"/>
  <c r="E26" i="18"/>
  <c r="D26" i="18"/>
  <c r="E25" i="18"/>
  <c r="D25" i="18"/>
  <c r="E24" i="18"/>
  <c r="D24" i="18"/>
  <c r="E23" i="18"/>
  <c r="E28" i="18" s="1"/>
  <c r="D23" i="18"/>
  <c r="D17" i="18"/>
  <c r="E17" i="18" s="1"/>
  <c r="D16" i="18"/>
  <c r="E16" i="18" s="1"/>
  <c r="D15" i="18"/>
  <c r="E15" i="18" s="1"/>
  <c r="D14" i="18"/>
  <c r="E14" i="18" s="1"/>
  <c r="E19" i="18" s="1"/>
  <c r="J13" i="18"/>
  <c r="J12" i="18"/>
  <c r="J11" i="18"/>
  <c r="J10" i="18"/>
  <c r="J9" i="18"/>
  <c r="J8" i="18"/>
  <c r="J7" i="18"/>
  <c r="D7" i="18"/>
  <c r="E7" i="18" s="1"/>
  <c r="J6" i="18"/>
  <c r="E6" i="18"/>
  <c r="D6" i="18"/>
  <c r="J5" i="18"/>
  <c r="D5" i="18"/>
  <c r="E5" i="18" s="1"/>
  <c r="J4" i="18"/>
  <c r="E4" i="18"/>
  <c r="D4" i="18"/>
  <c r="J3" i="18"/>
  <c r="E9" i="18" l="1"/>
  <c r="L20" i="15"/>
  <c r="W4" i="15"/>
  <c r="W6" i="15"/>
  <c r="V6" i="15"/>
  <c r="V5" i="15"/>
  <c r="R4" i="15"/>
  <c r="R6" i="15"/>
  <c r="R5" i="15"/>
  <c r="L24" i="15"/>
  <c r="L22" i="15"/>
  <c r="K20" i="15"/>
  <c r="K22" i="15"/>
  <c r="H21" i="15"/>
  <c r="H23" i="10"/>
  <c r="H39" i="10"/>
  <c r="H22" i="15"/>
  <c r="H23" i="15"/>
  <c r="H24" i="15"/>
  <c r="H25" i="15"/>
  <c r="H26" i="15"/>
  <c r="H27" i="15"/>
  <c r="H28" i="15"/>
  <c r="H29" i="15"/>
  <c r="H30" i="15"/>
  <c r="H31" i="15"/>
  <c r="H33" i="15"/>
  <c r="H35" i="15"/>
  <c r="H36" i="15"/>
  <c r="H37" i="15"/>
  <c r="H38" i="15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40" i="10"/>
  <c r="H41" i="10"/>
  <c r="H42" i="10"/>
  <c r="H4" i="9"/>
  <c r="H5" i="9"/>
  <c r="H6" i="9"/>
  <c r="H7" i="9"/>
  <c r="H8" i="9"/>
  <c r="H9" i="9"/>
  <c r="H10" i="9"/>
  <c r="H11" i="9"/>
  <c r="H12" i="9"/>
  <c r="H13" i="9"/>
  <c r="H14" i="9"/>
  <c r="H15" i="9"/>
  <c r="H16" i="9"/>
  <c r="H18" i="9"/>
  <c r="H3" i="9"/>
  <c r="G3" i="8"/>
  <c r="G4" i="8"/>
  <c r="G5" i="8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M5" i="8" s="1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M10" i="8"/>
  <c r="M12" i="8"/>
  <c r="K3" i="8"/>
  <c r="M6" i="8" l="1"/>
  <c r="M4" i="8"/>
  <c r="M11" i="8"/>
  <c r="M3" i="8"/>
  <c r="M9" i="8"/>
  <c r="L5" i="17"/>
  <c r="M12" i="17" l="1"/>
  <c r="L12" i="17"/>
  <c r="M11" i="17"/>
  <c r="L11" i="17"/>
  <c r="M10" i="17"/>
  <c r="L10" i="17"/>
  <c r="M9" i="17"/>
  <c r="L9" i="17"/>
  <c r="M6" i="17"/>
  <c r="L6" i="17"/>
  <c r="M5" i="17"/>
  <c r="M4" i="17"/>
  <c r="L4" i="17"/>
  <c r="M3" i="17"/>
  <c r="L3" i="17"/>
  <c r="H86" i="12" l="1"/>
  <c r="AH40" i="12"/>
  <c r="AF40" i="12"/>
  <c r="E82" i="12"/>
  <c r="E81" i="12"/>
  <c r="N9" i="15" l="1"/>
  <c r="N10" i="15"/>
  <c r="N11" i="15"/>
  <c r="N12" i="15"/>
  <c r="M12" i="15"/>
  <c r="M11" i="15"/>
  <c r="M10" i="15"/>
  <c r="M9" i="15"/>
  <c r="N4" i="15"/>
  <c r="N5" i="15"/>
  <c r="N6" i="15"/>
  <c r="N7" i="15"/>
  <c r="M7" i="15"/>
  <c r="M6" i="15"/>
  <c r="M5" i="15"/>
  <c r="M4" i="15"/>
  <c r="M6" i="10"/>
  <c r="M5" i="10"/>
  <c r="M4" i="10"/>
  <c r="M3" i="10"/>
  <c r="N8" i="10"/>
  <c r="N9" i="10"/>
  <c r="N10" i="10"/>
  <c r="N11" i="10"/>
  <c r="M11" i="10"/>
  <c r="M10" i="10"/>
  <c r="M9" i="10"/>
  <c r="M8" i="10"/>
  <c r="N3" i="10"/>
  <c r="N4" i="10"/>
  <c r="N5" i="10"/>
  <c r="N6" i="10"/>
  <c r="O6" i="9"/>
  <c r="O7" i="9"/>
  <c r="N7" i="9"/>
  <c r="N6" i="9"/>
  <c r="O3" i="9"/>
  <c r="O4" i="9"/>
  <c r="N4" i="9"/>
  <c r="N3" i="9"/>
  <c r="L9" i="8"/>
  <c r="L10" i="8"/>
  <c r="L11" i="8"/>
  <c r="L12" i="8"/>
  <c r="K12" i="8"/>
  <c r="K11" i="8"/>
  <c r="K10" i="8"/>
  <c r="K9" i="8"/>
  <c r="L3" i="8"/>
  <c r="L4" i="8"/>
  <c r="L5" i="8"/>
  <c r="L6" i="8"/>
  <c r="K6" i="8"/>
  <c r="K5" i="8"/>
  <c r="K4" i="8"/>
  <c r="P8" i="6"/>
  <c r="Q8" i="6"/>
  <c r="R8" i="6"/>
  <c r="P9" i="6"/>
  <c r="Q9" i="6"/>
  <c r="R9" i="6"/>
  <c r="P10" i="6"/>
  <c r="Q10" i="6"/>
  <c r="R10" i="6"/>
  <c r="P11" i="6"/>
  <c r="Q11" i="6"/>
  <c r="R11" i="6"/>
  <c r="O8" i="6"/>
  <c r="O11" i="6"/>
  <c r="O10" i="6"/>
  <c r="O9" i="6"/>
  <c r="P3" i="6"/>
  <c r="Q3" i="6"/>
  <c r="R3" i="6"/>
  <c r="P4" i="6"/>
  <c r="Q4" i="6"/>
  <c r="R4" i="6"/>
  <c r="P5" i="6"/>
  <c r="Q5" i="6"/>
  <c r="R5" i="6"/>
  <c r="P6" i="6"/>
  <c r="Q6" i="6"/>
  <c r="R6" i="6"/>
  <c r="O6" i="6"/>
  <c r="O5" i="6"/>
  <c r="O4" i="6"/>
  <c r="O3" i="6"/>
  <c r="O3" i="7"/>
  <c r="O4" i="7"/>
  <c r="O5" i="7"/>
  <c r="O6" i="7"/>
  <c r="O8" i="7"/>
  <c r="O9" i="7"/>
  <c r="O10" i="7"/>
  <c r="O11" i="7"/>
  <c r="N11" i="7"/>
  <c r="N10" i="7"/>
  <c r="N9" i="7"/>
  <c r="N8" i="7"/>
  <c r="J9" i="5"/>
  <c r="N6" i="7"/>
  <c r="N5" i="7"/>
  <c r="N4" i="7"/>
  <c r="N3" i="7"/>
  <c r="K26" i="5"/>
  <c r="J8" i="5"/>
  <c r="O7" i="2"/>
  <c r="N6" i="2"/>
  <c r="N7" i="2"/>
  <c r="J22" i="4"/>
  <c r="J21" i="4"/>
  <c r="J20" i="4"/>
  <c r="J19" i="4"/>
  <c r="J18" i="4"/>
  <c r="J17" i="4"/>
  <c r="J12" i="4"/>
  <c r="J13" i="4"/>
  <c r="J14" i="4"/>
  <c r="J15" i="4"/>
  <c r="J11" i="4"/>
  <c r="J10" i="4"/>
  <c r="J8" i="4"/>
  <c r="J7" i="4"/>
  <c r="J6" i="4"/>
  <c r="J5" i="4"/>
  <c r="J4" i="4"/>
  <c r="J3" i="4"/>
  <c r="O25" i="2"/>
  <c r="O26" i="2"/>
  <c r="O27" i="2"/>
  <c r="O28" i="2"/>
  <c r="O29" i="2"/>
  <c r="O30" i="2"/>
  <c r="O31" i="2"/>
  <c r="O32" i="2"/>
  <c r="O33" i="2"/>
  <c r="O34" i="2"/>
  <c r="N31" i="2"/>
  <c r="N32" i="2"/>
  <c r="N33" i="2"/>
  <c r="N34" i="2"/>
  <c r="N30" i="2"/>
  <c r="N29" i="2"/>
  <c r="N28" i="2"/>
  <c r="N27" i="2"/>
  <c r="N26" i="2"/>
  <c r="N25" i="2"/>
  <c r="O14" i="2"/>
  <c r="O15" i="2"/>
  <c r="O16" i="2"/>
  <c r="O17" i="2"/>
  <c r="O18" i="2"/>
  <c r="O19" i="2"/>
  <c r="O20" i="2"/>
  <c r="O21" i="2"/>
  <c r="O22" i="2"/>
  <c r="O23" i="2"/>
  <c r="N23" i="2"/>
  <c r="N22" i="2"/>
  <c r="N21" i="2"/>
  <c r="N20" i="2"/>
  <c r="N19" i="2"/>
  <c r="N18" i="2"/>
  <c r="N17" i="2"/>
  <c r="N16" i="2"/>
  <c r="N15" i="2"/>
  <c r="N14" i="2"/>
  <c r="O3" i="2"/>
  <c r="O4" i="2"/>
  <c r="O5" i="2"/>
  <c r="O6" i="2"/>
  <c r="O8" i="2"/>
  <c r="O9" i="2"/>
  <c r="O10" i="2"/>
  <c r="O11" i="2"/>
  <c r="O12" i="2"/>
  <c r="N12" i="2"/>
  <c r="N11" i="2"/>
  <c r="N10" i="2"/>
  <c r="N9" i="2"/>
  <c r="N8" i="2"/>
  <c r="N5" i="2"/>
  <c r="N4" i="2"/>
  <c r="N3" i="2"/>
  <c r="Y21" i="1"/>
  <c r="S18" i="1"/>
  <c r="T18" i="1"/>
  <c r="U18" i="1"/>
  <c r="V18" i="1"/>
  <c r="W18" i="1"/>
  <c r="X18" i="1"/>
  <c r="Y18" i="1"/>
  <c r="S19" i="1"/>
  <c r="T19" i="1"/>
  <c r="U19" i="1"/>
  <c r="V19" i="1"/>
  <c r="W19" i="1"/>
  <c r="X19" i="1"/>
  <c r="Y19" i="1"/>
  <c r="S20" i="1"/>
  <c r="T20" i="1"/>
  <c r="U20" i="1"/>
  <c r="V20" i="1"/>
  <c r="W20" i="1"/>
  <c r="X20" i="1"/>
  <c r="Y20" i="1"/>
  <c r="S21" i="1"/>
  <c r="T21" i="1"/>
  <c r="U21" i="1"/>
  <c r="V21" i="1"/>
  <c r="W21" i="1"/>
  <c r="X21" i="1"/>
  <c r="S22" i="1"/>
  <c r="T22" i="1"/>
  <c r="U22" i="1"/>
  <c r="V22" i="1"/>
  <c r="W22" i="1"/>
  <c r="X22" i="1"/>
  <c r="Y22" i="1"/>
  <c r="S23" i="1"/>
  <c r="T23" i="1"/>
  <c r="U23" i="1"/>
  <c r="V23" i="1"/>
  <c r="W23" i="1"/>
  <c r="X23" i="1"/>
  <c r="Y23" i="1"/>
  <c r="R23" i="1"/>
  <c r="R22" i="1"/>
  <c r="R21" i="1"/>
  <c r="R20" i="1"/>
  <c r="R19" i="1"/>
  <c r="R18" i="1"/>
  <c r="S11" i="1"/>
  <c r="T11" i="1"/>
  <c r="U11" i="1"/>
  <c r="V11" i="1"/>
  <c r="W11" i="1"/>
  <c r="X11" i="1"/>
  <c r="Y11" i="1"/>
  <c r="S12" i="1"/>
  <c r="T12" i="1"/>
  <c r="U12" i="1"/>
  <c r="V12" i="1"/>
  <c r="W12" i="1"/>
  <c r="X12" i="1"/>
  <c r="Y12" i="1"/>
  <c r="S13" i="1"/>
  <c r="T13" i="1"/>
  <c r="U13" i="1"/>
  <c r="V13" i="1"/>
  <c r="W13" i="1"/>
  <c r="X13" i="1"/>
  <c r="Y13" i="1"/>
  <c r="S14" i="1"/>
  <c r="T14" i="1"/>
  <c r="U14" i="1"/>
  <c r="V14" i="1"/>
  <c r="W14" i="1"/>
  <c r="X14" i="1"/>
  <c r="Y14" i="1"/>
  <c r="S15" i="1"/>
  <c r="T15" i="1"/>
  <c r="U15" i="1"/>
  <c r="V15" i="1"/>
  <c r="W15" i="1"/>
  <c r="X15" i="1"/>
  <c r="Y15" i="1"/>
  <c r="S16" i="1"/>
  <c r="T16" i="1"/>
  <c r="U16" i="1"/>
  <c r="V16" i="1"/>
  <c r="W16" i="1"/>
  <c r="X16" i="1"/>
  <c r="Y16" i="1"/>
  <c r="R16" i="1"/>
  <c r="R15" i="1"/>
  <c r="R14" i="1"/>
  <c r="R13" i="1"/>
  <c r="R12" i="1"/>
  <c r="R11" i="1"/>
  <c r="S4" i="1" l="1"/>
  <c r="T4" i="1"/>
  <c r="U4" i="1"/>
  <c r="V4" i="1"/>
  <c r="W4" i="1"/>
  <c r="X4" i="1"/>
  <c r="Y4" i="1"/>
  <c r="S5" i="1"/>
  <c r="T5" i="1"/>
  <c r="U5" i="1"/>
  <c r="V5" i="1"/>
  <c r="W5" i="1"/>
  <c r="X5" i="1"/>
  <c r="Y5" i="1"/>
  <c r="S6" i="1"/>
  <c r="T6" i="1"/>
  <c r="U6" i="1"/>
  <c r="V6" i="1"/>
  <c r="W6" i="1"/>
  <c r="X6" i="1"/>
  <c r="Y6" i="1"/>
  <c r="S7" i="1"/>
  <c r="T7" i="1"/>
  <c r="U7" i="1"/>
  <c r="V7" i="1"/>
  <c r="W7" i="1"/>
  <c r="X7" i="1"/>
  <c r="Y7" i="1"/>
  <c r="S8" i="1"/>
  <c r="T8" i="1"/>
  <c r="U8" i="1"/>
  <c r="V8" i="1"/>
  <c r="W8" i="1"/>
  <c r="X8" i="1"/>
  <c r="Y8" i="1"/>
  <c r="S9" i="1"/>
  <c r="T9" i="1"/>
  <c r="U9" i="1"/>
  <c r="V9" i="1"/>
  <c r="W9" i="1"/>
  <c r="X9" i="1"/>
  <c r="Y9" i="1"/>
  <c r="R9" i="1"/>
  <c r="R8" i="1"/>
  <c r="R7" i="1"/>
  <c r="R6" i="1"/>
  <c r="R5" i="1"/>
  <c r="R4" i="1"/>
  <c r="J86" i="12" l="1"/>
  <c r="I86" i="12"/>
  <c r="G86" i="12"/>
  <c r="F86" i="12"/>
  <c r="E86" i="12"/>
  <c r="J85" i="12"/>
  <c r="I85" i="12"/>
  <c r="H85" i="12"/>
  <c r="G85" i="12"/>
  <c r="F85" i="12"/>
  <c r="E85" i="12"/>
  <c r="J84" i="12"/>
  <c r="I84" i="12"/>
  <c r="H84" i="12"/>
  <c r="G84" i="12"/>
  <c r="F84" i="12"/>
  <c r="E84" i="12"/>
  <c r="J83" i="12"/>
  <c r="I83" i="12"/>
  <c r="H83" i="12"/>
  <c r="G83" i="12"/>
  <c r="F83" i="12"/>
  <c r="E83" i="12"/>
  <c r="I82" i="12"/>
  <c r="G82" i="12"/>
  <c r="I81" i="12"/>
  <c r="G81" i="12"/>
  <c r="AC77" i="12"/>
  <c r="AB77" i="12"/>
  <c r="AA77" i="12"/>
  <c r="Z77" i="12"/>
  <c r="Y77" i="12"/>
  <c r="X77" i="12"/>
  <c r="K77" i="12"/>
  <c r="J77" i="12"/>
  <c r="I77" i="12"/>
  <c r="H77" i="12"/>
  <c r="G77" i="12"/>
  <c r="F77" i="12"/>
  <c r="AC76" i="12"/>
  <c r="AB76" i="12"/>
  <c r="AA76" i="12"/>
  <c r="Z76" i="12"/>
  <c r="Y76" i="12"/>
  <c r="X76" i="12"/>
  <c r="K76" i="12"/>
  <c r="J76" i="12"/>
  <c r="I76" i="12"/>
  <c r="H76" i="12"/>
  <c r="G76" i="12"/>
  <c r="F76" i="12"/>
  <c r="AC75" i="12"/>
  <c r="AB75" i="12"/>
  <c r="AA75" i="12"/>
  <c r="Z75" i="12"/>
  <c r="Y75" i="12"/>
  <c r="X75" i="12"/>
  <c r="K75" i="12"/>
  <c r="J75" i="12"/>
  <c r="I75" i="12"/>
  <c r="H75" i="12"/>
  <c r="G75" i="12"/>
  <c r="F75" i="12"/>
  <c r="AC73" i="12"/>
  <c r="AB73" i="12"/>
  <c r="AA73" i="12"/>
  <c r="Z73" i="12"/>
  <c r="Y73" i="12"/>
  <c r="X73" i="12"/>
  <c r="K73" i="12"/>
  <c r="J73" i="12"/>
  <c r="I73" i="12"/>
  <c r="H73" i="12"/>
  <c r="G73" i="12"/>
  <c r="F73" i="12"/>
  <c r="AC72" i="12"/>
  <c r="AB72" i="12"/>
  <c r="AA72" i="12"/>
  <c r="Z72" i="12"/>
  <c r="Y72" i="12"/>
  <c r="X72" i="12"/>
  <c r="K72" i="12"/>
  <c r="J72" i="12"/>
  <c r="I72" i="12"/>
  <c r="H72" i="12"/>
  <c r="G72" i="12"/>
  <c r="F72" i="12"/>
  <c r="AC71" i="12"/>
  <c r="AB71" i="12"/>
  <c r="AA71" i="12"/>
  <c r="Z71" i="12"/>
  <c r="Y71" i="12"/>
  <c r="X71" i="12"/>
  <c r="K71" i="12"/>
  <c r="J71" i="12"/>
  <c r="I71" i="12"/>
  <c r="H71" i="12"/>
  <c r="G71" i="12"/>
  <c r="F71" i="12"/>
  <c r="AB69" i="12"/>
  <c r="Z69" i="12"/>
  <c r="X69" i="12"/>
  <c r="J69" i="12"/>
  <c r="H69" i="12"/>
  <c r="F69" i="12"/>
  <c r="AB68" i="12"/>
  <c r="Z68" i="12"/>
  <c r="X68" i="12"/>
  <c r="J68" i="12"/>
  <c r="H68" i="12"/>
  <c r="F68" i="12"/>
  <c r="AB67" i="12"/>
  <c r="Z67" i="12"/>
  <c r="X67" i="12"/>
  <c r="J67" i="12"/>
  <c r="H67" i="12"/>
  <c r="F67" i="12"/>
  <c r="AI63" i="12"/>
  <c r="AH63" i="12"/>
  <c r="AG63" i="12"/>
  <c r="AF63" i="12"/>
  <c r="AE63" i="12"/>
  <c r="AD63" i="12"/>
  <c r="Q63" i="12"/>
  <c r="P63" i="12"/>
  <c r="O63" i="12"/>
  <c r="N63" i="12"/>
  <c r="M63" i="12"/>
  <c r="L63" i="12"/>
  <c r="AI62" i="12"/>
  <c r="AH62" i="12"/>
  <c r="AG62" i="12"/>
  <c r="AF62" i="12"/>
  <c r="AE62" i="12"/>
  <c r="AD62" i="12"/>
  <c r="Q62" i="12"/>
  <c r="P62" i="12"/>
  <c r="O62" i="12"/>
  <c r="N62" i="12"/>
  <c r="M62" i="12"/>
  <c r="L62" i="12"/>
  <c r="AI61" i="12"/>
  <c r="AH61" i="12"/>
  <c r="AG61" i="12"/>
  <c r="AF61" i="12"/>
  <c r="AE61" i="12"/>
  <c r="AD61" i="12"/>
  <c r="Q61" i="12"/>
  <c r="P61" i="12"/>
  <c r="O61" i="12"/>
  <c r="N61" i="12"/>
  <c r="M61" i="12"/>
  <c r="L61" i="12"/>
  <c r="AI60" i="12"/>
  <c r="AH60" i="12"/>
  <c r="AG60" i="12"/>
  <c r="AF60" i="12"/>
  <c r="AE60" i="12"/>
  <c r="AD60" i="12"/>
  <c r="Q60" i="12"/>
  <c r="P60" i="12"/>
  <c r="O60" i="12"/>
  <c r="N60" i="12"/>
  <c r="M60" i="12"/>
  <c r="L60" i="12"/>
  <c r="AI59" i="12"/>
  <c r="AH59" i="12"/>
  <c r="AG59" i="12"/>
  <c r="AF59" i="12"/>
  <c r="AE59" i="12"/>
  <c r="AD59" i="12"/>
  <c r="Q59" i="12"/>
  <c r="P59" i="12"/>
  <c r="O59" i="12"/>
  <c r="N59" i="12"/>
  <c r="M59" i="12"/>
  <c r="L59" i="12"/>
  <c r="AI58" i="12"/>
  <c r="AH58" i="12"/>
  <c r="AG58" i="12"/>
  <c r="AF58" i="12"/>
  <c r="AE58" i="12"/>
  <c r="AD58" i="12"/>
  <c r="Q58" i="12"/>
  <c r="P58" i="12"/>
  <c r="O58" i="12"/>
  <c r="N58" i="12"/>
  <c r="M58" i="12"/>
  <c r="L58" i="12"/>
  <c r="AI57" i="12"/>
  <c r="AH57" i="12"/>
  <c r="AG57" i="12"/>
  <c r="AF57" i="12"/>
  <c r="AE57" i="12"/>
  <c r="AD57" i="12"/>
  <c r="Q57" i="12"/>
  <c r="P57" i="12"/>
  <c r="O57" i="12"/>
  <c r="N57" i="12"/>
  <c r="M57" i="12"/>
  <c r="L57" i="12"/>
  <c r="AI56" i="12"/>
  <c r="AH56" i="12"/>
  <c r="AG56" i="12"/>
  <c r="AF56" i="12"/>
  <c r="AE56" i="12"/>
  <c r="AD56" i="12"/>
  <c r="Q56" i="12"/>
  <c r="P56" i="12"/>
  <c r="O56" i="12"/>
  <c r="N56" i="12"/>
  <c r="M56" i="12"/>
  <c r="L56" i="12"/>
  <c r="AI55" i="12"/>
  <c r="AH55" i="12"/>
  <c r="AG55" i="12"/>
  <c r="AF55" i="12"/>
  <c r="AE55" i="12"/>
  <c r="AD55" i="12"/>
  <c r="Q55" i="12"/>
  <c r="P55" i="12"/>
  <c r="O55" i="12"/>
  <c r="N55" i="12"/>
  <c r="M55" i="12"/>
  <c r="L55" i="12"/>
  <c r="AI54" i="12"/>
  <c r="AH54" i="12"/>
  <c r="O86" i="12" s="1"/>
  <c r="AG54" i="12"/>
  <c r="AF54" i="12"/>
  <c r="AE54" i="12"/>
  <c r="AD54" i="12"/>
  <c r="K86" i="12" s="1"/>
  <c r="Q54" i="12"/>
  <c r="Q76" i="12" s="1"/>
  <c r="P54" i="12"/>
  <c r="P76" i="12" s="1"/>
  <c r="O54" i="12"/>
  <c r="O76" i="12" s="1"/>
  <c r="N54" i="12"/>
  <c r="N76" i="12" s="1"/>
  <c r="M54" i="12"/>
  <c r="M76" i="12" s="1"/>
  <c r="L54" i="12"/>
  <c r="L76" i="12" s="1"/>
  <c r="AI53" i="12"/>
  <c r="AH53" i="12"/>
  <c r="AG53" i="12"/>
  <c r="AF53" i="12"/>
  <c r="AE53" i="12"/>
  <c r="AD53" i="12"/>
  <c r="Q53" i="12"/>
  <c r="P53" i="12"/>
  <c r="O53" i="12"/>
  <c r="N53" i="12"/>
  <c r="M53" i="12"/>
  <c r="L53" i="12"/>
  <c r="AI52" i="12"/>
  <c r="AH52" i="12"/>
  <c r="AG52" i="12"/>
  <c r="AF52" i="12"/>
  <c r="AE52" i="12"/>
  <c r="AD52" i="12"/>
  <c r="Q52" i="12"/>
  <c r="P52" i="12"/>
  <c r="O52" i="12"/>
  <c r="N52" i="12"/>
  <c r="M52" i="12"/>
  <c r="L52" i="12"/>
  <c r="AI51" i="12"/>
  <c r="AH51" i="12"/>
  <c r="AG51" i="12"/>
  <c r="AF51" i="12"/>
  <c r="AE51" i="12"/>
  <c r="AD51" i="12"/>
  <c r="Q51" i="12"/>
  <c r="P51" i="12"/>
  <c r="O51" i="12"/>
  <c r="N51" i="12"/>
  <c r="M51" i="12"/>
  <c r="L51" i="12"/>
  <c r="AI50" i="12"/>
  <c r="AH50" i="12"/>
  <c r="AG50" i="12"/>
  <c r="AF50" i="12"/>
  <c r="AE50" i="12"/>
  <c r="AD50" i="12"/>
  <c r="Q50" i="12"/>
  <c r="P50" i="12"/>
  <c r="O50" i="12"/>
  <c r="N50" i="12"/>
  <c r="M50" i="12"/>
  <c r="L50" i="12"/>
  <c r="AI49" i="12"/>
  <c r="AH49" i="12"/>
  <c r="AG49" i="12"/>
  <c r="AF49" i="12"/>
  <c r="AE49" i="12"/>
  <c r="AD49" i="12"/>
  <c r="Q49" i="12"/>
  <c r="P49" i="12"/>
  <c r="O49" i="12"/>
  <c r="N49" i="12"/>
  <c r="M49" i="12"/>
  <c r="L49" i="12"/>
  <c r="AI48" i="12"/>
  <c r="AH48" i="12"/>
  <c r="AG48" i="12"/>
  <c r="AF48" i="12"/>
  <c r="AE48" i="12"/>
  <c r="AD48" i="12"/>
  <c r="Q48" i="12"/>
  <c r="P48" i="12"/>
  <c r="O48" i="12"/>
  <c r="N48" i="12"/>
  <c r="M48" i="12"/>
  <c r="L48" i="12"/>
  <c r="AI47" i="12"/>
  <c r="AH47" i="12"/>
  <c r="AG47" i="12"/>
  <c r="AF47" i="12"/>
  <c r="AE47" i="12"/>
  <c r="AD47" i="12"/>
  <c r="Q47" i="12"/>
  <c r="P47" i="12"/>
  <c r="O47" i="12"/>
  <c r="N47" i="12"/>
  <c r="M47" i="12"/>
  <c r="L47" i="12"/>
  <c r="AI46" i="12"/>
  <c r="AH46" i="12"/>
  <c r="AG46" i="12"/>
  <c r="AF46" i="12"/>
  <c r="AE46" i="12"/>
  <c r="AD46" i="12"/>
  <c r="Q46" i="12"/>
  <c r="P46" i="12"/>
  <c r="O46" i="12"/>
  <c r="N46" i="12"/>
  <c r="M46" i="12"/>
  <c r="L46" i="12"/>
  <c r="AI45" i="12"/>
  <c r="AH45" i="12"/>
  <c r="O84" i="12" s="1"/>
  <c r="AG45" i="12"/>
  <c r="AF45" i="12"/>
  <c r="AE45" i="12"/>
  <c r="AD45" i="12"/>
  <c r="K84" i="12" s="1"/>
  <c r="Q45" i="12"/>
  <c r="Q72" i="12" s="1"/>
  <c r="P45" i="12"/>
  <c r="P72" i="12" s="1"/>
  <c r="O45" i="12"/>
  <c r="O72" i="12" s="1"/>
  <c r="N45" i="12"/>
  <c r="N72" i="12" s="1"/>
  <c r="M45" i="12"/>
  <c r="M72" i="12" s="1"/>
  <c r="L45" i="12"/>
  <c r="L72" i="12" s="1"/>
  <c r="AH44" i="12"/>
  <c r="AF44" i="12"/>
  <c r="AD44" i="12"/>
  <c r="P44" i="12"/>
  <c r="N44" i="12"/>
  <c r="L44" i="12"/>
  <c r="AH43" i="12"/>
  <c r="AF43" i="12"/>
  <c r="AD43" i="12"/>
  <c r="P43" i="12"/>
  <c r="N43" i="12"/>
  <c r="L43" i="12"/>
  <c r="AH42" i="12"/>
  <c r="AF42" i="12"/>
  <c r="AD42" i="12"/>
  <c r="P42" i="12"/>
  <c r="N42" i="12"/>
  <c r="L42" i="12"/>
  <c r="AH41" i="12"/>
  <c r="AF41" i="12"/>
  <c r="AD41" i="12"/>
  <c r="P41" i="12"/>
  <c r="N41" i="12"/>
  <c r="L41" i="12"/>
  <c r="AD40" i="12"/>
  <c r="P40" i="12"/>
  <c r="N40" i="12"/>
  <c r="L40" i="12"/>
  <c r="AH39" i="12"/>
  <c r="AF39" i="12"/>
  <c r="AD39" i="12"/>
  <c r="P39" i="12"/>
  <c r="N39" i="12"/>
  <c r="L39" i="12"/>
  <c r="AH38" i="12"/>
  <c r="AF38" i="12"/>
  <c r="AD38" i="12"/>
  <c r="P38" i="12"/>
  <c r="N38" i="12"/>
  <c r="L38" i="12"/>
  <c r="AH37" i="12"/>
  <c r="AF37" i="12"/>
  <c r="AD37" i="12"/>
  <c r="P37" i="12"/>
  <c r="N37" i="12"/>
  <c r="L37" i="12"/>
  <c r="AH36" i="12"/>
  <c r="AH68" i="12" s="1"/>
  <c r="AF36" i="12"/>
  <c r="AD36" i="12"/>
  <c r="P36" i="12"/>
  <c r="O82" i="12" s="1"/>
  <c r="N36" i="12"/>
  <c r="L36" i="12"/>
  <c r="AI35" i="12"/>
  <c r="AH35" i="12"/>
  <c r="AG35" i="12"/>
  <c r="AF35" i="12"/>
  <c r="AE35" i="12"/>
  <c r="AD35" i="12"/>
  <c r="Q35" i="12"/>
  <c r="P35" i="12"/>
  <c r="O35" i="12"/>
  <c r="N35" i="12"/>
  <c r="M35" i="12"/>
  <c r="L35" i="12"/>
  <c r="AI34" i="12"/>
  <c r="AH34" i="12"/>
  <c r="AG34" i="12"/>
  <c r="AF34" i="12"/>
  <c r="AE34" i="12"/>
  <c r="AD34" i="12"/>
  <c r="Q34" i="12"/>
  <c r="P34" i="12"/>
  <c r="O34" i="12"/>
  <c r="N34" i="12"/>
  <c r="M34" i="12"/>
  <c r="L34" i="12"/>
  <c r="AI33" i="12"/>
  <c r="AH33" i="12"/>
  <c r="AG33" i="12"/>
  <c r="AF33" i="12"/>
  <c r="AE33" i="12"/>
  <c r="AD33" i="12"/>
  <c r="Q33" i="12"/>
  <c r="P33" i="12"/>
  <c r="O33" i="12"/>
  <c r="N33" i="12"/>
  <c r="M33" i="12"/>
  <c r="L33" i="12"/>
  <c r="AI32" i="12"/>
  <c r="AH32" i="12"/>
  <c r="AG32" i="12"/>
  <c r="AF32" i="12"/>
  <c r="AE32" i="12"/>
  <c r="AD32" i="12"/>
  <c r="Q32" i="12"/>
  <c r="P32" i="12"/>
  <c r="O32" i="12"/>
  <c r="N32" i="12"/>
  <c r="M32" i="12"/>
  <c r="L32" i="12"/>
  <c r="AI31" i="12"/>
  <c r="AH31" i="12"/>
  <c r="AG31" i="12"/>
  <c r="AF31" i="12"/>
  <c r="AE31" i="12"/>
  <c r="AD31" i="12"/>
  <c r="Q31" i="12"/>
  <c r="P31" i="12"/>
  <c r="O31" i="12"/>
  <c r="N31" i="12"/>
  <c r="M31" i="12"/>
  <c r="L31" i="12"/>
  <c r="AI30" i="12"/>
  <c r="AH30" i="12"/>
  <c r="AG30" i="12"/>
  <c r="AF30" i="12"/>
  <c r="AE30" i="12"/>
  <c r="AD30" i="12"/>
  <c r="Q30" i="12"/>
  <c r="P30" i="12"/>
  <c r="O30" i="12"/>
  <c r="N30" i="12"/>
  <c r="M30" i="12"/>
  <c r="L30" i="12"/>
  <c r="AI29" i="12"/>
  <c r="AH29" i="12"/>
  <c r="AG29" i="12"/>
  <c r="AF29" i="12"/>
  <c r="AE29" i="12"/>
  <c r="AD29" i="12"/>
  <c r="Q29" i="12"/>
  <c r="P29" i="12"/>
  <c r="O29" i="12"/>
  <c r="N29" i="12"/>
  <c r="M29" i="12"/>
  <c r="L29" i="12"/>
  <c r="AI28" i="12"/>
  <c r="AH28" i="12"/>
  <c r="AG28" i="12"/>
  <c r="AF28" i="12"/>
  <c r="AE28" i="12"/>
  <c r="AD28" i="12"/>
  <c r="Q28" i="12"/>
  <c r="P28" i="12"/>
  <c r="O28" i="12"/>
  <c r="N28" i="12"/>
  <c r="M28" i="12"/>
  <c r="L28" i="12"/>
  <c r="AI27" i="12"/>
  <c r="AH27" i="12"/>
  <c r="AG27" i="12"/>
  <c r="AF27" i="12"/>
  <c r="AE27" i="12"/>
  <c r="AD27" i="12"/>
  <c r="Q27" i="12"/>
  <c r="P27" i="12"/>
  <c r="O27" i="12"/>
  <c r="N27" i="12"/>
  <c r="M27" i="12"/>
  <c r="L27" i="12"/>
  <c r="AI26" i="12"/>
  <c r="AH26" i="12"/>
  <c r="AG26" i="12"/>
  <c r="AF26" i="12"/>
  <c r="AE26" i="12"/>
  <c r="AD26" i="12"/>
  <c r="Q26" i="12"/>
  <c r="P26" i="12"/>
  <c r="O26" i="12"/>
  <c r="N26" i="12"/>
  <c r="M26" i="12"/>
  <c r="L26" i="12"/>
  <c r="AI25" i="12"/>
  <c r="AH25" i="12"/>
  <c r="O85" i="12" s="1"/>
  <c r="AG25" i="12"/>
  <c r="N85" i="12" s="1"/>
  <c r="AF25" i="12"/>
  <c r="AF75" i="12" s="1"/>
  <c r="AE25" i="12"/>
  <c r="AD25" i="12"/>
  <c r="K85" i="12" s="1"/>
  <c r="Q25" i="12"/>
  <c r="Q77" i="12" s="1"/>
  <c r="P25" i="12"/>
  <c r="P77" i="12" s="1"/>
  <c r="O25" i="12"/>
  <c r="O75" i="12" s="1"/>
  <c r="N25" i="12"/>
  <c r="N77" i="12" s="1"/>
  <c r="M25" i="12"/>
  <c r="M77" i="12" s="1"/>
  <c r="L25" i="12"/>
  <c r="L77" i="12" s="1"/>
  <c r="AI24" i="12"/>
  <c r="AH24" i="12"/>
  <c r="AG24" i="12"/>
  <c r="AF24" i="12"/>
  <c r="AE24" i="12"/>
  <c r="AD24" i="12"/>
  <c r="Q24" i="12"/>
  <c r="P24" i="12"/>
  <c r="O24" i="12"/>
  <c r="N24" i="12"/>
  <c r="M24" i="12"/>
  <c r="L24" i="12"/>
  <c r="AI23" i="12"/>
  <c r="AH23" i="12"/>
  <c r="AG23" i="12"/>
  <c r="AF23" i="12"/>
  <c r="AE23" i="12"/>
  <c r="AD23" i="12"/>
  <c r="Q23" i="12"/>
  <c r="P23" i="12"/>
  <c r="O23" i="12"/>
  <c r="N23" i="12"/>
  <c r="M23" i="12"/>
  <c r="L23" i="12"/>
  <c r="AI22" i="12"/>
  <c r="AH22" i="12"/>
  <c r="AG22" i="12"/>
  <c r="AF22" i="12"/>
  <c r="AE22" i="12"/>
  <c r="AD22" i="12"/>
  <c r="Q22" i="12"/>
  <c r="P22" i="12"/>
  <c r="O22" i="12"/>
  <c r="N22" i="12"/>
  <c r="M22" i="12"/>
  <c r="L22" i="12"/>
  <c r="AI21" i="12"/>
  <c r="AH21" i="12"/>
  <c r="AG21" i="12"/>
  <c r="AF21" i="12"/>
  <c r="AE21" i="12"/>
  <c r="AD21" i="12"/>
  <c r="Q21" i="12"/>
  <c r="P21" i="12"/>
  <c r="O21" i="12"/>
  <c r="N21" i="12"/>
  <c r="M21" i="12"/>
  <c r="L21" i="12"/>
  <c r="AI20" i="12"/>
  <c r="AH20" i="12"/>
  <c r="AG20" i="12"/>
  <c r="AF20" i="12"/>
  <c r="AE20" i="12"/>
  <c r="AD20" i="12"/>
  <c r="Q20" i="12"/>
  <c r="P20" i="12"/>
  <c r="O20" i="12"/>
  <c r="N20" i="12"/>
  <c r="M20" i="12"/>
  <c r="L20" i="12"/>
  <c r="AI19" i="12"/>
  <c r="AH19" i="12"/>
  <c r="AG19" i="12"/>
  <c r="AF19" i="12"/>
  <c r="AE19" i="12"/>
  <c r="AD19" i="12"/>
  <c r="Q19" i="12"/>
  <c r="P19" i="12"/>
  <c r="O19" i="12"/>
  <c r="N19" i="12"/>
  <c r="M19" i="12"/>
  <c r="L19" i="12"/>
  <c r="AI18" i="12"/>
  <c r="AH18" i="12"/>
  <c r="AG18" i="12"/>
  <c r="AF18" i="12"/>
  <c r="AE18" i="12"/>
  <c r="AD18" i="12"/>
  <c r="Q18" i="12"/>
  <c r="P18" i="12"/>
  <c r="O18" i="12"/>
  <c r="N18" i="12"/>
  <c r="M18" i="12"/>
  <c r="L18" i="12"/>
  <c r="AI17" i="12"/>
  <c r="AH17" i="12"/>
  <c r="AG17" i="12"/>
  <c r="AF17" i="12"/>
  <c r="AE17" i="12"/>
  <c r="AD17" i="12"/>
  <c r="Q17" i="12"/>
  <c r="P17" i="12"/>
  <c r="O17" i="12"/>
  <c r="N17" i="12"/>
  <c r="M17" i="12"/>
  <c r="L17" i="12"/>
  <c r="AI16" i="12"/>
  <c r="AH16" i="12"/>
  <c r="AG16" i="12"/>
  <c r="AF16" i="12"/>
  <c r="AE16" i="12"/>
  <c r="AD16" i="12"/>
  <c r="Q16" i="12"/>
  <c r="P16" i="12"/>
  <c r="O16" i="12"/>
  <c r="N16" i="12"/>
  <c r="M16" i="12"/>
  <c r="L16" i="12"/>
  <c r="AI15" i="12"/>
  <c r="AH15" i="12"/>
  <c r="O83" i="12" s="1"/>
  <c r="AG15" i="12"/>
  <c r="N83" i="12" s="1"/>
  <c r="AF15" i="12"/>
  <c r="AF71" i="12" s="1"/>
  <c r="AE15" i="12"/>
  <c r="AD15" i="12"/>
  <c r="K83" i="12" s="1"/>
  <c r="Q15" i="12"/>
  <c r="Q73" i="12" s="1"/>
  <c r="P15" i="12"/>
  <c r="P73" i="12" s="1"/>
  <c r="O15" i="12"/>
  <c r="O71" i="12" s="1"/>
  <c r="N15" i="12"/>
  <c r="N73" i="12" s="1"/>
  <c r="M15" i="12"/>
  <c r="M73" i="12" s="1"/>
  <c r="L15" i="12"/>
  <c r="L73" i="12" s="1"/>
  <c r="AH14" i="12"/>
  <c r="AF14" i="12"/>
  <c r="AD14" i="12"/>
  <c r="P14" i="12"/>
  <c r="N14" i="12"/>
  <c r="L14" i="12"/>
  <c r="AH13" i="12"/>
  <c r="AF13" i="12"/>
  <c r="AD13" i="12"/>
  <c r="P13" i="12"/>
  <c r="N13" i="12"/>
  <c r="L13" i="12"/>
  <c r="AH12" i="12"/>
  <c r="AF12" i="12"/>
  <c r="AD12" i="12"/>
  <c r="P12" i="12"/>
  <c r="N12" i="12"/>
  <c r="L12" i="12"/>
  <c r="AH11" i="12"/>
  <c r="AF11" i="12"/>
  <c r="AD11" i="12"/>
  <c r="P11" i="12"/>
  <c r="N11" i="12"/>
  <c r="L11" i="12"/>
  <c r="AH10" i="12"/>
  <c r="AF10" i="12"/>
  <c r="AD10" i="12"/>
  <c r="P10" i="12"/>
  <c r="N10" i="12"/>
  <c r="L10" i="12"/>
  <c r="AH9" i="12"/>
  <c r="AF9" i="12"/>
  <c r="AD9" i="12"/>
  <c r="P9" i="12"/>
  <c r="N9" i="12"/>
  <c r="L9" i="12"/>
  <c r="AH8" i="12"/>
  <c r="AF8" i="12"/>
  <c r="AD8" i="12"/>
  <c r="P8" i="12"/>
  <c r="N8" i="12"/>
  <c r="L8" i="12"/>
  <c r="AH7" i="12"/>
  <c r="AF7" i="12"/>
  <c r="AD7" i="12"/>
  <c r="P7" i="12"/>
  <c r="N7" i="12"/>
  <c r="L7" i="12"/>
  <c r="AH6" i="12"/>
  <c r="AF6" i="12"/>
  <c r="AD6" i="12"/>
  <c r="P6" i="12"/>
  <c r="N6" i="12"/>
  <c r="L6" i="12"/>
  <c r="AH5" i="12"/>
  <c r="AH69" i="12" s="1"/>
  <c r="AF5" i="12"/>
  <c r="AD5" i="12"/>
  <c r="P5" i="12"/>
  <c r="P67" i="12" s="1"/>
  <c r="N5" i="12"/>
  <c r="N69" i="12" s="1"/>
  <c r="L5" i="12"/>
  <c r="K81" i="12" l="1"/>
  <c r="L83" i="12"/>
  <c r="P83" i="12"/>
  <c r="L85" i="12"/>
  <c r="P85" i="12"/>
  <c r="AD68" i="12"/>
  <c r="L84" i="12"/>
  <c r="P84" i="12"/>
  <c r="L86" i="12"/>
  <c r="P86" i="12"/>
  <c r="P68" i="12"/>
  <c r="L69" i="12"/>
  <c r="AF69" i="12"/>
  <c r="M83" i="12"/>
  <c r="M85" i="12"/>
  <c r="L68" i="12"/>
  <c r="AF68" i="12"/>
  <c r="M84" i="12"/>
  <c r="M86" i="12"/>
  <c r="AG71" i="12"/>
  <c r="AG75" i="12"/>
  <c r="M82" i="12"/>
  <c r="N84" i="12"/>
  <c r="AG76" i="12"/>
  <c r="N86" i="12"/>
  <c r="N71" i="12"/>
  <c r="AF72" i="12"/>
  <c r="AF73" i="12"/>
  <c r="N75" i="12"/>
  <c r="AF76" i="12"/>
  <c r="AF77" i="12"/>
  <c r="M81" i="12"/>
  <c r="N67" i="12"/>
  <c r="N68" i="12"/>
  <c r="P69" i="12"/>
  <c r="AG72" i="12"/>
  <c r="O73" i="12"/>
  <c r="AG73" i="12"/>
  <c r="AG77" i="12"/>
  <c r="O81" i="12"/>
  <c r="K82" i="12"/>
  <c r="AD67" i="12"/>
  <c r="AD69" i="12"/>
  <c r="O77" i="12"/>
  <c r="AF67" i="12"/>
  <c r="L71" i="12"/>
  <c r="P71" i="12"/>
  <c r="AD71" i="12"/>
  <c r="AH71" i="12"/>
  <c r="AD72" i="12"/>
  <c r="AH72" i="12"/>
  <c r="AD73" i="12"/>
  <c r="AH73" i="12"/>
  <c r="L75" i="12"/>
  <c r="P75" i="12"/>
  <c r="AD75" i="12"/>
  <c r="AH75" i="12"/>
  <c r="AD76" i="12"/>
  <c r="AH76" i="12"/>
  <c r="AD77" i="12"/>
  <c r="AH77" i="12"/>
  <c r="L67" i="12"/>
  <c r="AH67" i="12"/>
  <c r="M71" i="12"/>
  <c r="Q71" i="12"/>
  <c r="AE71" i="12"/>
  <c r="AI71" i="12"/>
  <c r="AE72" i="12"/>
  <c r="AI72" i="12"/>
  <c r="AE73" i="12"/>
  <c r="AI73" i="12"/>
  <c r="M75" i="12"/>
  <c r="Q75" i="12"/>
  <c r="AE75" i="12"/>
  <c r="AI75" i="12"/>
  <c r="AE76" i="12"/>
  <c r="AI76" i="12"/>
  <c r="AE77" i="12"/>
  <c r="AI77" i="12"/>
  <c r="M36" i="13" l="1"/>
  <c r="L36" i="13"/>
  <c r="K36" i="13"/>
  <c r="M35" i="13"/>
  <c r="L35" i="13"/>
  <c r="K35" i="13"/>
  <c r="M34" i="13"/>
  <c r="L34" i="13"/>
  <c r="K34" i="13"/>
  <c r="M33" i="13"/>
  <c r="L33" i="13"/>
  <c r="K33" i="13"/>
  <c r="M32" i="13"/>
  <c r="L32" i="13"/>
  <c r="K32" i="13"/>
  <c r="M31" i="13"/>
  <c r="L31" i="13"/>
  <c r="K31" i="13"/>
  <c r="M30" i="13"/>
  <c r="L30" i="13"/>
  <c r="K30" i="13"/>
  <c r="M29" i="13"/>
  <c r="L29" i="13"/>
  <c r="K29" i="13"/>
  <c r="M28" i="13"/>
  <c r="L28" i="13"/>
  <c r="K28" i="13"/>
  <c r="M27" i="13"/>
  <c r="L27" i="13"/>
  <c r="K27" i="13"/>
  <c r="M26" i="13"/>
  <c r="L26" i="13"/>
  <c r="K26" i="13"/>
  <c r="M25" i="13"/>
  <c r="L25" i="13"/>
  <c r="K25" i="13"/>
  <c r="M24" i="13"/>
  <c r="L24" i="13"/>
  <c r="K24" i="13"/>
  <c r="M23" i="13"/>
  <c r="L23" i="13"/>
  <c r="K23" i="13"/>
  <c r="M22" i="13"/>
  <c r="L22" i="13"/>
  <c r="K22" i="13"/>
  <c r="M21" i="13"/>
  <c r="L21" i="13"/>
  <c r="K21" i="13"/>
  <c r="M20" i="13"/>
  <c r="L20" i="13"/>
  <c r="K20" i="13"/>
  <c r="M19" i="13"/>
  <c r="L19" i="13"/>
  <c r="K19" i="13"/>
  <c r="M18" i="13"/>
  <c r="L18" i="13"/>
  <c r="K18" i="13"/>
  <c r="M17" i="13"/>
  <c r="L17" i="13"/>
  <c r="K17" i="13"/>
  <c r="M16" i="13"/>
  <c r="L16" i="13"/>
  <c r="K16" i="13"/>
  <c r="M15" i="13"/>
  <c r="L15" i="13"/>
  <c r="K15" i="13"/>
  <c r="M14" i="13"/>
  <c r="L14" i="13"/>
  <c r="K14" i="13"/>
  <c r="M13" i="13"/>
  <c r="L13" i="13"/>
  <c r="K13" i="13"/>
  <c r="M12" i="13"/>
  <c r="L12" i="13"/>
  <c r="K12" i="13"/>
  <c r="M11" i="13"/>
  <c r="L11" i="13"/>
  <c r="K11" i="13"/>
  <c r="M10" i="13"/>
  <c r="L10" i="13"/>
  <c r="K10" i="13"/>
  <c r="M9" i="13"/>
  <c r="L9" i="13"/>
  <c r="K9" i="13"/>
  <c r="M8" i="13"/>
  <c r="L8" i="13"/>
  <c r="K8" i="13"/>
  <c r="M7" i="13"/>
  <c r="L7" i="13"/>
  <c r="K7" i="13"/>
  <c r="M6" i="13"/>
  <c r="L6" i="13"/>
  <c r="K6" i="13"/>
  <c r="M5" i="13"/>
  <c r="L5" i="13"/>
  <c r="K5" i="13"/>
  <c r="M4" i="13"/>
  <c r="L4" i="13"/>
  <c r="K4" i="13"/>
  <c r="M3" i="13"/>
  <c r="L3" i="13"/>
  <c r="K3" i="13"/>
  <c r="H40" i="7"/>
  <c r="H39" i="7"/>
  <c r="H38" i="7"/>
  <c r="H37" i="7"/>
  <c r="H35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  <c r="H3" i="7"/>
  <c r="L93" i="5"/>
  <c r="K93" i="5"/>
  <c r="J93" i="5"/>
  <c r="L92" i="5"/>
  <c r="K92" i="5"/>
  <c r="J92" i="5"/>
  <c r="L84" i="5"/>
  <c r="K84" i="5"/>
  <c r="J84" i="5"/>
  <c r="L83" i="5"/>
  <c r="K83" i="5"/>
  <c r="J83" i="5"/>
  <c r="L75" i="5"/>
  <c r="K75" i="5"/>
  <c r="J75" i="5"/>
  <c r="L74" i="5"/>
  <c r="K74" i="5"/>
  <c r="J74" i="5"/>
  <c r="L66" i="5"/>
  <c r="K66" i="5"/>
  <c r="J66" i="5"/>
  <c r="L65" i="5"/>
  <c r="K65" i="5"/>
  <c r="J65" i="5"/>
  <c r="L57" i="5"/>
  <c r="K57" i="5"/>
  <c r="J57" i="5"/>
  <c r="L56" i="5"/>
  <c r="K56" i="5"/>
  <c r="J56" i="5"/>
  <c r="L47" i="5"/>
  <c r="K47" i="5"/>
  <c r="J47" i="5"/>
  <c r="L46" i="5"/>
  <c r="K46" i="5"/>
  <c r="J46" i="5"/>
  <c r="L37" i="5"/>
  <c r="K37" i="5"/>
  <c r="J37" i="5"/>
  <c r="L36" i="5"/>
  <c r="K36" i="5"/>
  <c r="J36" i="5"/>
  <c r="L27" i="5"/>
  <c r="K27" i="5"/>
  <c r="J27" i="5"/>
  <c r="L26" i="5"/>
  <c r="J26" i="5"/>
  <c r="L17" i="5"/>
  <c r="K17" i="5"/>
  <c r="J17" i="5"/>
  <c r="L16" i="5"/>
  <c r="K16" i="5"/>
  <c r="J16" i="5"/>
  <c r="L9" i="5"/>
  <c r="K9" i="5"/>
  <c r="L8" i="5"/>
  <c r="K8" i="5"/>
  <c r="P4" i="7" l="1"/>
  <c r="P9" i="7"/>
  <c r="P3" i="7"/>
  <c r="P8" i="7"/>
  <c r="P5" i="7"/>
  <c r="P10" i="7"/>
  <c r="P6" i="7"/>
  <c r="P11" i="7"/>
</calcChain>
</file>

<file path=xl/sharedStrings.xml><?xml version="1.0" encoding="utf-8"?>
<sst xmlns="http://schemas.openxmlformats.org/spreadsheetml/2006/main" count="3097" uniqueCount="242">
  <si>
    <t>ID</t>
  </si>
  <si>
    <t>cage</t>
  </si>
  <si>
    <t>genotype</t>
  </si>
  <si>
    <t>group</t>
  </si>
  <si>
    <t>BW (week 1)</t>
  </si>
  <si>
    <t>BW (week 2)</t>
  </si>
  <si>
    <t>BW (week 3)</t>
  </si>
  <si>
    <t>BW (week 4)</t>
  </si>
  <si>
    <t>BW (week 5)</t>
  </si>
  <si>
    <t>BW (week 6)</t>
  </si>
  <si>
    <t>BW (week 7)</t>
  </si>
  <si>
    <t>BW (week 8)</t>
  </si>
  <si>
    <t>[(BW(week8)-BW(week1)/BW(week1)]x100</t>
  </si>
  <si>
    <t>WT</t>
  </si>
  <si>
    <t>SC</t>
  </si>
  <si>
    <t>Ts65Dn</t>
  </si>
  <si>
    <t>SC+CM</t>
  </si>
  <si>
    <t>SC+HF</t>
  </si>
  <si>
    <t>diet</t>
  </si>
  <si>
    <t>grams*KJ</t>
  </si>
  <si>
    <t>KJ*gram/BW(grams)/day</t>
  </si>
  <si>
    <t>CM</t>
  </si>
  <si>
    <t>HF</t>
  </si>
  <si>
    <t>Energy Intake (KJ*grams)</t>
  </si>
  <si>
    <t>Meal Number</t>
  </si>
  <si>
    <t>Average
Meal Duration
[min]</t>
  </si>
  <si>
    <t>Eating Rate
[mg/sec]</t>
  </si>
  <si>
    <t>(non-restrictve conditions)</t>
  </si>
  <si>
    <t>day 1 lmt access</t>
  </si>
  <si>
    <t>day 2 lmt access</t>
  </si>
  <si>
    <t>day 3 lmt access</t>
  </si>
  <si>
    <t>KJ/1h/BW</t>
  </si>
  <si>
    <t xml:space="preserve"> (Intake day 3 Limited acc)- (Intake "non-restrictive conditions")</t>
  </si>
  <si>
    <t xml:space="preserve">Baseline (SC+CM/HF) </t>
  </si>
  <si>
    <t>During LMT access (only SC available)</t>
  </si>
  <si>
    <t>total intake (KJ*gram/BW(gram)</t>
  </si>
  <si>
    <t>SC intake (KJ*gram/BW(gram)</t>
  </si>
  <si>
    <t>ad-lib (mean 2 feeders)</t>
  </si>
  <si>
    <t>after quinine</t>
  </si>
  <si>
    <t>KJ/BW(grams)/day</t>
  </si>
  <si>
    <t>ad-lib</t>
  </si>
  <si>
    <t>nM/mg</t>
  </si>
  <si>
    <t>Genotype</t>
  </si>
  <si>
    <t>Region</t>
  </si>
  <si>
    <t>ID-mouse</t>
  </si>
  <si>
    <t>NA</t>
  </si>
  <si>
    <t>AD DOPAC</t>
  </si>
  <si>
    <t>DA</t>
  </si>
  <si>
    <t>HiAA</t>
  </si>
  <si>
    <t>5HT</t>
  </si>
  <si>
    <t>HVA (PDA)</t>
  </si>
  <si>
    <t>HVA/DA</t>
  </si>
  <si>
    <t>HIAA/5HT</t>
  </si>
  <si>
    <t>NA/DA</t>
  </si>
  <si>
    <t>striatum</t>
  </si>
  <si>
    <t>outliers</t>
  </si>
  <si>
    <t>out of the analysis</t>
  </si>
  <si>
    <t>(*)</t>
  </si>
  <si>
    <t>out of the interval mean +/- 2xSD</t>
  </si>
  <si>
    <t>prefrontal</t>
  </si>
  <si>
    <t>starvation (saline) in grams</t>
  </si>
  <si>
    <t>starvation (saline) in grams/BW</t>
  </si>
  <si>
    <t>starvation (D2 agonist) grams</t>
  </si>
  <si>
    <t>starvation (D2 agonist) grams/BW</t>
  </si>
  <si>
    <t>food 0,5h</t>
  </si>
  <si>
    <t>food2h</t>
  </si>
  <si>
    <t>food5h</t>
  </si>
  <si>
    <t>batch</t>
  </si>
  <si>
    <t>BW</t>
  </si>
  <si>
    <t>ID ESTAB</t>
  </si>
  <si>
    <t>CM/HF</t>
  </si>
  <si>
    <t>TS</t>
  </si>
  <si>
    <t xml:space="preserve"> food 0,5h</t>
  </si>
  <si>
    <t>Paired</t>
  </si>
  <si>
    <t>sal-Q</t>
  </si>
  <si>
    <t>MEAN</t>
  </si>
  <si>
    <t>STDEV</t>
  </si>
  <si>
    <t>SEM</t>
  </si>
  <si>
    <t>ST (ng/mg)</t>
  </si>
  <si>
    <t>5HIAA</t>
  </si>
  <si>
    <t>HVA</t>
  </si>
  <si>
    <t>5HIAA/5HT</t>
  </si>
  <si>
    <t>WT-SC</t>
  </si>
  <si>
    <t>6.23±2.37</t>
  </si>
  <si>
    <t>42.70±3.57</t>
  </si>
  <si>
    <t>194.43±27.20</t>
  </si>
  <si>
    <t>44.88±5.43</t>
  </si>
  <si>
    <t>35.48±3.51</t>
  </si>
  <si>
    <t>5.58±2.60</t>
  </si>
  <si>
    <t>0.04±0.02</t>
  </si>
  <si>
    <t>1.39±0.30</t>
  </si>
  <si>
    <t>0.05±0.03</t>
  </si>
  <si>
    <t>TS-SC</t>
  </si>
  <si>
    <t>11.44±5.07</t>
  </si>
  <si>
    <t>45.10±6.20</t>
  </si>
  <si>
    <t>193.80±30.04</t>
  </si>
  <si>
    <t>62.8±98.83</t>
  </si>
  <si>
    <t>57.33±11.79</t>
  </si>
  <si>
    <t>5.88±3.74</t>
  </si>
  <si>
    <t>0.02±0.02</t>
  </si>
  <si>
    <t>1.39±0.24</t>
  </si>
  <si>
    <t>0.03±0.01</t>
  </si>
  <si>
    <t>WT-SC+CM</t>
  </si>
  <si>
    <t>4.58±0.92</t>
  </si>
  <si>
    <t>53.00±8.17</t>
  </si>
  <si>
    <t>294.95±47.71</t>
  </si>
  <si>
    <t>89.24±17.24</t>
  </si>
  <si>
    <t>43.49±11.22</t>
  </si>
  <si>
    <t>32.06±10.93</t>
  </si>
  <si>
    <t>0.12±0.04</t>
  </si>
  <si>
    <t>3.01±1.26</t>
  </si>
  <si>
    <t>0.02±0.00</t>
  </si>
  <si>
    <t>TS- SC+CM</t>
  </si>
  <si>
    <t>8.35±2.41</t>
  </si>
  <si>
    <t>55.16±6.32</t>
  </si>
  <si>
    <t>249.90±29.16</t>
  </si>
  <si>
    <t>67.36±8.25</t>
  </si>
  <si>
    <t>48.35±3.40</t>
  </si>
  <si>
    <t>33.29±11.68</t>
  </si>
  <si>
    <t>0.16±0.06</t>
  </si>
  <si>
    <t>1.45±0.26</t>
  </si>
  <si>
    <t>WT-SC+HF</t>
  </si>
  <si>
    <t>13.05±4.97</t>
  </si>
  <si>
    <t>71.09±8.70</t>
  </si>
  <si>
    <t>295.88±18.36</t>
  </si>
  <si>
    <t>72.23±7.53</t>
  </si>
  <si>
    <t>42.06±5.19</t>
  </si>
  <si>
    <t>13.34±5.46</t>
  </si>
  <si>
    <t>2.04±0.61</t>
  </si>
  <si>
    <t>0.04±0.01</t>
  </si>
  <si>
    <t>TS- SC+HF</t>
  </si>
  <si>
    <t>8.98±2.29</t>
  </si>
  <si>
    <t>46.61±4.58</t>
  </si>
  <si>
    <t>200.66±14.32</t>
  </si>
  <si>
    <t>54.33±4.16</t>
  </si>
  <si>
    <t>36.22±5.62</t>
  </si>
  <si>
    <t>13.47±3.58</t>
  </si>
  <si>
    <t>0.06±0.02</t>
  </si>
  <si>
    <t>1.65±0.26</t>
  </si>
  <si>
    <t>0.05±0.01</t>
  </si>
  <si>
    <t>PFC (ng/mg)</t>
  </si>
  <si>
    <t>36.91±8.33</t>
  </si>
  <si>
    <t>5.18±0.86</t>
  </si>
  <si>
    <t>6.20±1.41</t>
  </si>
  <si>
    <t>39.66±3.76</t>
  </si>
  <si>
    <t>71.66±10.99</t>
  </si>
  <si>
    <t>0.00</t>
  </si>
  <si>
    <t>0.64±0.15</t>
  </si>
  <si>
    <t>8.51±3.08</t>
  </si>
  <si>
    <t>47.26±7.50</t>
  </si>
  <si>
    <t>5.65±1.30</t>
  </si>
  <si>
    <t>2.27±0.56</t>
  </si>
  <si>
    <t>35.12±4.48</t>
  </si>
  <si>
    <t>62.09±9.70</t>
  </si>
  <si>
    <t>0.53±0.11</t>
  </si>
  <si>
    <t>28.97±9.07</t>
  </si>
  <si>
    <t>54.29±5.76</t>
  </si>
  <si>
    <t>6.38±1.58</t>
  </si>
  <si>
    <t>2.30±0.40</t>
  </si>
  <si>
    <t>27.91±2.84</t>
  </si>
  <si>
    <t>96.15±16.70</t>
  </si>
  <si>
    <t>16.59±8.10</t>
  </si>
  <si>
    <t>6.20±3.30</t>
  </si>
  <si>
    <t>0.33±0.06</t>
  </si>
  <si>
    <t>27.97±5.97</t>
  </si>
  <si>
    <t>34.70±6.33</t>
  </si>
  <si>
    <t>6.02±1.18</t>
  </si>
  <si>
    <t>5.37±0.97</t>
  </si>
  <si>
    <t>29.88±6.31</t>
  </si>
  <si>
    <t>70.01±10.86</t>
  </si>
  <si>
    <t>16.78±8.78</t>
  </si>
  <si>
    <t>2.96±1.56</t>
  </si>
  <si>
    <t>0.53±0.18</t>
  </si>
  <si>
    <t>7.52±1.91</t>
  </si>
  <si>
    <t>35.10±5.03</t>
  </si>
  <si>
    <t>3.55±0.94</t>
  </si>
  <si>
    <t>4.82±0.54</t>
  </si>
  <si>
    <t>29.09±3.88</t>
  </si>
  <si>
    <t>61.74±9.09</t>
  </si>
  <si>
    <t>0.56±0.17</t>
  </si>
  <si>
    <t>7.84±1.70</t>
  </si>
  <si>
    <t>36.05±2.65</t>
  </si>
  <si>
    <t>5.03±0.84</t>
  </si>
  <si>
    <t>1.68±0.61</t>
  </si>
  <si>
    <t>22.03±1.87</t>
  </si>
  <si>
    <t>55.45±7.05</t>
  </si>
  <si>
    <t>0.41±0.04</t>
  </si>
  <si>
    <t>36.97±12.88</t>
  </si>
  <si>
    <t>Δ (energy intake)</t>
  </si>
  <si>
    <t>difference</t>
  </si>
  <si>
    <t>ente igual y un 30% menos</t>
  </si>
  <si>
    <t>más de un 30 % menos</t>
  </si>
  <si>
    <t>igual o más</t>
  </si>
  <si>
    <t>equivalent</t>
  </si>
  <si>
    <t>&lt; 30% less</t>
  </si>
  <si>
    <t>&gt; 30% less</t>
  </si>
  <si>
    <t>SALINE</t>
  </si>
  <si>
    <t>GROUP</t>
  </si>
  <si>
    <t>cFos density (cells/mm3)</t>
  </si>
  <si>
    <t>AVERAGE/1000</t>
  </si>
  <si>
    <t>Number of cFos + neurons</t>
  </si>
  <si>
    <t>Area (mm2)</t>
  </si>
  <si>
    <t>Volume (mm3)</t>
  </si>
  <si>
    <t>Density cFos</t>
  </si>
  <si>
    <t>Section1</t>
  </si>
  <si>
    <t>Section2</t>
  </si>
  <si>
    <t>Section3</t>
  </si>
  <si>
    <t>Section4</t>
  </si>
  <si>
    <t>AVERAGE</t>
  </si>
  <si>
    <t>Clozapine-N oxide</t>
  </si>
  <si>
    <t>Volume</t>
  </si>
  <si>
    <t>Density neurons</t>
  </si>
  <si>
    <t>clozapine N oxide</t>
  </si>
  <si>
    <t>volume</t>
  </si>
  <si>
    <t>Fig 8b</t>
  </si>
  <si>
    <t>Limited Access non-injected mice</t>
  </si>
  <si>
    <t>kJ/1h/BW</t>
  </si>
  <si>
    <t>GENOTYPE</t>
  </si>
  <si>
    <t>Internal ID</t>
  </si>
  <si>
    <t>ad libitum</t>
  </si>
  <si>
    <t>Day 1</t>
  </si>
  <si>
    <t>Day 2</t>
  </si>
  <si>
    <t>Day 3</t>
  </si>
  <si>
    <t>Weight (g)</t>
  </si>
  <si>
    <t>Fig 8c</t>
  </si>
  <si>
    <t>No adulteration (kJ/day/BW)</t>
  </si>
  <si>
    <t>HF adulteration + Clozapine N oxide (kJ/day/BW)</t>
  </si>
  <si>
    <t>STD (kJ/day/BW)</t>
  </si>
  <si>
    <t>HF (kJ/day/BW)</t>
  </si>
  <si>
    <t>Total</t>
  </si>
  <si>
    <t>Weight (in g)</t>
  </si>
  <si>
    <t>Week 1</t>
  </si>
  <si>
    <t>Week 2</t>
  </si>
  <si>
    <t>Week 3</t>
  </si>
  <si>
    <t>Week 4</t>
  </si>
  <si>
    <t>Week 5</t>
  </si>
  <si>
    <t>Week 6</t>
  </si>
  <si>
    <t>Week 7</t>
  </si>
  <si>
    <t>STD (kJ/day)</t>
  </si>
  <si>
    <t>HF (kJ/day)</t>
  </si>
  <si>
    <t>TOTAL (kJ/day)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</si>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</sst>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0.00000000"/>
    <numFmt numFmtId="167" formatCode="0.0%"/>
  </numFmts>
  <fonts count="2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 Light"/>
      <family val="2"/>
      <scheme val="major"/>
    </font>
    <font>
      <sz val="8.25"/>
      <color indexed="8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  <font>
      <sz val="8.25"/>
      <color indexed="8"/>
      <name val="Tahoma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b/>
      <sz val="11"/>
      <color rgb="FFC000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 tint="-0.34998626667073579"/>
      <name val="Calibri Light"/>
      <family val="2"/>
      <scheme val="major"/>
    </font>
    <font>
      <sz val="8.25"/>
      <color theme="0" tint="-0.34998626667073579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26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EB9C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5">
    <xf numFmtId="0" fontId="0" fillId="0" borderId="0"/>
    <xf numFmtId="0" fontId="10" fillId="0" borderId="0"/>
    <xf numFmtId="0" fontId="10" fillId="0" borderId="0"/>
    <xf numFmtId="0" fontId="17" fillId="20" borderId="0" applyNumberFormat="0" applyBorder="0" applyAlignment="0" applyProtection="0"/>
    <xf numFmtId="9" fontId="21" fillId="0" borderId="0" applyFont="0" applyFill="0" applyBorder="0" applyAlignment="0" applyProtection="0"/>
  </cellStyleXfs>
  <cellXfs count="247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top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164" fontId="2" fillId="4" borderId="0" xfId="0" applyNumberFormat="1" applyFont="1" applyFill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4" borderId="2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2" fillId="4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4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0" fontId="0" fillId="5" borderId="0" xfId="0" applyFill="1"/>
    <xf numFmtId="0" fontId="0" fillId="0" borderId="4" xfId="0" applyBorder="1"/>
    <xf numFmtId="0" fontId="0" fillId="0" borderId="4" xfId="0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11" fillId="5" borderId="13" xfId="1" applyFont="1" applyFill="1" applyBorder="1" applyAlignment="1">
      <alignment horizontal="center" vertical="center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0" fillId="7" borderId="0" xfId="0" applyFill="1"/>
    <xf numFmtId="0" fontId="12" fillId="0" borderId="0" xfId="0" applyFont="1" applyAlignment="1">
      <alignment horizontal="center"/>
    </xf>
    <xf numFmtId="0" fontId="0" fillId="6" borderId="0" xfId="0" applyFill="1" applyAlignment="1">
      <alignment horizontal="center"/>
    </xf>
    <xf numFmtId="0" fontId="9" fillId="0" borderId="7" xfId="0" applyFont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1" fillId="0" borderId="13" xfId="1" applyFont="1" applyBorder="1" applyAlignment="1">
      <alignment horizontal="center" vertical="center"/>
    </xf>
    <xf numFmtId="0" fontId="0" fillId="7" borderId="7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8" borderId="0" xfId="0" applyFill="1"/>
    <xf numFmtId="0" fontId="14" fillId="9" borderId="4" xfId="2" applyFont="1" applyFill="1" applyBorder="1" applyAlignment="1">
      <alignment horizontal="center"/>
    </xf>
    <xf numFmtId="0" fontId="14" fillId="9" borderId="8" xfId="2" applyFont="1" applyFill="1" applyBorder="1" applyAlignment="1">
      <alignment horizontal="center" vertical="center"/>
    </xf>
    <xf numFmtId="0" fontId="14" fillId="9" borderId="19" xfId="2" applyFont="1" applyFill="1" applyBorder="1" applyAlignment="1">
      <alignment horizontal="center" vertical="center"/>
    </xf>
    <xf numFmtId="0" fontId="14" fillId="9" borderId="20" xfId="2" applyFont="1" applyFill="1" applyBorder="1" applyAlignment="1">
      <alignment horizontal="center" vertical="center"/>
    </xf>
    <xf numFmtId="0" fontId="14" fillId="10" borderId="8" xfId="2" applyFont="1" applyFill="1" applyBorder="1" applyAlignment="1">
      <alignment horizontal="center" vertical="center"/>
    </xf>
    <xf numFmtId="0" fontId="14" fillId="10" borderId="19" xfId="2" applyFont="1" applyFill="1" applyBorder="1" applyAlignment="1">
      <alignment horizontal="center" vertical="center"/>
    </xf>
    <xf numFmtId="0" fontId="14" fillId="10" borderId="20" xfId="2" applyFont="1" applyFill="1" applyBorder="1" applyAlignment="1">
      <alignment horizontal="center" vertical="center"/>
    </xf>
    <xf numFmtId="0" fontId="14" fillId="11" borderId="4" xfId="2" applyFont="1" applyFill="1" applyBorder="1" applyAlignment="1">
      <alignment horizontal="center"/>
    </xf>
    <xf numFmtId="0" fontId="14" fillId="11" borderId="8" xfId="2" applyFont="1" applyFill="1" applyBorder="1" applyAlignment="1">
      <alignment horizontal="center" vertical="center"/>
    </xf>
    <xf numFmtId="0" fontId="14" fillId="11" borderId="19" xfId="2" applyFont="1" applyFill="1" applyBorder="1" applyAlignment="1">
      <alignment horizontal="center" vertical="center"/>
    </xf>
    <xf numFmtId="0" fontId="14" fillId="11" borderId="20" xfId="2" applyFont="1" applyFill="1" applyBorder="1" applyAlignment="1">
      <alignment horizontal="center" vertical="center"/>
    </xf>
    <xf numFmtId="0" fontId="14" fillId="12" borderId="8" xfId="2" applyFont="1" applyFill="1" applyBorder="1" applyAlignment="1">
      <alignment horizontal="center" vertical="center"/>
    </xf>
    <xf numFmtId="0" fontId="14" fillId="12" borderId="19" xfId="2" applyFont="1" applyFill="1" applyBorder="1" applyAlignment="1">
      <alignment horizontal="center" vertical="center"/>
    </xf>
    <xf numFmtId="0" fontId="14" fillId="12" borderId="20" xfId="2" applyFont="1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13" fillId="5" borderId="7" xfId="2" applyFont="1" applyFill="1" applyBorder="1" applyAlignment="1">
      <alignment horizontal="center"/>
    </xf>
    <xf numFmtId="0" fontId="0" fillId="13" borderId="10" xfId="0" applyFill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/>
    </xf>
    <xf numFmtId="0" fontId="13" fillId="5" borderId="10" xfId="2" applyFont="1" applyFill="1" applyBorder="1" applyAlignment="1">
      <alignment horizontal="center"/>
    </xf>
    <xf numFmtId="2" fontId="0" fillId="0" borderId="10" xfId="0" applyNumberFormat="1" applyBorder="1" applyAlignment="1">
      <alignment horizontal="center" vertical="center"/>
    </xf>
    <xf numFmtId="0" fontId="0" fillId="0" borderId="22" xfId="0" applyBorder="1" applyAlignment="1">
      <alignment horizontal="center"/>
    </xf>
    <xf numFmtId="2" fontId="0" fillId="0" borderId="3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5" borderId="13" xfId="2" applyFont="1" applyFill="1" applyBorder="1" applyAlignment="1">
      <alignment horizontal="center"/>
    </xf>
    <xf numFmtId="2" fontId="0" fillId="0" borderId="13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0" fontId="0" fillId="13" borderId="7" xfId="0" applyFill="1" applyBorder="1" applyAlignment="1">
      <alignment horizontal="center" vertical="center"/>
    </xf>
    <xf numFmtId="0" fontId="0" fillId="13" borderId="13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0" fillId="14" borderId="13" xfId="0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7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5" fillId="5" borderId="10" xfId="2" applyFont="1" applyFill="1" applyBorder="1" applyAlignment="1">
      <alignment horizontal="center"/>
    </xf>
    <xf numFmtId="0" fontId="1" fillId="15" borderId="10" xfId="0" applyFont="1" applyFill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/>
    </xf>
    <xf numFmtId="0" fontId="1" fillId="0" borderId="0" xfId="0" applyFont="1"/>
    <xf numFmtId="0" fontId="0" fillId="15" borderId="13" xfId="0" applyFill="1" applyBorder="1" applyAlignment="1">
      <alignment horizontal="center" vertical="center"/>
    </xf>
    <xf numFmtId="0" fontId="13" fillId="16" borderId="7" xfId="2" applyFont="1" applyFill="1" applyBorder="1" applyAlignment="1">
      <alignment horizontal="center"/>
    </xf>
    <xf numFmtId="0" fontId="13" fillId="16" borderId="10" xfId="2" applyFont="1" applyFill="1" applyBorder="1" applyAlignment="1">
      <alignment horizontal="center"/>
    </xf>
    <xf numFmtId="0" fontId="13" fillId="16" borderId="13" xfId="2" applyFont="1" applyFill="1" applyBorder="1" applyAlignment="1">
      <alignment horizontal="center"/>
    </xf>
    <xf numFmtId="0" fontId="13" fillId="16" borderId="10" xfId="2" applyFont="1" applyFill="1" applyBorder="1" applyAlignment="1" applyProtection="1">
      <alignment horizontal="center"/>
      <protection locked="0"/>
    </xf>
    <xf numFmtId="0" fontId="15" fillId="16" borderId="10" xfId="2" applyFont="1" applyFill="1" applyBorder="1" applyAlignment="1" applyProtection="1">
      <alignment horizontal="center"/>
      <protection locked="0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2" fontId="16" fillId="0" borderId="0" xfId="0" applyNumberFormat="1" applyFont="1" applyAlignment="1">
      <alignment horizontal="center"/>
    </xf>
    <xf numFmtId="0" fontId="0" fillId="0" borderId="16" xfId="0" applyBorder="1"/>
    <xf numFmtId="0" fontId="0" fillId="0" borderId="25" xfId="0" applyBorder="1" applyAlignment="1">
      <alignment horizontal="center"/>
    </xf>
    <xf numFmtId="2" fontId="0" fillId="0" borderId="16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0" fillId="0" borderId="26" xfId="0" applyBorder="1"/>
    <xf numFmtId="0" fontId="0" fillId="17" borderId="25" xfId="0" applyFill="1" applyBorder="1" applyAlignment="1">
      <alignment horizontal="center"/>
    </xf>
    <xf numFmtId="2" fontId="16" fillId="18" borderId="26" xfId="0" applyNumberFormat="1" applyFont="1" applyFill="1" applyBorder="1" applyAlignment="1">
      <alignment horizontal="center"/>
    </xf>
    <xf numFmtId="2" fontId="0" fillId="0" borderId="27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26" xfId="0" applyNumberFormat="1" applyBorder="1" applyAlignment="1">
      <alignment horizontal="center"/>
    </xf>
    <xf numFmtId="2" fontId="16" fillId="18" borderId="17" xfId="0" applyNumberFormat="1" applyFont="1" applyFill="1" applyBorder="1" applyAlignment="1">
      <alignment horizontal="center"/>
    </xf>
    <xf numFmtId="164" fontId="16" fillId="19" borderId="27" xfId="0" applyNumberFormat="1" applyFont="1" applyFill="1" applyBorder="1" applyAlignment="1">
      <alignment horizontal="center"/>
    </xf>
    <xf numFmtId="2" fontId="16" fillId="18" borderId="16" xfId="0" applyNumberFormat="1" applyFont="1" applyFill="1" applyBorder="1" applyAlignment="1">
      <alignment horizontal="center"/>
    </xf>
    <xf numFmtId="164" fontId="16" fillId="19" borderId="17" xfId="0" applyNumberFormat="1" applyFont="1" applyFill="1" applyBorder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4" fillId="4" borderId="0" xfId="0" applyNumberFormat="1" applyFont="1" applyFill="1" applyAlignment="1">
      <alignment horizontal="center" vertical="center"/>
    </xf>
    <xf numFmtId="164" fontId="0" fillId="0" borderId="0" xfId="0" applyNumberFormat="1"/>
    <xf numFmtId="164" fontId="4" fillId="0" borderId="2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top" wrapText="1"/>
    </xf>
    <xf numFmtId="0" fontId="18" fillId="0" borderId="0" xfId="0" applyFont="1" applyAlignment="1">
      <alignment horizontal="center"/>
    </xf>
    <xf numFmtId="0" fontId="19" fillId="2" borderId="0" xfId="0" applyFont="1" applyFill="1" applyAlignment="1">
      <alignment horizontal="center" vertical="top" wrapText="1"/>
    </xf>
    <xf numFmtId="0" fontId="18" fillId="0" borderId="2" xfId="0" applyFont="1" applyBorder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19" fillId="3" borderId="0" xfId="0" applyFont="1" applyFill="1" applyAlignment="1">
      <alignment horizontal="center" vertical="top" wrapText="1"/>
    </xf>
    <xf numFmtId="164" fontId="18" fillId="0" borderId="2" xfId="0" applyNumberFormat="1" applyFont="1" applyBorder="1" applyAlignment="1">
      <alignment horizontal="center" vertical="center"/>
    </xf>
    <xf numFmtId="164" fontId="18" fillId="4" borderId="0" xfId="0" applyNumberFormat="1" applyFont="1" applyFill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0" fillId="4" borderId="0" xfId="0" applyFill="1"/>
    <xf numFmtId="164" fontId="0" fillId="21" borderId="10" xfId="0" applyNumberFormat="1" applyFill="1" applyBorder="1" applyAlignment="1">
      <alignment horizontal="center"/>
    </xf>
    <xf numFmtId="165" fontId="0" fillId="21" borderId="10" xfId="0" applyNumberFormat="1" applyFill="1" applyBorder="1" applyAlignment="1">
      <alignment horizontal="center"/>
    </xf>
    <xf numFmtId="164" fontId="1" fillId="21" borderId="10" xfId="0" applyNumberFormat="1" applyFont="1" applyFill="1" applyBorder="1" applyAlignment="1">
      <alignment horizontal="center"/>
    </xf>
    <xf numFmtId="165" fontId="0" fillId="6" borderId="10" xfId="0" applyNumberFormat="1" applyFill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166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 vertical="center"/>
    </xf>
    <xf numFmtId="166" fontId="20" fillId="4" borderId="0" xfId="0" applyNumberFormat="1" applyFont="1" applyFill="1" applyAlignment="1">
      <alignment horizontal="center"/>
    </xf>
    <xf numFmtId="166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 vertical="center"/>
    </xf>
    <xf numFmtId="166" fontId="4" fillId="4" borderId="0" xfId="0" applyNumberFormat="1" applyFont="1" applyFill="1" applyAlignment="1">
      <alignment horizontal="center"/>
    </xf>
    <xf numFmtId="0" fontId="0" fillId="5" borderId="0" xfId="0" applyFill="1" applyAlignment="1">
      <alignment horizont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164" fontId="20" fillId="0" borderId="0" xfId="0" applyNumberFormat="1" applyFont="1" applyAlignment="1">
      <alignment horizontal="center" vertical="center"/>
    </xf>
    <xf numFmtId="9" fontId="0" fillId="0" borderId="0" xfId="4" applyFont="1"/>
    <xf numFmtId="9" fontId="0" fillId="0" borderId="0" xfId="4" applyFont="1" applyAlignment="1">
      <alignment horizontal="center"/>
    </xf>
    <xf numFmtId="9" fontId="0" fillId="0" borderId="0" xfId="0" applyNumberFormat="1" applyAlignment="1">
      <alignment horizontal="center"/>
    </xf>
    <xf numFmtId="0" fontId="0" fillId="23" borderId="0" xfId="0" applyFill="1"/>
    <xf numFmtId="9" fontId="0" fillId="23" borderId="0" xfId="4" applyFont="1" applyFill="1" applyAlignment="1">
      <alignment horizontal="center"/>
    </xf>
    <xf numFmtId="9" fontId="0" fillId="23" borderId="1" xfId="4" applyFont="1" applyFill="1" applyBorder="1" applyAlignment="1">
      <alignment horizontal="center"/>
    </xf>
    <xf numFmtId="0" fontId="0" fillId="22" borderId="0" xfId="0" applyFill="1"/>
    <xf numFmtId="9" fontId="0" fillId="22" borderId="0" xfId="4" applyFont="1" applyFill="1" applyAlignment="1">
      <alignment horizontal="center"/>
    </xf>
    <xf numFmtId="0" fontId="0" fillId="24" borderId="0" xfId="0" applyFill="1"/>
    <xf numFmtId="9" fontId="0" fillId="24" borderId="0" xfId="4" applyFont="1" applyFill="1" applyAlignment="1">
      <alignment horizontal="center"/>
    </xf>
    <xf numFmtId="167" fontId="0" fillId="0" borderId="0" xfId="0" applyNumberFormat="1"/>
    <xf numFmtId="167" fontId="0" fillId="0" borderId="0" xfId="4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167" fontId="0" fillId="22" borderId="0" xfId="0" applyNumberFormat="1" applyFill="1" applyAlignment="1">
      <alignment horizontal="center"/>
    </xf>
    <xf numFmtId="167" fontId="0" fillId="23" borderId="0" xfId="0" applyNumberFormat="1" applyFill="1" applyAlignment="1">
      <alignment horizontal="center"/>
    </xf>
    <xf numFmtId="167" fontId="0" fillId="24" borderId="0" xfId="0" applyNumberFormat="1" applyFill="1" applyAlignment="1">
      <alignment horizontal="center"/>
    </xf>
    <xf numFmtId="9" fontId="21" fillId="0" borderId="0" xfId="4" applyFont="1" applyFill="1" applyAlignment="1">
      <alignment horizontal="center"/>
    </xf>
    <xf numFmtId="9" fontId="2" fillId="23" borderId="0" xfId="4" applyFont="1" applyFill="1" applyBorder="1" applyAlignment="1">
      <alignment horizontal="center" vertical="center"/>
    </xf>
    <xf numFmtId="9" fontId="21" fillId="23" borderId="1" xfId="4" applyFont="1" applyFill="1" applyBorder="1" applyAlignment="1">
      <alignment horizontal="center"/>
    </xf>
    <xf numFmtId="9" fontId="21" fillId="23" borderId="0" xfId="4" applyFont="1" applyFill="1" applyAlignment="1">
      <alignment horizontal="center"/>
    </xf>
    <xf numFmtId="9" fontId="2" fillId="22" borderId="0" xfId="4" applyFont="1" applyFill="1" applyBorder="1" applyAlignment="1">
      <alignment horizontal="center" vertical="center"/>
    </xf>
    <xf numFmtId="9" fontId="21" fillId="22" borderId="0" xfId="4" applyFont="1" applyFill="1" applyAlignment="1">
      <alignment horizontal="center"/>
    </xf>
    <xf numFmtId="9" fontId="2" fillId="24" borderId="0" xfId="4" applyFont="1" applyFill="1" applyBorder="1" applyAlignment="1">
      <alignment horizontal="center" vertical="center"/>
    </xf>
    <xf numFmtId="9" fontId="21" fillId="24" borderId="0" xfId="4" applyFont="1" applyFill="1" applyAlignment="1">
      <alignment horizontal="center"/>
    </xf>
    <xf numFmtId="167" fontId="0" fillId="23" borderId="1" xfId="0" applyNumberFormat="1" applyFill="1" applyBorder="1" applyAlignment="1">
      <alignment horizontal="center"/>
    </xf>
    <xf numFmtId="0" fontId="22" fillId="0" borderId="10" xfId="0" applyFont="1" applyBorder="1" applyAlignment="1">
      <alignment horizontal="center"/>
    </xf>
    <xf numFmtId="167" fontId="0" fillId="0" borderId="0" xfId="4" applyNumberFormat="1" applyFont="1" applyFill="1" applyAlignment="1">
      <alignment horizontal="center"/>
    </xf>
    <xf numFmtId="9" fontId="0" fillId="0" borderId="0" xfId="0" applyNumberFormat="1"/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18" borderId="34" xfId="0" applyFill="1" applyBorder="1" applyAlignment="1">
      <alignment horizontal="center"/>
    </xf>
    <xf numFmtId="0" fontId="0" fillId="18" borderId="10" xfId="0" applyFill="1" applyBorder="1" applyAlignment="1">
      <alignment horizontal="center"/>
    </xf>
    <xf numFmtId="0" fontId="0" fillId="25" borderId="10" xfId="0" applyFill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4" fillId="0" borderId="0" xfId="0" applyFont="1" applyAlignment="1">
      <alignment horizontal="center" wrapText="1"/>
    </xf>
    <xf numFmtId="0" fontId="2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9" borderId="16" xfId="2" applyFont="1" applyFill="1" applyBorder="1" applyAlignment="1">
      <alignment horizontal="center" vertical="center"/>
    </xf>
    <xf numFmtId="0" fontId="13" fillId="9" borderId="17" xfId="2" applyFont="1" applyFill="1" applyBorder="1" applyAlignment="1">
      <alignment horizontal="center" vertical="center"/>
    </xf>
    <xf numFmtId="0" fontId="13" fillId="9" borderId="18" xfId="2" applyFont="1" applyFill="1" applyBorder="1" applyAlignment="1">
      <alignment horizontal="center" vertical="center"/>
    </xf>
    <xf numFmtId="0" fontId="13" fillId="10" borderId="16" xfId="2" applyFont="1" applyFill="1" applyBorder="1" applyAlignment="1">
      <alignment horizontal="center" vertical="center"/>
    </xf>
    <xf numFmtId="0" fontId="13" fillId="10" borderId="17" xfId="2" applyFont="1" applyFill="1" applyBorder="1" applyAlignment="1">
      <alignment horizontal="center" vertical="center"/>
    </xf>
    <xf numFmtId="0" fontId="13" fillId="10" borderId="18" xfId="2" applyFont="1" applyFill="1" applyBorder="1" applyAlignment="1">
      <alignment horizontal="center" vertical="center"/>
    </xf>
    <xf numFmtId="0" fontId="13" fillId="12" borderId="16" xfId="2" applyFont="1" applyFill="1" applyBorder="1" applyAlignment="1">
      <alignment horizontal="center" vertical="center"/>
    </xf>
    <xf numFmtId="0" fontId="13" fillId="12" borderId="18" xfId="2" applyFont="1" applyFill="1" applyBorder="1" applyAlignment="1">
      <alignment horizontal="center" vertical="center"/>
    </xf>
    <xf numFmtId="0" fontId="13" fillId="11" borderId="16" xfId="2" applyFont="1" applyFill="1" applyBorder="1" applyAlignment="1">
      <alignment horizontal="center" vertical="center"/>
    </xf>
    <xf numFmtId="0" fontId="13" fillId="11" borderId="17" xfId="2" applyFont="1" applyFill="1" applyBorder="1" applyAlignment="1">
      <alignment horizontal="center" vertical="center"/>
    </xf>
    <xf numFmtId="0" fontId="13" fillId="11" borderId="18" xfId="2" applyFont="1" applyFill="1" applyBorder="1" applyAlignment="1">
      <alignment horizontal="center" vertical="center"/>
    </xf>
    <xf numFmtId="0" fontId="13" fillId="12" borderId="17" xfId="2" applyFont="1" applyFill="1" applyBorder="1" applyAlignment="1">
      <alignment horizontal="center" vertical="center"/>
    </xf>
    <xf numFmtId="0" fontId="0" fillId="18" borderId="16" xfId="0" applyFill="1" applyBorder="1" applyAlignment="1">
      <alignment horizontal="center"/>
    </xf>
    <xf numFmtId="0" fontId="0" fillId="18" borderId="17" xfId="0" applyFill="1" applyBorder="1" applyAlignment="1">
      <alignment horizontal="center"/>
    </xf>
    <xf numFmtId="0" fontId="0" fillId="18" borderId="18" xfId="0" applyFill="1" applyBorder="1" applyAlignment="1">
      <alignment horizontal="center"/>
    </xf>
    <xf numFmtId="0" fontId="0" fillId="25" borderId="16" xfId="0" applyFill="1" applyBorder="1" applyAlignment="1">
      <alignment horizontal="center"/>
    </xf>
    <xf numFmtId="0" fontId="0" fillId="25" borderId="17" xfId="0" applyFill="1" applyBorder="1" applyAlignment="1">
      <alignment horizontal="center"/>
    </xf>
    <xf numFmtId="0" fontId="0" fillId="25" borderId="18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</cellXfs>
  <cellStyles count="5">
    <cellStyle name="Neutral 2" xfId="3" xr:uid="{00000000-0005-0000-0000-000000000000}"/>
    <cellStyle name="Normal" xfId="0" builtinId="0"/>
    <cellStyle name="Normal 2" xfId="1" xr:uid="{00000000-0005-0000-0000-000002000000}"/>
    <cellStyle name="Normal 3" xfId="2" xr:uid="{00000000-0005-0000-0000-000003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2h CM intake TS</a:t>
            </a:r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saline</c:v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quinpirole'!$I$72</c:f>
              <c:numCache>
                <c:formatCode>General</c:formatCode>
                <c:ptCount val="1"/>
                <c:pt idx="0">
                  <c:v>0.65999999999999992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22-4AEF-B2FC-876D66FE32A8}"/>
            </c:ext>
          </c:extLst>
        </c:ser>
        <c:ser>
          <c:idx val="1"/>
          <c:order val="1"/>
          <c:tx>
            <c:v>quinine</c:v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quinpirole'!$AA$72</c:f>
              <c:numCache>
                <c:formatCode>General</c:formatCode>
                <c:ptCount val="1"/>
                <c:pt idx="0">
                  <c:v>0.97777777777777741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22-4AEF-B2FC-876D66FE3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371252208"/>
        <c:axId val="371254288"/>
      </c:barChart>
      <c:catAx>
        <c:axId val="3712522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0,5h</a:t>
            </a:r>
            <a:r>
              <a:rPr lang="fr-FR" baseline="0"/>
              <a:t> HF intake TS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saline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quinpirole'!$G$76</c:f>
              <c:numCache>
                <c:formatCode>General</c:formatCode>
                <c:ptCount val="1"/>
                <c:pt idx="0">
                  <c:v>0.40500000000000008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EB-401A-8300-007885CEF66E}"/>
            </c:ext>
          </c:extLst>
        </c:ser>
        <c:ser>
          <c:idx val="1"/>
          <c:order val="1"/>
          <c:tx>
            <c:v>quinine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quinpirole'!$Y$76</c:f>
              <c:numCache>
                <c:formatCode>General</c:formatCode>
                <c:ptCount val="1"/>
                <c:pt idx="0">
                  <c:v>0.29900000000000004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EB-401A-8300-007885CE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5h</a:t>
            </a:r>
            <a:r>
              <a:rPr lang="fr-FR" baseline="0"/>
              <a:t> HF intake TS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quinpirole'!$K$76</c:f>
              <c:numCache>
                <c:formatCode>General</c:formatCode>
                <c:ptCount val="1"/>
                <c:pt idx="0">
                  <c:v>1.0813000000000001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77-4B93-AD13-CDB32ACB6528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quinpirole'!$AC$76</c:f>
              <c:numCache>
                <c:formatCode>General</c:formatCode>
                <c:ptCount val="1"/>
                <c:pt idx="0">
                  <c:v>1.3390000000000002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77-4B93-AD13-CDB32ACB65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2h HF intake TS</a:t>
            </a:r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quinpirole'!$I$76</c:f>
              <c:numCache>
                <c:formatCode>General</c:formatCode>
                <c:ptCount val="1"/>
                <c:pt idx="0">
                  <c:v>0.621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22-48E3-B803-7E99F7D5237F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quinpirole'!$AA$76</c:f>
              <c:numCache>
                <c:formatCode>General</c:formatCode>
                <c:ptCount val="1"/>
                <c:pt idx="0">
                  <c:v>0.87400000000000022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22-48E3-B803-7E99F7D52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0,5h</a:t>
            </a:r>
            <a:r>
              <a:rPr lang="fr-FR" baseline="0"/>
              <a:t> CM intake TS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quinpirole'!$G$72</c:f>
              <c:numCache>
                <c:formatCode>General</c:formatCode>
                <c:ptCount val="1"/>
                <c:pt idx="0">
                  <c:v>0.42444444444444457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4C-49C0-B4D2-69CEBF5ED213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quinpirole'!$Y$72</c:f>
              <c:numCache>
                <c:formatCode>General</c:formatCode>
                <c:ptCount val="1"/>
                <c:pt idx="0">
                  <c:v>0.30777777777777748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4C-49C0-B4D2-69CEBF5ED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0,5h</a:t>
            </a:r>
            <a:r>
              <a:rPr lang="fr-FR" baseline="0"/>
              <a:t> CM intake WT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quinpirole'!$G$71</c:f>
              <c:numCache>
                <c:formatCode>General</c:formatCode>
                <c:ptCount val="1"/>
                <c:pt idx="0">
                  <c:v>0.31500000000000006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0B-4DF8-B0D1-6582CB84ADE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quinpirole'!$Y$71</c:f>
              <c:numCache>
                <c:formatCode>General</c:formatCode>
                <c:ptCount val="1"/>
                <c:pt idx="0">
                  <c:v>0.29900000000000021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0B-4DF8-B0D1-6582CB84A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5h</a:t>
            </a:r>
            <a:r>
              <a:rPr lang="fr-FR" baseline="0"/>
              <a:t> CM intake WT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quinpirole'!$K$71</c:f>
              <c:numCache>
                <c:formatCode>General</c:formatCode>
                <c:ptCount val="1"/>
                <c:pt idx="0">
                  <c:v>0.91830000000000001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6A-461B-84F7-01D4A81C2BA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quinpirole'!$AC$71</c:f>
              <c:numCache>
                <c:formatCode>General</c:formatCode>
                <c:ptCount val="1"/>
                <c:pt idx="0">
                  <c:v>1.1299999999999999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6A-461B-84F7-01D4A81C2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2h</a:t>
            </a:r>
            <a:r>
              <a:rPr lang="fr-FR" baseline="0"/>
              <a:t> CM intake WT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quinpirole'!$I$71</c:f>
              <c:numCache>
                <c:formatCode>General</c:formatCode>
                <c:ptCount val="1"/>
                <c:pt idx="0">
                  <c:v>0.76400000000000023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64-49DD-87AE-E0DD7730C3C3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quinpirole'!$AA$71</c:f>
              <c:numCache>
                <c:formatCode>General</c:formatCode>
                <c:ptCount val="1"/>
                <c:pt idx="0">
                  <c:v>0.73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64-49DD-87AE-E0DD7730C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0,5h HF intake WT</a:t>
            </a:r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saline</c:v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quinpirole'!$G$75</c:f>
              <c:numCache>
                <c:formatCode>General</c:formatCode>
                <c:ptCount val="1"/>
                <c:pt idx="0">
                  <c:v>0.46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67-47DE-8297-039CC329DFE5}"/>
            </c:ext>
          </c:extLst>
        </c:ser>
        <c:ser>
          <c:idx val="1"/>
          <c:order val="1"/>
          <c:tx>
            <c:v>quinine</c:v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quinpirole'!$Y$75</c:f>
              <c:numCache>
                <c:formatCode>General</c:formatCode>
                <c:ptCount val="1"/>
                <c:pt idx="0">
                  <c:v>0.21636363636363629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67-47DE-8297-039CC329D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371252208"/>
        <c:axId val="371254288"/>
      </c:barChart>
      <c:catAx>
        <c:axId val="3712522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5h HF intake WT</a:t>
            </a:r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quinpirole'!$K$75</c:f>
              <c:numCache>
                <c:formatCode>General</c:formatCode>
                <c:ptCount val="1"/>
                <c:pt idx="0">
                  <c:v>1.0662727272727273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0C-40AB-B2E9-8AA762D88E93}"/>
            </c:ext>
          </c:extLst>
        </c:ser>
        <c:ser>
          <c:idx val="1"/>
          <c:order val="1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'[1]all saline and quinpirole'!$AC$75</c:f>
              <c:numCache>
                <c:formatCode>General</c:formatCode>
                <c:ptCount val="1"/>
                <c:pt idx="0">
                  <c:v>1.2972727272727276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0C-40AB-B2E9-8AA762D88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371252208"/>
        <c:axId val="371254288"/>
      </c:barChart>
      <c:catAx>
        <c:axId val="3712522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2h</a:t>
            </a:r>
            <a:r>
              <a:rPr lang="fr-FR" baseline="0"/>
              <a:t> HF intake WT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quinpirole'!$I$75</c:f>
              <c:numCache>
                <c:formatCode>General</c:formatCode>
                <c:ptCount val="1"/>
                <c:pt idx="0">
                  <c:v>0.6736363636363637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60-4C7B-8CD6-2B3825F5AA3D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quinpirole'!$AA$75</c:f>
              <c:numCache>
                <c:formatCode>General</c:formatCode>
                <c:ptCount val="1"/>
                <c:pt idx="0">
                  <c:v>0.72272727272727277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60-4C7B-8CD6-2B3825F5A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5h</a:t>
            </a:r>
            <a:r>
              <a:rPr lang="fr-FR" baseline="0"/>
              <a:t> CM intake TS</a:t>
            </a:r>
            <a:endParaRPr lang="fr-FR"/>
          </a:p>
        </c:rich>
      </c:tx>
      <c:layout>
        <c:manualLayout>
          <c:xMode val="edge"/>
          <c:yMode val="edge"/>
          <c:x val="0.32650678040244968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'[1]all saline and quinpirole'!$K$72</c:f>
              <c:numCache>
                <c:formatCode>General</c:formatCode>
                <c:ptCount val="1"/>
                <c:pt idx="0">
                  <c:v>1.0772222222222223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D7-49A8-81B6-671F8D47F4F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'[1]all saline and quinpirole'!$AC$72</c:f>
              <c:numCache>
                <c:formatCode>General</c:formatCode>
                <c:ptCount val="1"/>
                <c:pt idx="0">
                  <c:v>1.4066666666666663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D7-49A8-81B6-671F8D47F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252208"/>
        <c:axId val="371254288"/>
      </c:barChart>
      <c:catAx>
        <c:axId val="37125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371254288"/>
        <c:crosses val="autoZero"/>
        <c:auto val="1"/>
        <c:lblAlgn val="ctr"/>
        <c:lblOffset val="100"/>
        <c:noMultiLvlLbl val="0"/>
      </c:catAx>
      <c:valAx>
        <c:axId val="37125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1252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619125</xdr:colOff>
      <xdr:row>79</xdr:row>
      <xdr:rowOff>9525</xdr:rowOff>
    </xdr:from>
    <xdr:to>
      <xdr:col>30</xdr:col>
      <xdr:colOff>619125</xdr:colOff>
      <xdr:row>92</xdr:row>
      <xdr:rowOff>165100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8078FBD-8EBB-4313-8E3D-9D145399C7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222250</xdr:colOff>
      <xdr:row>111</xdr:row>
      <xdr:rowOff>127000</xdr:rowOff>
    </xdr:from>
    <xdr:to>
      <xdr:col>24</xdr:col>
      <xdr:colOff>222250</xdr:colOff>
      <xdr:row>126</xdr:row>
      <xdr:rowOff>12700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53E2D75A-1792-4ECC-B82E-3187D66D7F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698500</xdr:colOff>
      <xdr:row>111</xdr:row>
      <xdr:rowOff>127000</xdr:rowOff>
    </xdr:from>
    <xdr:to>
      <xdr:col>36</xdr:col>
      <xdr:colOff>698500</xdr:colOff>
      <xdr:row>126</xdr:row>
      <xdr:rowOff>12700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6F7DDFC2-D2B7-4D7E-904C-C0F9763BC9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492125</xdr:colOff>
      <xdr:row>111</xdr:row>
      <xdr:rowOff>142875</xdr:rowOff>
    </xdr:from>
    <xdr:to>
      <xdr:col>30</xdr:col>
      <xdr:colOff>492125</xdr:colOff>
      <xdr:row>126</xdr:row>
      <xdr:rowOff>28575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51D77140-B9A2-4554-B569-2A2E3A16BD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349250</xdr:colOff>
      <xdr:row>78</xdr:row>
      <xdr:rowOff>158750</xdr:rowOff>
    </xdr:from>
    <xdr:to>
      <xdr:col>24</xdr:col>
      <xdr:colOff>349250</xdr:colOff>
      <xdr:row>92</xdr:row>
      <xdr:rowOff>123825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8870713D-5C9A-4775-B4C2-9F14067D9B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200025</xdr:colOff>
      <xdr:row>94</xdr:row>
      <xdr:rowOff>104775</xdr:rowOff>
    </xdr:from>
    <xdr:to>
      <xdr:col>24</xdr:col>
      <xdr:colOff>200025</xdr:colOff>
      <xdr:row>108</xdr:row>
      <xdr:rowOff>180975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63907A6D-1BE7-48D0-AF2C-FC6F8DB26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30</xdr:col>
      <xdr:colOff>676275</xdr:colOff>
      <xdr:row>94</xdr:row>
      <xdr:rowOff>104775</xdr:rowOff>
    </xdr:from>
    <xdr:to>
      <xdr:col>36</xdr:col>
      <xdr:colOff>676275</xdr:colOff>
      <xdr:row>108</xdr:row>
      <xdr:rowOff>180975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831EF63-A0A1-437C-A0A7-376C24E1B7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469900</xdr:colOff>
      <xdr:row>94</xdr:row>
      <xdr:rowOff>120650</xdr:rowOff>
    </xdr:from>
    <xdr:to>
      <xdr:col>30</xdr:col>
      <xdr:colOff>469900</xdr:colOff>
      <xdr:row>109</xdr:row>
      <xdr:rowOff>6350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2FB503A9-76B9-4D5F-BB63-0514C54E9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0</xdr:colOff>
      <xdr:row>128</xdr:row>
      <xdr:rowOff>0</xdr:rowOff>
    </xdr:from>
    <xdr:to>
      <xdr:col>24</xdr:col>
      <xdr:colOff>0</xdr:colOff>
      <xdr:row>142</xdr:row>
      <xdr:rowOff>76200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3BB90957-9BBF-4890-8D92-D8050B7B01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30</xdr:col>
      <xdr:colOff>476250</xdr:colOff>
      <xdr:row>128</xdr:row>
      <xdr:rowOff>0</xdr:rowOff>
    </xdr:from>
    <xdr:to>
      <xdr:col>36</xdr:col>
      <xdr:colOff>476250</xdr:colOff>
      <xdr:row>142</xdr:row>
      <xdr:rowOff>76200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4903C4CA-2D00-4DAB-8B33-1D5CB3513F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24</xdr:col>
      <xdr:colOff>269875</xdr:colOff>
      <xdr:row>128</xdr:row>
      <xdr:rowOff>15875</xdr:rowOff>
    </xdr:from>
    <xdr:to>
      <xdr:col>30</xdr:col>
      <xdr:colOff>269875</xdr:colOff>
      <xdr:row>142</xdr:row>
      <xdr:rowOff>92075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5BD77C4B-A644-420D-A3E0-032A6F389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31</xdr:col>
      <xdr:colOff>47625</xdr:colOff>
      <xdr:row>79</xdr:row>
      <xdr:rowOff>47625</xdr:rowOff>
    </xdr:from>
    <xdr:to>
      <xdr:col>37</xdr:col>
      <xdr:colOff>47625</xdr:colOff>
      <xdr:row>93</xdr:row>
      <xdr:rowOff>12700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D1466CD2-AE27-4291-8F97-F1190E6276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17</xdr:col>
      <xdr:colOff>571500</xdr:colOff>
      <xdr:row>78</xdr:row>
      <xdr:rowOff>47626</xdr:rowOff>
    </xdr:from>
    <xdr:to>
      <xdr:col>30</xdr:col>
      <xdr:colOff>523875</xdr:colOff>
      <xdr:row>143</xdr:row>
      <xdr:rowOff>63501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43C89C1C-943F-4833-B8FE-582851EE5EB6}"/>
            </a:ext>
          </a:extLst>
        </xdr:cNvPr>
        <xdr:cNvSpPr/>
      </xdr:nvSpPr>
      <xdr:spPr>
        <a:xfrm>
          <a:off x="13525500" y="15078076"/>
          <a:ext cx="9858375" cy="12465050"/>
        </a:xfrm>
        <a:prstGeom prst="rect">
          <a:avLst/>
        </a:prstGeom>
        <a:noFill/>
        <a:ln w="571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Marta/Documents/Paper_DAandTs65Dn_sep2017/excel%20files/Quinpirole_Aug2017_Nov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eño"/>
      <sheetName val="Exp_ Verano2017"/>
      <sheetName val="mice_groups assignation"/>
      <sheetName val="samples"/>
      <sheetName val="organ_weight"/>
      <sheetName val="assig"/>
      <sheetName val="SC"/>
      <sheetName val="SC+CM"/>
      <sheetName val="SC+HF"/>
      <sheetName val="G1"/>
      <sheetName val="G2"/>
      <sheetName val="G3"/>
      <sheetName val="G4"/>
      <sheetName val="G5"/>
      <sheetName val="Nesting"/>
      <sheetName val="FI (grams) batch1"/>
      <sheetName val="FI(freeFeeding)batch1"/>
      <sheetName val="FI(saline)batch1"/>
      <sheetName val="FI(quinpirole)batch1"/>
      <sheetName val="paired"/>
      <sheetName val="Comparation"/>
      <sheetName val="BW"/>
      <sheetName val="datos MdeLagran"/>
      <sheetName val="batch 2_nov20188MdeLagran"/>
      <sheetName val="FI (grams) batch2"/>
      <sheetName val="FI(freeFeeding)batch 2"/>
      <sheetName val="FI(saline)batch2"/>
      <sheetName val="FI(quinpirole)batch2"/>
      <sheetName val="all saline and quinpirole"/>
      <sheetName val="paire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71">
          <cell r="G71">
            <v>0.31500000000000006</v>
          </cell>
          <cell r="I71">
            <v>0.76400000000000023</v>
          </cell>
          <cell r="K71">
            <v>0.91830000000000001</v>
          </cell>
          <cell r="Y71">
            <v>0.29900000000000021</v>
          </cell>
          <cell r="AA71">
            <v>0.73</v>
          </cell>
          <cell r="AC71">
            <v>1.1299999999999999</v>
          </cell>
        </row>
        <row r="72">
          <cell r="G72">
            <v>0.42444444444444457</v>
          </cell>
          <cell r="I72">
            <v>0.65999999999999992</v>
          </cell>
          <cell r="K72">
            <v>1.0772222222222223</v>
          </cell>
          <cell r="Y72">
            <v>0.30777777777777748</v>
          </cell>
          <cell r="AA72">
            <v>0.97777777777777741</v>
          </cell>
          <cell r="AC72">
            <v>1.4066666666666663</v>
          </cell>
        </row>
        <row r="75">
          <cell r="G75">
            <v>0.46</v>
          </cell>
          <cell r="I75">
            <v>0.6736363636363637</v>
          </cell>
          <cell r="K75">
            <v>1.0662727272727273</v>
          </cell>
          <cell r="Y75">
            <v>0.21636363636363629</v>
          </cell>
          <cell r="AA75">
            <v>0.72272727272727277</v>
          </cell>
          <cell r="AC75">
            <v>1.2972727272727276</v>
          </cell>
        </row>
        <row r="76">
          <cell r="G76">
            <v>0.40500000000000008</v>
          </cell>
          <cell r="I76">
            <v>0.621</v>
          </cell>
          <cell r="K76">
            <v>1.0813000000000001</v>
          </cell>
          <cell r="Y76">
            <v>0.29900000000000004</v>
          </cell>
          <cell r="AA76">
            <v>0.87400000000000022</v>
          </cell>
          <cell r="AC76">
            <v>1.3390000000000002</v>
          </cell>
        </row>
      </sheetData>
      <sheetData sheetId="2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5"/>
  <sheetViews>
    <sheetView zoomScale="80" zoomScaleNormal="80" workbookViewId="0">
      <selection activeCell="L15" sqref="L15"/>
    </sheetView>
  </sheetViews>
  <sheetFormatPr baseColWidth="10" defaultRowHeight="15" x14ac:dyDescent="0.2"/>
  <cols>
    <col min="1" max="1" width="11.5" style="6"/>
    <col min="2" max="12" width="11.5" style="1"/>
    <col min="13" max="13" width="41" style="8" bestFit="1" customWidth="1"/>
    <col min="14" max="14" width="41" style="8" customWidth="1"/>
    <col min="16" max="16" width="8.5" bestFit="1" customWidth="1"/>
    <col min="18" max="18" width="13.33203125" bestFit="1" customWidth="1"/>
    <col min="19" max="25" width="13.6640625" bestFit="1" customWidth="1"/>
  </cols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/>
    </row>
    <row r="2" spans="1:25" x14ac:dyDescent="0.2">
      <c r="A2" s="1">
        <v>140026456</v>
      </c>
      <c r="B2" s="2">
        <v>1</v>
      </c>
      <c r="C2" s="1" t="s">
        <v>13</v>
      </c>
      <c r="D2" s="1" t="s">
        <v>14</v>
      </c>
      <c r="E2" s="1">
        <v>34.67</v>
      </c>
      <c r="F2" s="1">
        <v>34.79</v>
      </c>
      <c r="G2" s="1">
        <v>35.04</v>
      </c>
      <c r="H2" s="1">
        <v>35.4</v>
      </c>
      <c r="I2" s="1">
        <v>36.450000000000003</v>
      </c>
      <c r="J2" s="1">
        <v>36.700000000000003</v>
      </c>
      <c r="K2" s="1">
        <v>37.9</v>
      </c>
      <c r="L2" s="1">
        <v>37.770000000000003</v>
      </c>
      <c r="M2" s="3">
        <v>8.9414479376983014</v>
      </c>
      <c r="N2" s="3"/>
    </row>
    <row r="3" spans="1:25" x14ac:dyDescent="0.2">
      <c r="A3" s="1">
        <v>140026465</v>
      </c>
      <c r="B3" s="2">
        <v>3</v>
      </c>
      <c r="C3" s="1" t="s">
        <v>13</v>
      </c>
      <c r="D3" s="1" t="s">
        <v>14</v>
      </c>
      <c r="E3" s="1">
        <v>33.11</v>
      </c>
      <c r="F3" s="1">
        <v>34.1</v>
      </c>
      <c r="G3" s="1">
        <v>34.65</v>
      </c>
      <c r="H3" s="1">
        <v>34.58</v>
      </c>
      <c r="I3" s="1">
        <v>35.619999999999997</v>
      </c>
      <c r="J3" s="1">
        <v>36.44</v>
      </c>
      <c r="K3" s="1">
        <v>36.67</v>
      </c>
      <c r="L3" s="1">
        <v>36.43</v>
      </c>
      <c r="M3" s="3">
        <v>10.027182120205378</v>
      </c>
      <c r="N3" s="3"/>
      <c r="P3" s="1" t="s">
        <v>3</v>
      </c>
      <c r="Q3" s="1" t="s">
        <v>2</v>
      </c>
      <c r="R3" s="1" t="s">
        <v>4</v>
      </c>
      <c r="S3" s="1" t="s">
        <v>5</v>
      </c>
      <c r="T3" s="1" t="s">
        <v>6</v>
      </c>
      <c r="U3" s="1" t="s">
        <v>7</v>
      </c>
      <c r="V3" s="1" t="s">
        <v>8</v>
      </c>
      <c r="W3" s="1" t="s">
        <v>9</v>
      </c>
      <c r="X3" s="1" t="s">
        <v>10</v>
      </c>
      <c r="Y3" s="1" t="s">
        <v>11</v>
      </c>
    </row>
    <row r="4" spans="1:25" x14ac:dyDescent="0.2">
      <c r="A4" s="1">
        <v>140026467</v>
      </c>
      <c r="B4" s="2">
        <v>9</v>
      </c>
      <c r="C4" s="1" t="s">
        <v>13</v>
      </c>
      <c r="D4" s="1" t="s">
        <v>14</v>
      </c>
      <c r="E4" s="1">
        <v>34.950000000000003</v>
      </c>
      <c r="F4" s="1">
        <v>35.81</v>
      </c>
      <c r="G4" s="1">
        <v>37.200000000000003</v>
      </c>
      <c r="H4" s="1">
        <v>37.200000000000003</v>
      </c>
      <c r="I4" s="1">
        <v>37.799999999999997</v>
      </c>
      <c r="J4" s="1">
        <v>38.25</v>
      </c>
      <c r="K4" s="1">
        <v>39.340000000000003</v>
      </c>
      <c r="L4" s="1">
        <v>39.380000000000003</v>
      </c>
      <c r="M4" s="3">
        <v>12.675250357653789</v>
      </c>
      <c r="N4" s="3"/>
      <c r="O4" t="s">
        <v>75</v>
      </c>
      <c r="P4" s="221" t="s">
        <v>14</v>
      </c>
      <c r="Q4" s="137" t="s">
        <v>13</v>
      </c>
      <c r="R4" s="13">
        <f>AVERAGE(E2:E9)</f>
        <v>35.922499999999999</v>
      </c>
      <c r="S4" s="13">
        <f t="shared" ref="S4:Y4" si="0">AVERAGE(F2:F9)</f>
        <v>36.446250000000006</v>
      </c>
      <c r="T4" s="13">
        <f t="shared" si="0"/>
        <v>36.945</v>
      </c>
      <c r="U4" s="13">
        <f t="shared" si="0"/>
        <v>37.836249999999993</v>
      </c>
      <c r="V4" s="13">
        <f t="shared" si="0"/>
        <v>38.024999999999999</v>
      </c>
      <c r="W4" s="13">
        <f t="shared" si="0"/>
        <v>38.17</v>
      </c>
      <c r="X4" s="13">
        <f t="shared" si="0"/>
        <v>39.14500000000001</v>
      </c>
      <c r="Y4" s="13">
        <f t="shared" si="0"/>
        <v>38.707500000000003</v>
      </c>
    </row>
    <row r="5" spans="1:25" x14ac:dyDescent="0.2">
      <c r="A5" s="1">
        <v>140026462</v>
      </c>
      <c r="B5" s="2">
        <v>15</v>
      </c>
      <c r="C5" s="1" t="s">
        <v>13</v>
      </c>
      <c r="D5" s="1" t="s">
        <v>14</v>
      </c>
      <c r="E5" s="1">
        <v>36.42</v>
      </c>
      <c r="F5" s="1">
        <v>37.6</v>
      </c>
      <c r="G5" s="1">
        <v>38.369999999999997</v>
      </c>
      <c r="H5" s="1">
        <v>39.119999999999997</v>
      </c>
      <c r="I5" s="1">
        <v>39.36</v>
      </c>
      <c r="J5" s="1">
        <v>39.770000000000003</v>
      </c>
      <c r="K5" s="1">
        <v>40.33</v>
      </c>
      <c r="L5" s="1">
        <v>40.07</v>
      </c>
      <c r="M5" s="3">
        <v>10.021965952773197</v>
      </c>
      <c r="N5" s="3"/>
      <c r="P5" s="222"/>
      <c r="Q5" s="4" t="s">
        <v>15</v>
      </c>
      <c r="R5" s="13">
        <f>AVERAGE(E10:E17)</f>
        <v>35.263750000000002</v>
      </c>
      <c r="S5" s="13">
        <f t="shared" ref="S5:Y5" si="1">AVERAGE(F10:F17)</f>
        <v>35.6175</v>
      </c>
      <c r="T5" s="13">
        <f t="shared" si="1"/>
        <v>36.362500000000004</v>
      </c>
      <c r="U5" s="13">
        <f t="shared" si="1"/>
        <v>36.768749999999997</v>
      </c>
      <c r="V5" s="13">
        <f t="shared" si="1"/>
        <v>36.773750000000007</v>
      </c>
      <c r="W5" s="13">
        <f t="shared" si="1"/>
        <v>36.869999999999997</v>
      </c>
      <c r="X5" s="13">
        <f t="shared" si="1"/>
        <v>36.766249999999999</v>
      </c>
      <c r="Y5" s="13">
        <f t="shared" si="1"/>
        <v>37.017499999999998</v>
      </c>
    </row>
    <row r="6" spans="1:25" x14ac:dyDescent="0.2">
      <c r="A6" s="1">
        <v>150014042</v>
      </c>
      <c r="B6" s="2">
        <v>5</v>
      </c>
      <c r="C6" s="1" t="s">
        <v>13</v>
      </c>
      <c r="D6" s="1" t="s">
        <v>14</v>
      </c>
      <c r="E6" s="1">
        <v>36.46</v>
      </c>
      <c r="F6" s="1">
        <v>36.880000000000003</v>
      </c>
      <c r="G6" s="1">
        <v>37.07</v>
      </c>
      <c r="H6" s="1">
        <v>38.11</v>
      </c>
      <c r="I6" s="1">
        <v>37.950000000000003</v>
      </c>
      <c r="J6" s="1">
        <v>37.92</v>
      </c>
      <c r="K6" s="1">
        <v>38.96</v>
      </c>
      <c r="L6" s="1">
        <v>37.96</v>
      </c>
      <c r="M6" s="3">
        <v>4.1140976412506856</v>
      </c>
      <c r="N6" s="3"/>
      <c r="P6" s="221" t="s">
        <v>16</v>
      </c>
      <c r="Q6" s="4" t="s">
        <v>13</v>
      </c>
      <c r="R6" s="13">
        <f>AVERAGE(E18:E27)</f>
        <v>37.204000000000001</v>
      </c>
      <c r="S6" s="13">
        <f t="shared" ref="S6:Y6" si="2">AVERAGE(F18:F27)</f>
        <v>38.11999999999999</v>
      </c>
      <c r="T6" s="13">
        <f t="shared" si="2"/>
        <v>39.658000000000001</v>
      </c>
      <c r="U6" s="13">
        <f t="shared" si="2"/>
        <v>40.317999999999998</v>
      </c>
      <c r="V6" s="13">
        <f t="shared" si="2"/>
        <v>40.832000000000001</v>
      </c>
      <c r="W6" s="13">
        <f t="shared" si="2"/>
        <v>41.610999999999997</v>
      </c>
      <c r="X6" s="13">
        <f t="shared" si="2"/>
        <v>42.016999999999996</v>
      </c>
      <c r="Y6" s="13">
        <f t="shared" si="2"/>
        <v>42.173000000000009</v>
      </c>
    </row>
    <row r="7" spans="1:25" x14ac:dyDescent="0.2">
      <c r="A7" s="1">
        <v>150014044</v>
      </c>
      <c r="B7" s="2">
        <v>9</v>
      </c>
      <c r="C7" s="1" t="s">
        <v>13</v>
      </c>
      <c r="D7" s="1" t="s">
        <v>14</v>
      </c>
      <c r="E7" s="1">
        <v>33.729999999999997</v>
      </c>
      <c r="F7" s="1">
        <v>33.799999999999997</v>
      </c>
      <c r="G7" s="1">
        <v>35.28</v>
      </c>
      <c r="H7" s="1">
        <v>36.46</v>
      </c>
      <c r="I7" s="1">
        <v>36.54</v>
      </c>
      <c r="J7" s="1">
        <v>37.15</v>
      </c>
      <c r="K7" s="1">
        <v>39.770000000000003</v>
      </c>
      <c r="L7" s="1">
        <v>37.28</v>
      </c>
      <c r="M7" s="3">
        <v>10.524755410613711</v>
      </c>
      <c r="N7" s="3"/>
      <c r="P7" s="222"/>
      <c r="Q7" s="4" t="s">
        <v>15</v>
      </c>
      <c r="R7" s="13">
        <f>AVERAGE(E28:E37)</f>
        <v>35.368000000000002</v>
      </c>
      <c r="S7" s="13">
        <f t="shared" ref="S7:Y7" si="3">AVERAGE(F28:F37)</f>
        <v>36.743000000000002</v>
      </c>
      <c r="T7" s="13">
        <f t="shared" si="3"/>
        <v>37.213999999999999</v>
      </c>
      <c r="U7" s="13">
        <f t="shared" si="3"/>
        <v>38.146000000000001</v>
      </c>
      <c r="V7" s="13">
        <f t="shared" si="3"/>
        <v>38.45900000000001</v>
      </c>
      <c r="W7" s="13">
        <f t="shared" si="3"/>
        <v>39.042999999999992</v>
      </c>
      <c r="X7" s="13">
        <f t="shared" si="3"/>
        <v>39.027999999999999</v>
      </c>
      <c r="Y7" s="13">
        <f t="shared" si="3"/>
        <v>39.433</v>
      </c>
    </row>
    <row r="8" spans="1:25" x14ac:dyDescent="0.2">
      <c r="A8" s="1">
        <v>150013567</v>
      </c>
      <c r="B8" s="2">
        <v>11</v>
      </c>
      <c r="C8" s="1" t="s">
        <v>13</v>
      </c>
      <c r="D8" s="1" t="s">
        <v>14</v>
      </c>
      <c r="E8" s="1">
        <v>40.840000000000003</v>
      </c>
      <c r="F8" s="1">
        <v>41.15</v>
      </c>
      <c r="G8" s="1">
        <v>40.200000000000003</v>
      </c>
      <c r="H8" s="1">
        <v>43.42</v>
      </c>
      <c r="I8" s="1">
        <v>42.18</v>
      </c>
      <c r="J8" s="1">
        <v>41.88</v>
      </c>
      <c r="K8" s="1">
        <v>41.85</v>
      </c>
      <c r="L8" s="1">
        <v>42.07</v>
      </c>
      <c r="M8" s="3">
        <v>3.0117531831537629</v>
      </c>
      <c r="N8" s="3"/>
      <c r="P8" s="221" t="s">
        <v>17</v>
      </c>
      <c r="Q8" s="4" t="s">
        <v>13</v>
      </c>
      <c r="R8" s="13">
        <f>AVERAGE(E38:E46)</f>
        <v>37.122222222222227</v>
      </c>
      <c r="S8" s="13">
        <f t="shared" ref="S8:Y8" si="4">AVERAGE(F38:F46)</f>
        <v>40.099999999999994</v>
      </c>
      <c r="T8" s="13">
        <f t="shared" si="4"/>
        <v>41.511111111111106</v>
      </c>
      <c r="U8" s="13">
        <f t="shared" si="4"/>
        <v>42.833333333333336</v>
      </c>
      <c r="V8" s="13">
        <f t="shared" si="4"/>
        <v>44.144444444444453</v>
      </c>
      <c r="W8" s="13">
        <f t="shared" si="4"/>
        <v>44.966666666666661</v>
      </c>
      <c r="X8" s="13">
        <f t="shared" si="4"/>
        <v>46.233333333333334</v>
      </c>
      <c r="Y8" s="13">
        <f t="shared" si="4"/>
        <v>45.63111111111111</v>
      </c>
    </row>
    <row r="9" spans="1:25" x14ac:dyDescent="0.2">
      <c r="A9" s="1">
        <v>150013356</v>
      </c>
      <c r="B9" s="2">
        <v>13</v>
      </c>
      <c r="C9" s="4" t="s">
        <v>13</v>
      </c>
      <c r="D9" s="4" t="s">
        <v>14</v>
      </c>
      <c r="E9" s="1">
        <v>37.200000000000003</v>
      </c>
      <c r="F9" s="1">
        <v>37.44</v>
      </c>
      <c r="G9" s="1">
        <v>37.75</v>
      </c>
      <c r="H9" s="1">
        <v>38.4</v>
      </c>
      <c r="I9" s="1">
        <v>38.299999999999997</v>
      </c>
      <c r="J9" s="1">
        <v>37.25</v>
      </c>
      <c r="K9" s="1">
        <v>38.340000000000003</v>
      </c>
      <c r="L9" s="1">
        <v>38.700000000000003</v>
      </c>
      <c r="M9" s="3">
        <v>4.032258064516129</v>
      </c>
      <c r="N9" s="3"/>
      <c r="P9" s="222"/>
      <c r="Q9" s="4" t="s">
        <v>15</v>
      </c>
      <c r="R9" s="13">
        <f>AVERAGE(E47:E55)</f>
        <v>32.98888888888888</v>
      </c>
      <c r="S9" s="13">
        <f t="shared" ref="S9:Y9" si="5">AVERAGE(F47:F55)</f>
        <v>35.966666666666669</v>
      </c>
      <c r="T9" s="13">
        <f t="shared" si="5"/>
        <v>38.466666666666661</v>
      </c>
      <c r="U9" s="13">
        <f t="shared" si="5"/>
        <v>39.777777777777779</v>
      </c>
      <c r="V9" s="13">
        <f t="shared" si="5"/>
        <v>41.477777777777781</v>
      </c>
      <c r="W9" s="13">
        <f t="shared" si="5"/>
        <v>42.333333333333336</v>
      </c>
      <c r="X9" s="13">
        <f t="shared" si="5"/>
        <v>43.13</v>
      </c>
      <c r="Y9" s="13">
        <f t="shared" si="5"/>
        <v>43.397777777777776</v>
      </c>
    </row>
    <row r="10" spans="1:25" x14ac:dyDescent="0.2">
      <c r="A10" s="1">
        <v>140026468</v>
      </c>
      <c r="B10" s="5">
        <v>6</v>
      </c>
      <c r="C10" s="1" t="s">
        <v>15</v>
      </c>
      <c r="D10" s="1" t="s">
        <v>14</v>
      </c>
      <c r="E10" s="1">
        <v>30.38</v>
      </c>
      <c r="F10" s="1">
        <v>31.39</v>
      </c>
      <c r="G10" s="1">
        <v>31.78</v>
      </c>
      <c r="H10" s="1">
        <v>32.04</v>
      </c>
      <c r="I10" s="1">
        <v>32.659999999999997</v>
      </c>
      <c r="J10" s="1">
        <v>31.21</v>
      </c>
      <c r="K10" s="1">
        <v>30.54</v>
      </c>
      <c r="L10" s="1">
        <v>29.6</v>
      </c>
      <c r="M10" s="3">
        <v>-2.5674786043449558</v>
      </c>
      <c r="N10" s="3"/>
    </row>
    <row r="11" spans="1:25" x14ac:dyDescent="0.2">
      <c r="A11" s="1">
        <v>140026461</v>
      </c>
      <c r="B11" s="5">
        <v>12</v>
      </c>
      <c r="C11" s="1" t="s">
        <v>15</v>
      </c>
      <c r="D11" s="1" t="s">
        <v>14</v>
      </c>
      <c r="E11" s="1">
        <v>37.28</v>
      </c>
      <c r="F11" s="1">
        <v>38</v>
      </c>
      <c r="G11" s="1">
        <v>38.700000000000003</v>
      </c>
      <c r="H11" s="1">
        <v>39.53</v>
      </c>
      <c r="I11" s="1">
        <v>39.950000000000003</v>
      </c>
      <c r="J11" s="1">
        <v>40.14</v>
      </c>
      <c r="K11" s="1">
        <v>40.93</v>
      </c>
      <c r="L11" s="1">
        <v>41.68</v>
      </c>
      <c r="M11" s="3">
        <v>11.802575107296134</v>
      </c>
      <c r="N11" s="3"/>
      <c r="O11" t="s">
        <v>76</v>
      </c>
      <c r="P11" s="221" t="s">
        <v>14</v>
      </c>
      <c r="Q11" s="137" t="s">
        <v>13</v>
      </c>
      <c r="R11" s="13">
        <f>STDEV(E2:E9)</f>
        <v>2.4372686703415729</v>
      </c>
      <c r="S11" s="13">
        <f t="shared" ref="S11:Y11" si="6">STDEV(F2:F9)</f>
        <v>2.3990351483163272</v>
      </c>
      <c r="T11" s="13">
        <f t="shared" si="6"/>
        <v>1.8906763717932125</v>
      </c>
      <c r="U11" s="13">
        <f t="shared" si="6"/>
        <v>2.7270179291149317</v>
      </c>
      <c r="V11" s="13">
        <f t="shared" si="6"/>
        <v>2.0580156878480231</v>
      </c>
      <c r="W11" s="13">
        <f t="shared" si="6"/>
        <v>1.829660390033393</v>
      </c>
      <c r="X11" s="13">
        <f t="shared" si="6"/>
        <v>1.5814911589111982</v>
      </c>
      <c r="Y11" s="13">
        <f t="shared" si="6"/>
        <v>1.7839582794609135</v>
      </c>
    </row>
    <row r="12" spans="1:25" x14ac:dyDescent="0.2">
      <c r="A12" s="1">
        <v>140026478</v>
      </c>
      <c r="B12" s="5">
        <v>14</v>
      </c>
      <c r="C12" s="1" t="s">
        <v>15</v>
      </c>
      <c r="D12" s="1" t="s">
        <v>14</v>
      </c>
      <c r="E12" s="1">
        <v>36</v>
      </c>
      <c r="F12" s="1">
        <v>37.72</v>
      </c>
      <c r="G12" s="1">
        <v>37.03</v>
      </c>
      <c r="H12" s="1">
        <v>38.549999999999997</v>
      </c>
      <c r="I12" s="1">
        <v>39.26</v>
      </c>
      <c r="J12" s="1">
        <v>39.369999999999997</v>
      </c>
      <c r="K12" s="1">
        <v>41.24</v>
      </c>
      <c r="L12" s="1">
        <v>41.06</v>
      </c>
      <c r="M12" s="3">
        <v>14.055555555555562</v>
      </c>
      <c r="N12" s="3"/>
      <c r="P12" s="222"/>
      <c r="Q12" s="4" t="s">
        <v>15</v>
      </c>
      <c r="R12" s="13">
        <f>STDEV(E10:E17)</f>
        <v>2.9247121347969576</v>
      </c>
      <c r="S12" s="13">
        <f t="shared" ref="S12:Y12" si="7">STDEV(F10:F17)</f>
        <v>3.1007406949215945</v>
      </c>
      <c r="T12" s="13">
        <f t="shared" si="7"/>
        <v>2.9546126166192614</v>
      </c>
      <c r="U12" s="13">
        <f t="shared" si="7"/>
        <v>2.7309937359346481</v>
      </c>
      <c r="V12" s="13">
        <f t="shared" si="7"/>
        <v>3.0651820617099692</v>
      </c>
      <c r="W12" s="13">
        <f t="shared" si="7"/>
        <v>3.3988737630489987</v>
      </c>
      <c r="X12" s="13">
        <f t="shared" si="7"/>
        <v>4.021335732244796</v>
      </c>
      <c r="Y12" s="13">
        <f t="shared" si="7"/>
        <v>3.9194997858691827</v>
      </c>
    </row>
    <row r="13" spans="1:25" x14ac:dyDescent="0.2">
      <c r="A13" s="1">
        <v>140026470</v>
      </c>
      <c r="B13" s="5">
        <v>16</v>
      </c>
      <c r="C13" s="1" t="s">
        <v>15</v>
      </c>
      <c r="D13" s="1" t="s">
        <v>14</v>
      </c>
      <c r="E13" s="1">
        <v>35.1</v>
      </c>
      <c r="F13" s="1">
        <v>37.799999999999997</v>
      </c>
      <c r="G13" s="1">
        <v>39.6</v>
      </c>
      <c r="H13" s="1">
        <v>36.840000000000003</v>
      </c>
      <c r="I13" s="1">
        <v>39.06</v>
      </c>
      <c r="J13" s="1">
        <v>40.99</v>
      </c>
      <c r="K13" s="1">
        <v>39.93</v>
      </c>
      <c r="L13" s="1">
        <v>38.58</v>
      </c>
      <c r="M13" s="3">
        <v>9.914529914529906</v>
      </c>
      <c r="N13" s="3"/>
      <c r="P13" s="221" t="s">
        <v>16</v>
      </c>
      <c r="Q13" s="4" t="s">
        <v>13</v>
      </c>
      <c r="R13" s="13">
        <f>STDEV(E18:E27)</f>
        <v>2.3691639406714282</v>
      </c>
      <c r="S13" s="13">
        <f t="shared" ref="S13:Y13" si="8">STDEV(F18:F27)</f>
        <v>2.1368668652960112</v>
      </c>
      <c r="T13" s="13">
        <f t="shared" si="8"/>
        <v>2.1806410882021732</v>
      </c>
      <c r="U13" s="13">
        <f t="shared" si="8"/>
        <v>2.2221351094036668</v>
      </c>
      <c r="V13" s="13">
        <f t="shared" si="8"/>
        <v>2.3927427312140725</v>
      </c>
      <c r="W13" s="13">
        <f t="shared" si="8"/>
        <v>2.1916784537072145</v>
      </c>
      <c r="X13" s="13">
        <f t="shared" si="8"/>
        <v>2.1821195099158883</v>
      </c>
      <c r="Y13" s="13">
        <f t="shared" si="8"/>
        <v>1.9583896445804658</v>
      </c>
    </row>
    <row r="14" spans="1:25" x14ac:dyDescent="0.2">
      <c r="A14" s="1">
        <v>150013362</v>
      </c>
      <c r="B14" s="5">
        <v>2</v>
      </c>
      <c r="C14" s="1" t="s">
        <v>15</v>
      </c>
      <c r="D14" s="1" t="s">
        <v>14</v>
      </c>
      <c r="E14" s="1">
        <v>34.880000000000003</v>
      </c>
      <c r="F14" s="1">
        <v>33.24</v>
      </c>
      <c r="G14" s="1">
        <v>33.74</v>
      </c>
      <c r="H14" s="1">
        <v>34.35</v>
      </c>
      <c r="I14" s="1">
        <v>33.53</v>
      </c>
      <c r="J14" s="1">
        <v>34.18</v>
      </c>
      <c r="K14" s="1">
        <v>32.6</v>
      </c>
      <c r="L14" s="1">
        <v>34.5</v>
      </c>
      <c r="M14" s="3">
        <v>-1.0894495412844107</v>
      </c>
      <c r="N14" s="3"/>
      <c r="P14" s="222"/>
      <c r="Q14" s="4" t="s">
        <v>15</v>
      </c>
      <c r="R14" s="13">
        <f>STDEV(E18:E27)</f>
        <v>2.3691639406714282</v>
      </c>
      <c r="S14" s="13">
        <f t="shared" ref="S14:Y14" si="9">STDEV(F18:F27)</f>
        <v>2.1368668652960112</v>
      </c>
      <c r="T14" s="13">
        <f t="shared" si="9"/>
        <v>2.1806410882021732</v>
      </c>
      <c r="U14" s="13">
        <f t="shared" si="9"/>
        <v>2.2221351094036668</v>
      </c>
      <c r="V14" s="13">
        <f t="shared" si="9"/>
        <v>2.3927427312140725</v>
      </c>
      <c r="W14" s="13">
        <f t="shared" si="9"/>
        <v>2.1916784537072145</v>
      </c>
      <c r="X14" s="13">
        <f t="shared" si="9"/>
        <v>2.1821195099158883</v>
      </c>
      <c r="Y14" s="13">
        <f t="shared" si="9"/>
        <v>1.9583896445804658</v>
      </c>
    </row>
    <row r="15" spans="1:25" x14ac:dyDescent="0.2">
      <c r="A15" s="1">
        <v>150013357</v>
      </c>
      <c r="B15" s="5">
        <v>6</v>
      </c>
      <c r="C15" s="1" t="s">
        <v>15</v>
      </c>
      <c r="D15" s="1" t="s">
        <v>14</v>
      </c>
      <c r="E15" s="1">
        <v>31.9</v>
      </c>
      <c r="F15" s="1">
        <v>31.28</v>
      </c>
      <c r="G15" s="1">
        <v>33.549999999999997</v>
      </c>
      <c r="H15" s="1">
        <v>34.909999999999997</v>
      </c>
      <c r="I15" s="1">
        <v>33.33</v>
      </c>
      <c r="J15" s="1">
        <v>34.29</v>
      </c>
      <c r="K15" s="1">
        <v>34</v>
      </c>
      <c r="L15" s="1">
        <v>35</v>
      </c>
      <c r="M15" s="3">
        <v>9.7178683385579987</v>
      </c>
      <c r="N15" s="3"/>
      <c r="P15" s="221" t="s">
        <v>17</v>
      </c>
      <c r="Q15" s="4" t="s">
        <v>13</v>
      </c>
      <c r="R15" s="13">
        <f>STDEV(E38:E46)</f>
        <v>3.2213265038558947</v>
      </c>
      <c r="S15" s="13">
        <f t="shared" ref="S15:Y15" si="10">STDEV(F38:F46)</f>
        <v>3.3056769352131194</v>
      </c>
      <c r="T15" s="13">
        <f t="shared" si="10"/>
        <v>4.0352956658851049</v>
      </c>
      <c r="U15" s="13">
        <f t="shared" si="10"/>
        <v>4.1827024756728761</v>
      </c>
      <c r="V15" s="13">
        <f t="shared" si="10"/>
        <v>3.1233440056736916</v>
      </c>
      <c r="W15" s="13">
        <f t="shared" si="10"/>
        <v>2.739069184960468</v>
      </c>
      <c r="X15" s="13">
        <f t="shared" si="10"/>
        <v>1.923564399753749</v>
      </c>
      <c r="Y15" s="13">
        <f t="shared" si="10"/>
        <v>2.1149967165721817</v>
      </c>
    </row>
    <row r="16" spans="1:25" x14ac:dyDescent="0.2">
      <c r="A16" s="1">
        <v>150013361</v>
      </c>
      <c r="B16" s="5">
        <v>10</v>
      </c>
      <c r="C16" s="1" t="s">
        <v>15</v>
      </c>
      <c r="D16" s="1" t="s">
        <v>14</v>
      </c>
      <c r="E16" s="1">
        <v>39.200000000000003</v>
      </c>
      <c r="F16" s="1">
        <v>38.450000000000003</v>
      </c>
      <c r="G16" s="1">
        <v>39.200000000000003</v>
      </c>
      <c r="H16" s="1">
        <v>38.75</v>
      </c>
      <c r="I16" s="1">
        <v>38.869999999999997</v>
      </c>
      <c r="J16" s="1">
        <v>37.880000000000003</v>
      </c>
      <c r="K16" s="1">
        <v>38.200000000000003</v>
      </c>
      <c r="L16" s="1">
        <v>38.15</v>
      </c>
      <c r="M16" s="3">
        <v>-2.678571428571439</v>
      </c>
      <c r="N16" s="3"/>
      <c r="P16" s="222"/>
      <c r="Q16" s="4" t="s">
        <v>15</v>
      </c>
      <c r="R16" s="13">
        <f>STDEV(E47:E55)</f>
        <v>4.0995257178253528</v>
      </c>
      <c r="S16" s="13">
        <f t="shared" ref="S16:Y16" si="11">STDEV(F47:F55)</f>
        <v>3.4036744850235015</v>
      </c>
      <c r="T16" s="13">
        <f t="shared" si="11"/>
        <v>3.6847659355785396</v>
      </c>
      <c r="U16" s="13">
        <f t="shared" si="11"/>
        <v>3.5134661581470295</v>
      </c>
      <c r="V16" s="13">
        <f t="shared" si="11"/>
        <v>3.2232661144318269</v>
      </c>
      <c r="W16" s="13">
        <f t="shared" si="11"/>
        <v>2.8434134416225865</v>
      </c>
      <c r="X16" s="13">
        <f t="shared" si="11"/>
        <v>2.1284207760684923</v>
      </c>
      <c r="Y16" s="13">
        <f t="shared" si="11"/>
        <v>1.9643814406689053</v>
      </c>
    </row>
    <row r="17" spans="1:25" x14ac:dyDescent="0.2">
      <c r="A17" s="1">
        <v>150013565</v>
      </c>
      <c r="B17" s="5">
        <v>18</v>
      </c>
      <c r="C17" s="4" t="s">
        <v>15</v>
      </c>
      <c r="D17" s="4" t="s">
        <v>14</v>
      </c>
      <c r="E17" s="1">
        <v>37.369999999999997</v>
      </c>
      <c r="F17" s="1">
        <v>37.06</v>
      </c>
      <c r="G17" s="1">
        <v>37.299999999999997</v>
      </c>
      <c r="H17" s="1">
        <v>39.18</v>
      </c>
      <c r="I17" s="1">
        <v>37.53</v>
      </c>
      <c r="J17" s="1">
        <v>36.9</v>
      </c>
      <c r="K17" s="1">
        <v>36.69</v>
      </c>
      <c r="L17" s="1">
        <v>37.57</v>
      </c>
      <c r="M17" s="3">
        <v>0.53518865400054283</v>
      </c>
      <c r="N17" s="3"/>
    </row>
    <row r="18" spans="1:25" x14ac:dyDescent="0.2">
      <c r="A18" s="6">
        <v>140026457</v>
      </c>
      <c r="B18" s="2">
        <v>5</v>
      </c>
      <c r="C18" s="7" t="s">
        <v>13</v>
      </c>
      <c r="D18" s="7" t="s">
        <v>16</v>
      </c>
      <c r="E18" s="1">
        <v>36.700000000000003</v>
      </c>
      <c r="F18" s="1">
        <v>38.89</v>
      </c>
      <c r="G18" s="1">
        <v>40.39</v>
      </c>
      <c r="H18" s="1">
        <v>40.78</v>
      </c>
      <c r="I18" s="1">
        <v>41.17</v>
      </c>
      <c r="J18" s="1">
        <v>41.4</v>
      </c>
      <c r="K18" s="1">
        <v>41.8</v>
      </c>
      <c r="L18" s="1">
        <v>41.5</v>
      </c>
      <c r="M18" s="3">
        <v>13.079019073569473</v>
      </c>
      <c r="N18" s="3"/>
      <c r="O18" t="s">
        <v>77</v>
      </c>
      <c r="P18" s="221" t="s">
        <v>14</v>
      </c>
      <c r="Q18" s="137" t="s">
        <v>13</v>
      </c>
      <c r="R18" s="13">
        <f>STDEV(E2:E9)/(SQRT(COUNT(E2:E9)))</f>
        <v>0.86170460218602307</v>
      </c>
      <c r="S18" s="13">
        <f t="shared" ref="S18:Y18" si="12">STDEV(F2:F9)/(SQRT(COUNT(F2:F9)))</f>
        <v>0.84818701083967485</v>
      </c>
      <c r="T18" s="13">
        <f t="shared" si="12"/>
        <v>0.66845504176207926</v>
      </c>
      <c r="U18" s="13">
        <f t="shared" si="12"/>
        <v>0.96414643504723196</v>
      </c>
      <c r="V18" s="13">
        <f t="shared" si="12"/>
        <v>0.72761842433281709</v>
      </c>
      <c r="W18" s="13">
        <f t="shared" si="12"/>
        <v>0.64688263453051775</v>
      </c>
      <c r="X18" s="13">
        <f t="shared" si="12"/>
        <v>0.55914156142633997</v>
      </c>
      <c r="Y18" s="13">
        <f t="shared" si="12"/>
        <v>0.63072449838034894</v>
      </c>
    </row>
    <row r="19" spans="1:25" x14ac:dyDescent="0.2">
      <c r="A19" s="6">
        <v>140026464</v>
      </c>
      <c r="B19" s="2">
        <v>7</v>
      </c>
      <c r="C19" s="1" t="s">
        <v>13</v>
      </c>
      <c r="D19" s="1" t="s">
        <v>16</v>
      </c>
      <c r="E19" s="1">
        <v>33.340000000000003</v>
      </c>
      <c r="F19" s="1">
        <v>37.979999999999997</v>
      </c>
      <c r="G19" s="1">
        <v>39.4</v>
      </c>
      <c r="H19" s="1">
        <v>40.33</v>
      </c>
      <c r="I19" s="1">
        <v>41.48</v>
      </c>
      <c r="J19" s="1">
        <v>41.9</v>
      </c>
      <c r="K19" s="1">
        <v>42.45</v>
      </c>
      <c r="L19" s="1">
        <v>43.29</v>
      </c>
      <c r="M19" s="3">
        <v>29.844031193761232</v>
      </c>
      <c r="N19" s="3"/>
      <c r="P19" s="222"/>
      <c r="Q19" s="4" t="s">
        <v>15</v>
      </c>
      <c r="R19" s="13">
        <f>STDEV(E10:E17)/(SQRT(COUNT(E10:E17)))</f>
        <v>1.0340418917667562</v>
      </c>
      <c r="S19" s="13">
        <f t="shared" ref="S19:Y19" si="13">STDEV(F10:F17)/(SQRT(COUNT(F10:F17)))</f>
        <v>1.0962773860400736</v>
      </c>
      <c r="T19" s="13">
        <f t="shared" si="13"/>
        <v>1.0446133084954043</v>
      </c>
      <c r="U19" s="13">
        <f t="shared" si="13"/>
        <v>0.96555209502868655</v>
      </c>
      <c r="V19" s="13">
        <f t="shared" si="13"/>
        <v>1.0837055107032407</v>
      </c>
      <c r="W19" s="13">
        <f t="shared" si="13"/>
        <v>1.2016833431244927</v>
      </c>
      <c r="X19" s="13">
        <f t="shared" si="13"/>
        <v>1.4217568828490328</v>
      </c>
      <c r="Y19" s="13">
        <f t="shared" si="13"/>
        <v>1.3857524387236599</v>
      </c>
    </row>
    <row r="20" spans="1:25" x14ac:dyDescent="0.2">
      <c r="A20" s="6">
        <v>140026463</v>
      </c>
      <c r="B20" s="2">
        <v>11</v>
      </c>
      <c r="C20" s="1" t="s">
        <v>13</v>
      </c>
      <c r="D20" s="1" t="s">
        <v>16</v>
      </c>
      <c r="E20" s="1">
        <v>35.76</v>
      </c>
      <c r="F20" s="1">
        <v>37.14</v>
      </c>
      <c r="G20" s="1">
        <v>39.5</v>
      </c>
      <c r="H20" s="1">
        <v>40.700000000000003</v>
      </c>
      <c r="I20" s="1">
        <v>41.6</v>
      </c>
      <c r="J20" s="1">
        <v>42.96</v>
      </c>
      <c r="K20" s="1">
        <v>43.83</v>
      </c>
      <c r="L20" s="1">
        <v>44.34</v>
      </c>
      <c r="M20" s="3">
        <v>23.993288590604042</v>
      </c>
      <c r="N20" s="3"/>
      <c r="P20" s="221" t="s">
        <v>16</v>
      </c>
      <c r="Q20" s="4" t="s">
        <v>13</v>
      </c>
      <c r="R20" s="13">
        <f>STDEV(E18:E27)/(SQRT(COUNT(E18:E27)))</f>
        <v>0.74919542028617403</v>
      </c>
      <c r="S20" s="13">
        <f t="shared" ref="S20:Y20" si="14">STDEV(F18:F27)/(SQRT(COUNT(F18:F27)))</f>
        <v>0.67573663508796089</v>
      </c>
      <c r="T20" s="13">
        <f t="shared" si="14"/>
        <v>0.68957925980669965</v>
      </c>
      <c r="U20" s="13">
        <f t="shared" si="14"/>
        <v>0.70270082143430324</v>
      </c>
      <c r="V20" s="13">
        <f t="shared" si="14"/>
        <v>0.75665168854485343</v>
      </c>
      <c r="W20" s="13">
        <f t="shared" si="14"/>
        <v>0.69306958124307017</v>
      </c>
      <c r="X20" s="13">
        <f t="shared" si="14"/>
        <v>0.6900467778024586</v>
      </c>
      <c r="Y20" s="13">
        <f t="shared" si="14"/>
        <v>0.61929718229618991</v>
      </c>
    </row>
    <row r="21" spans="1:25" x14ac:dyDescent="0.2">
      <c r="A21" s="6">
        <v>140026458</v>
      </c>
      <c r="B21" s="2">
        <v>13</v>
      </c>
      <c r="C21" s="1" t="s">
        <v>13</v>
      </c>
      <c r="D21" s="1" t="s">
        <v>16</v>
      </c>
      <c r="E21" s="1">
        <v>36.4</v>
      </c>
      <c r="F21" s="1">
        <v>38.520000000000003</v>
      </c>
      <c r="G21" s="1">
        <v>41.73</v>
      </c>
      <c r="H21" s="1">
        <v>42.01</v>
      </c>
      <c r="I21" s="1">
        <v>42.77</v>
      </c>
      <c r="J21" s="1">
        <v>42.37</v>
      </c>
      <c r="K21" s="1">
        <v>42.8</v>
      </c>
      <c r="L21" s="1">
        <v>42.67</v>
      </c>
      <c r="M21" s="3">
        <v>17.225274725274733</v>
      </c>
      <c r="N21" s="3"/>
      <c r="P21" s="222"/>
      <c r="Q21" s="4" t="s">
        <v>15</v>
      </c>
      <c r="R21" s="13">
        <f>STDEV(E28:E37)/(SQRT(COUNT(E28:E37)))</f>
        <v>1.0561300424979236</v>
      </c>
      <c r="S21" s="13">
        <f t="shared" ref="S21:X21" si="15">STDEV(F28:F37)/(SQRT(COUNT(F28:F37)))</f>
        <v>1.2315158229686731</v>
      </c>
      <c r="T21" s="13">
        <f t="shared" si="15"/>
        <v>1.127497918204533</v>
      </c>
      <c r="U21" s="13">
        <f t="shared" si="15"/>
        <v>1.2114611930318784</v>
      </c>
      <c r="V21" s="13">
        <f t="shared" si="15"/>
        <v>1.3052402503413127</v>
      </c>
      <c r="W21" s="13">
        <f t="shared" si="15"/>
        <v>1.3804669499846869</v>
      </c>
      <c r="X21" s="13">
        <f t="shared" si="15"/>
        <v>1.3594335421621548</v>
      </c>
      <c r="Y21" s="13">
        <f>STDEV(L28:L37)/(SQRT(COUNT(L28:L37)))</f>
        <v>1.353131388873797</v>
      </c>
    </row>
    <row r="22" spans="1:25" x14ac:dyDescent="0.2">
      <c r="A22" s="6">
        <v>140026466</v>
      </c>
      <c r="B22" s="2">
        <v>17</v>
      </c>
      <c r="C22" s="1" t="s">
        <v>13</v>
      </c>
      <c r="D22" s="1" t="s">
        <v>16</v>
      </c>
      <c r="E22" s="1">
        <v>38.479999999999997</v>
      </c>
      <c r="F22" s="1">
        <v>40.22</v>
      </c>
      <c r="G22" s="1">
        <v>41.47</v>
      </c>
      <c r="H22" s="1">
        <v>41.59</v>
      </c>
      <c r="I22" s="1">
        <v>42.77</v>
      </c>
      <c r="J22" s="1">
        <v>43.7</v>
      </c>
      <c r="K22" s="1">
        <v>43.95</v>
      </c>
      <c r="L22" s="1">
        <v>43.87</v>
      </c>
      <c r="M22" s="3">
        <v>14.007276507276508</v>
      </c>
      <c r="N22" s="3"/>
      <c r="P22" s="221" t="s">
        <v>17</v>
      </c>
      <c r="Q22" s="4" t="s">
        <v>13</v>
      </c>
      <c r="R22" s="13">
        <f>STDEV(E38:E46)/(SQRT(COUNT(E38:E46)))</f>
        <v>1.0737755012852983</v>
      </c>
      <c r="S22" s="13">
        <f t="shared" ref="S22:Y22" si="16">STDEV(F38:F46)/(SQRT(COUNT(F38:F46)))</f>
        <v>1.1018923117377064</v>
      </c>
      <c r="T22" s="13">
        <f t="shared" si="16"/>
        <v>1.345098555295035</v>
      </c>
      <c r="U22" s="13">
        <f t="shared" si="16"/>
        <v>1.3942341585576254</v>
      </c>
      <c r="V22" s="13">
        <f t="shared" si="16"/>
        <v>1.0411146685578971</v>
      </c>
      <c r="W22" s="13">
        <f t="shared" si="16"/>
        <v>0.91302306165348934</v>
      </c>
      <c r="X22" s="13">
        <f t="shared" si="16"/>
        <v>0.64118813325124968</v>
      </c>
      <c r="Y22" s="13">
        <f t="shared" si="16"/>
        <v>0.70499890552406053</v>
      </c>
    </row>
    <row r="23" spans="1:25" x14ac:dyDescent="0.2">
      <c r="A23" s="6">
        <v>150017567</v>
      </c>
      <c r="B23" s="2">
        <v>1</v>
      </c>
      <c r="C23" s="1" t="s">
        <v>13</v>
      </c>
      <c r="D23" s="1" t="s">
        <v>16</v>
      </c>
      <c r="E23" s="1">
        <v>37.82</v>
      </c>
      <c r="F23" s="1">
        <v>34.6</v>
      </c>
      <c r="G23" s="1">
        <v>38.729999999999997</v>
      </c>
      <c r="H23" s="1">
        <v>39.21</v>
      </c>
      <c r="I23" s="1">
        <v>39.4</v>
      </c>
      <c r="J23" s="1">
        <v>41.67</v>
      </c>
      <c r="K23" s="1">
        <v>39.97</v>
      </c>
      <c r="L23" s="1">
        <v>41.04</v>
      </c>
      <c r="M23" s="3">
        <v>8.5140137493389716</v>
      </c>
      <c r="N23" s="3"/>
      <c r="P23" s="222"/>
      <c r="Q23" s="4" t="s">
        <v>15</v>
      </c>
      <c r="R23" s="13">
        <f>STDEV(E47:E55)/(SQRT(COUNT(E47:E55)))</f>
        <v>1.3665085726084509</v>
      </c>
      <c r="S23" s="13">
        <f t="shared" ref="S23:Y23" si="17">STDEV(F47:F55)/(SQRT(COUNT(F47:F55)))</f>
        <v>1.1345581616745004</v>
      </c>
      <c r="T23" s="13">
        <f t="shared" si="17"/>
        <v>1.2282553118595132</v>
      </c>
      <c r="U23" s="13">
        <f t="shared" si="17"/>
        <v>1.1711553860490098</v>
      </c>
      <c r="V23" s="13">
        <f t="shared" si="17"/>
        <v>1.0744220381439422</v>
      </c>
      <c r="W23" s="13">
        <f t="shared" si="17"/>
        <v>0.94780448054086219</v>
      </c>
      <c r="X23" s="13">
        <f t="shared" si="17"/>
        <v>0.70947359202283078</v>
      </c>
      <c r="Y23" s="13">
        <f t="shared" si="17"/>
        <v>0.65479381355630173</v>
      </c>
    </row>
    <row r="24" spans="1:25" x14ac:dyDescent="0.2">
      <c r="A24" s="6">
        <v>150018461</v>
      </c>
      <c r="B24" s="2">
        <v>3</v>
      </c>
      <c r="C24" s="1" t="s">
        <v>13</v>
      </c>
      <c r="D24" s="1" t="s">
        <v>16</v>
      </c>
      <c r="E24" s="1">
        <v>36.200000000000003</v>
      </c>
      <c r="F24" s="1">
        <v>35.619999999999997</v>
      </c>
      <c r="G24" s="1">
        <v>36.299999999999997</v>
      </c>
      <c r="H24" s="1">
        <v>35.9</v>
      </c>
      <c r="I24" s="1">
        <v>35.96</v>
      </c>
      <c r="J24" s="1">
        <v>37.26</v>
      </c>
      <c r="K24" s="1">
        <v>38.799999999999997</v>
      </c>
      <c r="L24" s="1">
        <v>39.369999999999997</v>
      </c>
      <c r="M24" s="3">
        <v>8.7569060773480505</v>
      </c>
      <c r="N24" s="3"/>
    </row>
    <row r="25" spans="1:25" x14ac:dyDescent="0.2">
      <c r="A25" s="6">
        <v>150013363</v>
      </c>
      <c r="B25" s="2">
        <v>7</v>
      </c>
      <c r="C25" s="1" t="s">
        <v>13</v>
      </c>
      <c r="D25" s="1" t="s">
        <v>16</v>
      </c>
      <c r="E25" s="1">
        <v>36.200000000000003</v>
      </c>
      <c r="F25" s="1">
        <v>37.25</v>
      </c>
      <c r="G25" s="1">
        <v>36.299999999999997</v>
      </c>
      <c r="H25" s="1">
        <v>38.049999999999997</v>
      </c>
      <c r="I25" s="1">
        <v>39.08</v>
      </c>
      <c r="J25" s="1">
        <v>39.58</v>
      </c>
      <c r="K25" s="1">
        <v>39.880000000000003</v>
      </c>
      <c r="L25" s="1">
        <v>39.86</v>
      </c>
      <c r="M25" s="3">
        <v>10.110497237569051</v>
      </c>
      <c r="N25" s="3"/>
    </row>
    <row r="26" spans="1:25" x14ac:dyDescent="0.2">
      <c r="A26" s="6">
        <v>150013569</v>
      </c>
      <c r="B26" s="2">
        <v>15</v>
      </c>
      <c r="C26" s="1" t="s">
        <v>13</v>
      </c>
      <c r="D26" s="1" t="s">
        <v>16</v>
      </c>
      <c r="E26" s="1">
        <v>38.85</v>
      </c>
      <c r="F26" s="1">
        <v>39.020000000000003</v>
      </c>
      <c r="G26" s="1">
        <v>39.76</v>
      </c>
      <c r="H26" s="1">
        <v>40.6</v>
      </c>
      <c r="I26" s="1">
        <v>39.69</v>
      </c>
      <c r="J26" s="1">
        <v>40.270000000000003</v>
      </c>
      <c r="K26" s="1">
        <v>40.86</v>
      </c>
      <c r="L26" s="1">
        <v>40.72</v>
      </c>
      <c r="M26" s="3">
        <v>4.8133848133848067</v>
      </c>
      <c r="N26" s="3"/>
    </row>
    <row r="27" spans="1:25" x14ac:dyDescent="0.2">
      <c r="A27" s="6">
        <v>150014043</v>
      </c>
      <c r="B27" s="2">
        <v>17</v>
      </c>
      <c r="C27" s="4" t="s">
        <v>13</v>
      </c>
      <c r="D27" s="4" t="s">
        <v>16</v>
      </c>
      <c r="E27" s="1">
        <v>42.29</v>
      </c>
      <c r="F27" s="1">
        <v>41.96</v>
      </c>
      <c r="G27" s="1">
        <v>43</v>
      </c>
      <c r="H27" s="1">
        <v>44.01</v>
      </c>
      <c r="I27" s="1">
        <v>44.4</v>
      </c>
      <c r="J27" s="1">
        <v>45</v>
      </c>
      <c r="K27" s="1">
        <v>45.83</v>
      </c>
      <c r="L27" s="1">
        <v>45.07</v>
      </c>
      <c r="M27" s="3">
        <v>6.5736580751950839</v>
      </c>
      <c r="N27" s="3"/>
    </row>
    <row r="28" spans="1:25" x14ac:dyDescent="0.2">
      <c r="A28" s="6">
        <v>140026471</v>
      </c>
      <c r="B28" s="5">
        <v>2</v>
      </c>
      <c r="C28" s="7" t="s">
        <v>15</v>
      </c>
      <c r="D28" s="7" t="s">
        <v>16</v>
      </c>
      <c r="E28" s="1">
        <v>30.38</v>
      </c>
      <c r="F28" s="1">
        <v>32.68</v>
      </c>
      <c r="G28" s="1">
        <v>33.89</v>
      </c>
      <c r="H28" s="1">
        <v>35.619999999999997</v>
      </c>
      <c r="I28" s="1">
        <v>36.86</v>
      </c>
      <c r="J28" s="1">
        <v>36.369999999999997</v>
      </c>
      <c r="K28" s="1">
        <v>36.54</v>
      </c>
      <c r="L28" s="1">
        <v>36.11</v>
      </c>
      <c r="M28" s="3">
        <v>18.861092824226468</v>
      </c>
      <c r="N28" s="3"/>
    </row>
    <row r="29" spans="1:25" x14ac:dyDescent="0.2">
      <c r="A29" s="6">
        <v>140026474</v>
      </c>
      <c r="B29" s="5">
        <v>4</v>
      </c>
      <c r="C29" s="1" t="s">
        <v>15</v>
      </c>
      <c r="D29" s="1" t="s">
        <v>16</v>
      </c>
      <c r="E29" s="1">
        <v>35.450000000000003</v>
      </c>
      <c r="F29" s="1">
        <v>37.28</v>
      </c>
      <c r="G29" s="1">
        <v>38.15</v>
      </c>
      <c r="H29" s="1">
        <v>38.54</v>
      </c>
      <c r="I29" s="1">
        <v>39.26</v>
      </c>
      <c r="J29" s="1">
        <v>39.619999999999997</v>
      </c>
      <c r="K29" s="1">
        <v>38.090000000000003</v>
      </c>
      <c r="L29" s="1">
        <v>40.94</v>
      </c>
      <c r="M29" s="3">
        <v>15.486600846262325</v>
      </c>
      <c r="N29" s="3"/>
    </row>
    <row r="30" spans="1:25" x14ac:dyDescent="0.2">
      <c r="A30" s="6">
        <v>140026477</v>
      </c>
      <c r="B30" s="5">
        <v>8</v>
      </c>
      <c r="C30" s="1" t="s">
        <v>15</v>
      </c>
      <c r="D30" s="1" t="s">
        <v>16</v>
      </c>
      <c r="E30" s="1">
        <v>34.5</v>
      </c>
      <c r="F30" s="1">
        <v>37.24</v>
      </c>
      <c r="G30" s="1">
        <v>38.49</v>
      </c>
      <c r="H30" s="1">
        <v>37.67</v>
      </c>
      <c r="I30" s="1">
        <v>37.81</v>
      </c>
      <c r="J30" s="1">
        <v>37.53</v>
      </c>
      <c r="K30" s="1">
        <v>37.729999999999997</v>
      </c>
      <c r="L30" s="1">
        <v>37.200000000000003</v>
      </c>
      <c r="M30" s="3">
        <v>7.8260869565217464</v>
      </c>
      <c r="N30" s="3"/>
    </row>
    <row r="31" spans="1:25" x14ac:dyDescent="0.2">
      <c r="A31" s="6">
        <v>140026472</v>
      </c>
      <c r="B31" s="5">
        <v>10</v>
      </c>
      <c r="C31" s="1" t="s">
        <v>15</v>
      </c>
      <c r="D31" s="1" t="s">
        <v>16</v>
      </c>
      <c r="E31" s="1">
        <v>32.770000000000003</v>
      </c>
      <c r="F31" s="1">
        <v>34.35</v>
      </c>
      <c r="G31" s="1">
        <v>34.770000000000003</v>
      </c>
      <c r="H31" s="1">
        <v>35.19</v>
      </c>
      <c r="I31" s="1">
        <v>33.57</v>
      </c>
      <c r="J31" s="1">
        <v>33.29</v>
      </c>
      <c r="K31" s="1">
        <v>34.94</v>
      </c>
      <c r="L31" s="1">
        <v>35.39</v>
      </c>
      <c r="M31" s="3">
        <v>7.9951174855050269</v>
      </c>
      <c r="N31" s="3"/>
    </row>
    <row r="32" spans="1:25" x14ac:dyDescent="0.2">
      <c r="A32" s="6">
        <v>140026475</v>
      </c>
      <c r="B32" s="5">
        <v>18</v>
      </c>
      <c r="C32" s="1" t="s">
        <v>15</v>
      </c>
      <c r="D32" s="1" t="s">
        <v>16</v>
      </c>
      <c r="E32" s="1">
        <v>39.659999999999997</v>
      </c>
      <c r="F32" s="1">
        <v>42.95</v>
      </c>
      <c r="G32" s="1">
        <v>41.6</v>
      </c>
      <c r="H32" s="1">
        <v>44.5</v>
      </c>
      <c r="I32" s="1">
        <v>46.12</v>
      </c>
      <c r="J32" s="1">
        <v>46.98</v>
      </c>
      <c r="K32" s="1">
        <v>46.39</v>
      </c>
      <c r="L32" s="1">
        <v>46.74</v>
      </c>
      <c r="M32" s="3">
        <v>17.851739788199712</v>
      </c>
      <c r="N32" s="3"/>
    </row>
    <row r="33" spans="1:14" x14ac:dyDescent="0.2">
      <c r="A33" s="6">
        <v>150013355</v>
      </c>
      <c r="B33" s="5">
        <v>4</v>
      </c>
      <c r="C33" s="1" t="s">
        <v>15</v>
      </c>
      <c r="D33" s="1" t="s">
        <v>16</v>
      </c>
      <c r="E33" s="1">
        <v>31.82</v>
      </c>
      <c r="F33" s="1">
        <v>30.99</v>
      </c>
      <c r="G33" s="1">
        <v>32.869999999999997</v>
      </c>
      <c r="H33" s="1">
        <v>33.69</v>
      </c>
      <c r="I33" s="1">
        <v>33.86</v>
      </c>
      <c r="J33" s="1">
        <v>36.380000000000003</v>
      </c>
      <c r="K33" s="1">
        <v>36.6</v>
      </c>
      <c r="L33" s="1">
        <v>35.86</v>
      </c>
      <c r="M33" s="3">
        <v>12.696417347580136</v>
      </c>
      <c r="N33" s="3"/>
    </row>
    <row r="34" spans="1:14" x14ac:dyDescent="0.2">
      <c r="A34" s="6">
        <v>150018458</v>
      </c>
      <c r="B34" s="5">
        <v>8</v>
      </c>
      <c r="C34" s="1" t="s">
        <v>15</v>
      </c>
      <c r="D34" s="1" t="s">
        <v>16</v>
      </c>
      <c r="E34" s="1">
        <v>38.06</v>
      </c>
      <c r="F34" s="1">
        <v>38.64</v>
      </c>
      <c r="G34" s="1">
        <v>39.869999999999997</v>
      </c>
      <c r="H34" s="1">
        <v>40.19</v>
      </c>
      <c r="I34" s="1">
        <v>40.98</v>
      </c>
      <c r="J34" s="1">
        <v>42.03</v>
      </c>
      <c r="K34" s="1">
        <v>42.24</v>
      </c>
      <c r="L34" s="1">
        <v>42.31</v>
      </c>
      <c r="M34" s="3">
        <v>11.166579085654229</v>
      </c>
      <c r="N34" s="3"/>
    </row>
    <row r="35" spans="1:14" x14ac:dyDescent="0.2">
      <c r="A35" s="6">
        <v>150013360</v>
      </c>
      <c r="B35" s="5">
        <v>12</v>
      </c>
      <c r="C35" s="1" t="s">
        <v>15</v>
      </c>
      <c r="D35" s="1" t="s">
        <v>16</v>
      </c>
      <c r="E35" s="1">
        <v>35.46</v>
      </c>
      <c r="F35" s="1">
        <v>35.64</v>
      </c>
      <c r="G35" s="1">
        <v>34.46</v>
      </c>
      <c r="H35" s="1">
        <v>36.770000000000003</v>
      </c>
      <c r="I35" s="1">
        <v>35.299999999999997</v>
      </c>
      <c r="J35" s="1">
        <v>36.15</v>
      </c>
      <c r="K35" s="1">
        <v>34</v>
      </c>
      <c r="L35" s="1">
        <v>35.19</v>
      </c>
      <c r="M35" s="3">
        <v>-0.76142131979696315</v>
      </c>
      <c r="N35" s="3"/>
    </row>
    <row r="36" spans="1:14" x14ac:dyDescent="0.2">
      <c r="A36" s="6">
        <v>150017565</v>
      </c>
      <c r="B36" s="5">
        <v>14</v>
      </c>
      <c r="C36" s="1" t="s">
        <v>15</v>
      </c>
      <c r="D36" s="1" t="s">
        <v>16</v>
      </c>
      <c r="E36" s="1">
        <v>34.79</v>
      </c>
      <c r="F36" s="1">
        <v>35.049999999999997</v>
      </c>
      <c r="G36" s="1">
        <v>34.799999999999997</v>
      </c>
      <c r="H36" s="1">
        <v>34.86</v>
      </c>
      <c r="I36" s="1">
        <v>37.1</v>
      </c>
      <c r="J36" s="1">
        <v>36.96</v>
      </c>
      <c r="K36" s="1">
        <v>38.07</v>
      </c>
      <c r="L36" s="1">
        <v>39.03</v>
      </c>
      <c r="M36" s="3">
        <v>12.187410175337748</v>
      </c>
      <c r="N36" s="3"/>
    </row>
    <row r="37" spans="1:14" x14ac:dyDescent="0.2">
      <c r="A37" s="6">
        <v>150017566</v>
      </c>
      <c r="B37" s="5">
        <v>16</v>
      </c>
      <c r="C37" s="4" t="s">
        <v>15</v>
      </c>
      <c r="D37" s="4" t="s">
        <v>16</v>
      </c>
      <c r="E37" s="1">
        <v>40.79</v>
      </c>
      <c r="F37" s="1">
        <v>42.61</v>
      </c>
      <c r="G37" s="1">
        <v>43.24</v>
      </c>
      <c r="H37" s="1">
        <v>44.43</v>
      </c>
      <c r="I37" s="1">
        <v>43.73</v>
      </c>
      <c r="J37" s="1">
        <v>45.12</v>
      </c>
      <c r="K37" s="1">
        <v>45.68</v>
      </c>
      <c r="L37" s="1">
        <v>45.56</v>
      </c>
      <c r="M37" s="3">
        <v>11.694042657514105</v>
      </c>
      <c r="N37" s="3"/>
    </row>
    <row r="38" spans="1:14" x14ac:dyDescent="0.2">
      <c r="A38" s="1">
        <v>15006690</v>
      </c>
      <c r="B38" s="2">
        <v>1</v>
      </c>
      <c r="C38" s="7" t="s">
        <v>13</v>
      </c>
      <c r="D38" s="7" t="s">
        <v>17</v>
      </c>
      <c r="E38" s="1">
        <v>34.200000000000003</v>
      </c>
      <c r="F38" s="1">
        <v>36.6</v>
      </c>
      <c r="G38" s="1">
        <v>38.200000000000003</v>
      </c>
      <c r="H38" s="1">
        <v>40.4</v>
      </c>
      <c r="I38" s="1">
        <v>42.3</v>
      </c>
      <c r="J38" s="1">
        <v>42.9</v>
      </c>
      <c r="K38" s="1">
        <v>47.72</v>
      </c>
      <c r="L38" s="1">
        <v>42.38</v>
      </c>
      <c r="M38" s="3">
        <v>23.918128654970758</v>
      </c>
      <c r="N38" s="3"/>
    </row>
    <row r="39" spans="1:14" x14ac:dyDescent="0.2">
      <c r="A39" s="1">
        <v>15006694</v>
      </c>
      <c r="B39" s="2">
        <v>3</v>
      </c>
      <c r="C39" s="1" t="s">
        <v>13</v>
      </c>
      <c r="D39" s="1" t="s">
        <v>17</v>
      </c>
      <c r="E39" s="1">
        <v>36</v>
      </c>
      <c r="F39" s="1">
        <v>40.1</v>
      </c>
      <c r="G39" s="1">
        <v>41.2</v>
      </c>
      <c r="H39" s="1">
        <v>43.8</v>
      </c>
      <c r="I39" s="1">
        <v>46.1</v>
      </c>
      <c r="J39" s="1">
        <v>47.4</v>
      </c>
      <c r="K39" s="1">
        <v>47.7</v>
      </c>
      <c r="L39" s="1">
        <v>47.72</v>
      </c>
      <c r="M39" s="3">
        <v>32.555555555555557</v>
      </c>
      <c r="N39" s="3"/>
    </row>
    <row r="40" spans="1:14" x14ac:dyDescent="0.2">
      <c r="A40" s="1">
        <v>15006688</v>
      </c>
      <c r="B40" s="2">
        <v>5</v>
      </c>
      <c r="C40" s="1" t="s">
        <v>13</v>
      </c>
      <c r="D40" s="1" t="s">
        <v>17</v>
      </c>
      <c r="E40" s="1">
        <v>37.5</v>
      </c>
      <c r="F40" s="1">
        <v>40.299999999999997</v>
      </c>
      <c r="G40" s="1">
        <v>40.799999999999997</v>
      </c>
      <c r="H40" s="1">
        <v>42</v>
      </c>
      <c r="I40" s="1">
        <v>42.7</v>
      </c>
      <c r="J40" s="1">
        <v>43.8</v>
      </c>
      <c r="K40" s="1">
        <v>44.54</v>
      </c>
      <c r="L40" s="1">
        <v>44.55</v>
      </c>
      <c r="M40" s="3">
        <v>18.79999999999999</v>
      </c>
      <c r="N40" s="3"/>
    </row>
    <row r="41" spans="1:14" x14ac:dyDescent="0.2">
      <c r="A41" s="1">
        <v>15006685</v>
      </c>
      <c r="B41" s="2">
        <v>7</v>
      </c>
      <c r="C41" s="1" t="s">
        <v>13</v>
      </c>
      <c r="D41" s="1" t="s">
        <v>17</v>
      </c>
      <c r="E41" s="1">
        <v>38</v>
      </c>
      <c r="F41" s="1">
        <v>40.4</v>
      </c>
      <c r="G41" s="1">
        <v>42.7</v>
      </c>
      <c r="H41" s="1">
        <v>43.8</v>
      </c>
      <c r="I41" s="1">
        <v>44.8</v>
      </c>
      <c r="J41" s="1">
        <v>45.1</v>
      </c>
      <c r="K41" s="1">
        <v>45.72</v>
      </c>
      <c r="L41" s="1">
        <v>45.72</v>
      </c>
      <c r="M41" s="3">
        <v>20.315789473684205</v>
      </c>
      <c r="N41" s="3"/>
    </row>
    <row r="42" spans="1:14" x14ac:dyDescent="0.2">
      <c r="A42" s="1">
        <v>15006683</v>
      </c>
      <c r="B42" s="2">
        <v>9</v>
      </c>
      <c r="C42" s="1" t="s">
        <v>13</v>
      </c>
      <c r="D42" s="1" t="s">
        <v>17</v>
      </c>
      <c r="E42" s="1">
        <v>30.3</v>
      </c>
      <c r="F42" s="1">
        <v>33.1</v>
      </c>
      <c r="G42" s="1">
        <v>32.6</v>
      </c>
      <c r="H42" s="1">
        <v>32.9</v>
      </c>
      <c r="I42" s="1">
        <v>36.9</v>
      </c>
      <c r="J42" s="1">
        <v>39</v>
      </c>
      <c r="K42" s="1">
        <v>42</v>
      </c>
      <c r="L42" s="1">
        <v>42.27</v>
      </c>
      <c r="M42" s="3">
        <v>39.504950495049513</v>
      </c>
      <c r="N42" s="3"/>
    </row>
    <row r="43" spans="1:14" x14ac:dyDescent="0.2">
      <c r="A43" s="1">
        <v>15006687</v>
      </c>
      <c r="B43" s="2">
        <v>11</v>
      </c>
      <c r="C43" s="1" t="s">
        <v>13</v>
      </c>
      <c r="D43" s="1" t="s">
        <v>17</v>
      </c>
      <c r="E43" s="1">
        <v>38.6</v>
      </c>
      <c r="F43" s="1">
        <v>42</v>
      </c>
      <c r="G43" s="1">
        <v>44.1</v>
      </c>
      <c r="H43" s="1">
        <v>45.5</v>
      </c>
      <c r="I43" s="1">
        <v>45.9</v>
      </c>
      <c r="J43" s="1">
        <v>46</v>
      </c>
      <c r="K43" s="1">
        <v>46.2</v>
      </c>
      <c r="L43" s="1">
        <v>46.25</v>
      </c>
      <c r="M43" s="3">
        <v>19.818652849740928</v>
      </c>
      <c r="N43" s="3"/>
    </row>
    <row r="44" spans="1:14" x14ac:dyDescent="0.2">
      <c r="A44" s="1">
        <v>15006691</v>
      </c>
      <c r="B44" s="2">
        <v>13</v>
      </c>
      <c r="C44" s="1" t="s">
        <v>13</v>
      </c>
      <c r="D44" s="1" t="s">
        <v>17</v>
      </c>
      <c r="E44" s="1">
        <v>39.1</v>
      </c>
      <c r="F44" s="1">
        <v>42.2</v>
      </c>
      <c r="G44" s="1">
        <v>45.6</v>
      </c>
      <c r="H44" s="1">
        <v>46.5</v>
      </c>
      <c r="I44" s="1">
        <v>46.4</v>
      </c>
      <c r="J44" s="1">
        <v>47.2</v>
      </c>
      <c r="K44" s="1">
        <v>47.3</v>
      </c>
      <c r="L44" s="1">
        <v>47.31</v>
      </c>
      <c r="M44" s="3">
        <v>20.997442455242968</v>
      </c>
      <c r="N44" s="3"/>
    </row>
    <row r="45" spans="1:14" x14ac:dyDescent="0.2">
      <c r="A45" s="1">
        <v>15006684</v>
      </c>
      <c r="B45" s="2">
        <v>15</v>
      </c>
      <c r="C45" s="1" t="s">
        <v>13</v>
      </c>
      <c r="D45" s="1" t="s">
        <v>17</v>
      </c>
      <c r="E45" s="1">
        <v>40.799999999999997</v>
      </c>
      <c r="F45" s="1">
        <v>43.2</v>
      </c>
      <c r="G45" s="1">
        <v>44.2</v>
      </c>
      <c r="H45" s="1">
        <v>45.5</v>
      </c>
      <c r="I45" s="1">
        <v>46.1</v>
      </c>
      <c r="J45" s="1">
        <v>47.4</v>
      </c>
      <c r="K45" s="1">
        <v>47.6</v>
      </c>
      <c r="L45" s="1">
        <v>47.24</v>
      </c>
      <c r="M45" s="3">
        <v>15.784313725490209</v>
      </c>
      <c r="N45" s="3"/>
    </row>
    <row r="46" spans="1:14" x14ac:dyDescent="0.2">
      <c r="A46" s="1">
        <v>15006686</v>
      </c>
      <c r="B46" s="2">
        <v>17</v>
      </c>
      <c r="C46" s="4" t="s">
        <v>13</v>
      </c>
      <c r="D46" s="4" t="s">
        <v>17</v>
      </c>
      <c r="E46" s="1">
        <v>39.6</v>
      </c>
      <c r="F46" s="1">
        <v>43</v>
      </c>
      <c r="G46" s="1">
        <v>44.2</v>
      </c>
      <c r="H46" s="1">
        <v>45.1</v>
      </c>
      <c r="I46" s="1">
        <v>46.1</v>
      </c>
      <c r="J46" s="1">
        <v>45.9</v>
      </c>
      <c r="K46" s="1">
        <v>47.32</v>
      </c>
      <c r="L46" s="1">
        <v>47.24</v>
      </c>
      <c r="M46" s="3">
        <v>19.292929292929294</v>
      </c>
      <c r="N46" s="3"/>
    </row>
    <row r="47" spans="1:14" x14ac:dyDescent="0.2">
      <c r="A47" s="1">
        <v>15006696</v>
      </c>
      <c r="B47" s="5">
        <v>2</v>
      </c>
      <c r="C47" s="7" t="s">
        <v>15</v>
      </c>
      <c r="D47" s="7" t="s">
        <v>17</v>
      </c>
      <c r="E47" s="1">
        <v>40.700000000000003</v>
      </c>
      <c r="F47" s="1">
        <v>42.1</v>
      </c>
      <c r="G47" s="1">
        <v>42.8</v>
      </c>
      <c r="H47" s="1">
        <v>42.8</v>
      </c>
      <c r="I47" s="1">
        <v>44.3</v>
      </c>
      <c r="J47" s="1">
        <v>45.6</v>
      </c>
      <c r="K47" s="1">
        <v>46.32</v>
      </c>
      <c r="L47" s="1">
        <v>46.17</v>
      </c>
      <c r="M47" s="3">
        <v>13.439803439803436</v>
      </c>
      <c r="N47" s="3"/>
    </row>
    <row r="48" spans="1:14" x14ac:dyDescent="0.2">
      <c r="A48" s="1">
        <v>15006695</v>
      </c>
      <c r="B48" s="5">
        <v>4</v>
      </c>
      <c r="C48" s="1" t="s">
        <v>15</v>
      </c>
      <c r="D48" s="1" t="s">
        <v>17</v>
      </c>
      <c r="E48" s="1">
        <v>27</v>
      </c>
      <c r="F48" s="1">
        <v>30.3</v>
      </c>
      <c r="G48" s="1">
        <v>33</v>
      </c>
      <c r="H48" s="1">
        <v>34</v>
      </c>
      <c r="I48" s="1">
        <v>38.200000000000003</v>
      </c>
      <c r="J48" s="1">
        <v>39.700000000000003</v>
      </c>
      <c r="K48" s="1">
        <v>40.869999999999997</v>
      </c>
      <c r="L48" s="1">
        <v>42.15</v>
      </c>
      <c r="M48" s="3">
        <v>56.1111111111111</v>
      </c>
      <c r="N48" s="3"/>
    </row>
    <row r="49" spans="1:14" x14ac:dyDescent="0.2">
      <c r="A49" s="1">
        <v>15006705</v>
      </c>
      <c r="B49" s="5">
        <v>6</v>
      </c>
      <c r="C49" s="1" t="s">
        <v>15</v>
      </c>
      <c r="D49" s="1" t="s">
        <v>17</v>
      </c>
      <c r="E49" s="1">
        <v>31.7</v>
      </c>
      <c r="F49" s="1">
        <v>35.4</v>
      </c>
      <c r="G49" s="1">
        <v>39.299999999999997</v>
      </c>
      <c r="H49" s="1">
        <v>41.7</v>
      </c>
      <c r="I49" s="1">
        <v>42.4</v>
      </c>
      <c r="J49" s="1">
        <v>43.6</v>
      </c>
      <c r="K49" s="1">
        <v>43.87</v>
      </c>
      <c r="L49" s="1">
        <v>43.93</v>
      </c>
      <c r="M49" s="3">
        <v>38.580441640378552</v>
      </c>
      <c r="N49" s="3"/>
    </row>
    <row r="50" spans="1:14" x14ac:dyDescent="0.2">
      <c r="A50" s="1">
        <v>15006702</v>
      </c>
      <c r="B50" s="5">
        <v>8</v>
      </c>
      <c r="C50" s="1" t="s">
        <v>15</v>
      </c>
      <c r="D50" s="1" t="s">
        <v>17</v>
      </c>
      <c r="E50" s="1">
        <v>31.1</v>
      </c>
      <c r="F50" s="1">
        <v>35.200000000000003</v>
      </c>
      <c r="G50" s="1">
        <v>37.799999999999997</v>
      </c>
      <c r="H50" s="1">
        <v>38.799999999999997</v>
      </c>
      <c r="I50" s="1">
        <v>39.700000000000003</v>
      </c>
      <c r="J50" s="1">
        <v>40.1</v>
      </c>
      <c r="K50" s="1">
        <v>41.44</v>
      </c>
      <c r="L50" s="1">
        <v>42.1</v>
      </c>
      <c r="M50" s="3">
        <v>35.369774919614144</v>
      </c>
      <c r="N50" s="3"/>
    </row>
    <row r="51" spans="1:14" x14ac:dyDescent="0.2">
      <c r="A51" s="1">
        <v>15006698</v>
      </c>
      <c r="B51" s="5">
        <v>10</v>
      </c>
      <c r="C51" s="1" t="s">
        <v>15</v>
      </c>
      <c r="D51" s="1" t="s">
        <v>17</v>
      </c>
      <c r="E51" s="1">
        <v>35.6</v>
      </c>
      <c r="F51" s="1">
        <v>37.6</v>
      </c>
      <c r="G51" s="1">
        <v>40.1</v>
      </c>
      <c r="H51" s="1">
        <v>41.8</v>
      </c>
      <c r="I51" s="1">
        <v>43.7</v>
      </c>
      <c r="J51" s="1">
        <v>43.6</v>
      </c>
      <c r="K51" s="1">
        <v>43.86</v>
      </c>
      <c r="L51" s="1">
        <v>44</v>
      </c>
      <c r="M51" s="3">
        <v>23.595505617977523</v>
      </c>
      <c r="N51" s="3"/>
    </row>
    <row r="52" spans="1:14" x14ac:dyDescent="0.2">
      <c r="A52" s="1">
        <v>15006700</v>
      </c>
      <c r="B52" s="5">
        <v>12</v>
      </c>
      <c r="C52" s="1" t="s">
        <v>15</v>
      </c>
      <c r="D52" s="1" t="s">
        <v>17</v>
      </c>
      <c r="E52" s="1">
        <v>30.7</v>
      </c>
      <c r="F52" s="1">
        <v>36.6</v>
      </c>
      <c r="G52" s="1">
        <v>39.4</v>
      </c>
      <c r="H52" s="1">
        <v>41.7</v>
      </c>
      <c r="I52" s="1">
        <v>42.7</v>
      </c>
      <c r="J52" s="1">
        <v>42.6</v>
      </c>
      <c r="K52" s="1">
        <v>43.21</v>
      </c>
      <c r="L52" s="1">
        <v>44</v>
      </c>
      <c r="M52" s="3">
        <v>43.322475570032573</v>
      </c>
      <c r="N52" s="3"/>
    </row>
    <row r="53" spans="1:14" x14ac:dyDescent="0.2">
      <c r="A53" s="1">
        <v>15006701</v>
      </c>
      <c r="B53" s="5">
        <v>14</v>
      </c>
      <c r="C53" s="1" t="s">
        <v>15</v>
      </c>
      <c r="D53" s="1" t="s">
        <v>17</v>
      </c>
      <c r="E53" s="1">
        <v>33.799999999999997</v>
      </c>
      <c r="F53" s="1">
        <v>37.9</v>
      </c>
      <c r="G53" s="1">
        <v>42.4</v>
      </c>
      <c r="H53" s="1">
        <v>44</v>
      </c>
      <c r="I53" s="1">
        <v>45.6</v>
      </c>
      <c r="J53" s="1">
        <v>46</v>
      </c>
      <c r="K53" s="1">
        <v>46.1</v>
      </c>
      <c r="L53" s="1">
        <v>46.14</v>
      </c>
      <c r="M53" s="3">
        <v>36.508875739644985</v>
      </c>
      <c r="N53" s="3"/>
    </row>
    <row r="54" spans="1:14" x14ac:dyDescent="0.2">
      <c r="A54" s="1">
        <v>15006704</v>
      </c>
      <c r="B54" s="5">
        <v>16</v>
      </c>
      <c r="C54" s="1" t="s">
        <v>15</v>
      </c>
      <c r="D54" s="1" t="s">
        <v>17</v>
      </c>
      <c r="E54" s="1">
        <v>29.9</v>
      </c>
      <c r="F54" s="1">
        <v>32.1</v>
      </c>
      <c r="G54" s="1">
        <v>32.200000000000003</v>
      </c>
      <c r="H54" s="1">
        <v>34.9</v>
      </c>
      <c r="I54" s="1">
        <v>35.4</v>
      </c>
      <c r="J54" s="1">
        <v>37.299999999999997</v>
      </c>
      <c r="K54" s="1">
        <v>40.5</v>
      </c>
      <c r="L54" s="1">
        <v>40.630000000000003</v>
      </c>
      <c r="M54" s="3">
        <v>35.88628762541807</v>
      </c>
      <c r="N54" s="3"/>
    </row>
    <row r="55" spans="1:14" x14ac:dyDescent="0.2">
      <c r="A55" s="1">
        <v>15006697</v>
      </c>
      <c r="B55" s="5">
        <v>18</v>
      </c>
      <c r="C55" s="4" t="s">
        <v>15</v>
      </c>
      <c r="D55" s="4" t="s">
        <v>17</v>
      </c>
      <c r="E55" s="1">
        <v>36.4</v>
      </c>
      <c r="F55" s="1">
        <v>36.5</v>
      </c>
      <c r="G55" s="1">
        <v>39.200000000000003</v>
      </c>
      <c r="H55" s="1">
        <v>38.299999999999997</v>
      </c>
      <c r="I55" s="1">
        <v>41.3</v>
      </c>
      <c r="J55" s="1">
        <v>42.5</v>
      </c>
      <c r="K55" s="1">
        <v>42</v>
      </c>
      <c r="L55" s="1">
        <v>41.46</v>
      </c>
      <c r="M55" s="3">
        <v>13.901098901098907</v>
      </c>
      <c r="N55" s="3"/>
    </row>
  </sheetData>
  <mergeCells count="9">
    <mergeCell ref="P18:P19"/>
    <mergeCell ref="P20:P21"/>
    <mergeCell ref="P22:P23"/>
    <mergeCell ref="P4:P5"/>
    <mergeCell ref="P6:P7"/>
    <mergeCell ref="P8:P9"/>
    <mergeCell ref="P11:P12"/>
    <mergeCell ref="P13:P14"/>
    <mergeCell ref="P15:P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3"/>
  <sheetViews>
    <sheetView zoomScale="80" zoomScaleNormal="80" workbookViewId="0">
      <selection activeCell="I12" sqref="I12"/>
    </sheetView>
  </sheetViews>
  <sheetFormatPr baseColWidth="10" defaultRowHeight="15" x14ac:dyDescent="0.2"/>
  <cols>
    <col min="1" max="1" width="11.5" style="6"/>
    <col min="2" max="5" width="11.5" style="1"/>
    <col min="6" max="6" width="11.1640625" style="1" bestFit="1" customWidth="1"/>
    <col min="7" max="7" width="23.5" style="1" bestFit="1" customWidth="1"/>
    <col min="15" max="15" width="23.5" bestFit="1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19</v>
      </c>
      <c r="G1" s="1" t="s">
        <v>20</v>
      </c>
    </row>
    <row r="2" spans="1:15" x14ac:dyDescent="0.2">
      <c r="A2" s="1">
        <v>140026456</v>
      </c>
      <c r="B2" s="2">
        <v>1</v>
      </c>
      <c r="C2" s="1" t="s">
        <v>13</v>
      </c>
      <c r="D2" s="1" t="s">
        <v>14</v>
      </c>
      <c r="E2" s="1" t="s">
        <v>14</v>
      </c>
      <c r="F2" s="3">
        <v>51.312179999999998</v>
      </c>
      <c r="G2" s="3">
        <v>1.3585430000000001</v>
      </c>
      <c r="K2" s="1" t="s">
        <v>3</v>
      </c>
      <c r="L2" s="1"/>
      <c r="M2" s="1" t="s">
        <v>2</v>
      </c>
      <c r="N2" s="1" t="s">
        <v>19</v>
      </c>
      <c r="O2" s="1" t="s">
        <v>20</v>
      </c>
    </row>
    <row r="3" spans="1:15" x14ac:dyDescent="0.2">
      <c r="A3" s="1">
        <v>140026465</v>
      </c>
      <c r="B3" s="2">
        <v>3</v>
      </c>
      <c r="C3" s="1" t="s">
        <v>13</v>
      </c>
      <c r="D3" s="1" t="s">
        <v>14</v>
      </c>
      <c r="E3" s="1" t="s">
        <v>14</v>
      </c>
      <c r="F3" s="3">
        <v>44.373739999999998</v>
      </c>
      <c r="G3" s="3">
        <v>1.2180550000000001</v>
      </c>
      <c r="J3" t="s">
        <v>75</v>
      </c>
      <c r="K3" s="221" t="s">
        <v>14</v>
      </c>
      <c r="L3" s="7" t="s">
        <v>14</v>
      </c>
      <c r="M3" s="137" t="s">
        <v>13</v>
      </c>
      <c r="N3" s="120">
        <f>AVERAGE(F2:F9)</f>
        <v>45.471876250000001</v>
      </c>
      <c r="O3" s="120">
        <f>AVERAGE(G2:G9)</f>
        <v>1.175983625</v>
      </c>
    </row>
    <row r="4" spans="1:15" x14ac:dyDescent="0.2">
      <c r="A4" s="1">
        <v>140026467</v>
      </c>
      <c r="B4" s="2">
        <v>9</v>
      </c>
      <c r="C4" s="1" t="s">
        <v>13</v>
      </c>
      <c r="D4" s="1" t="s">
        <v>14</v>
      </c>
      <c r="E4" s="1" t="s">
        <v>14</v>
      </c>
      <c r="F4" s="3">
        <v>50.39781</v>
      </c>
      <c r="G4" s="3">
        <v>1.279782</v>
      </c>
      <c r="K4" s="222"/>
      <c r="L4" s="4"/>
      <c r="M4" s="4" t="s">
        <v>15</v>
      </c>
      <c r="N4" s="120">
        <f>AVERAGE(F10:F17)</f>
        <v>51.157542500000005</v>
      </c>
      <c r="O4" s="120">
        <f>AVERAGE(G10:G17)</f>
        <v>1.3802805</v>
      </c>
    </row>
    <row r="5" spans="1:15" x14ac:dyDescent="0.2">
      <c r="A5" s="1">
        <v>140026462</v>
      </c>
      <c r="B5" s="2">
        <v>15</v>
      </c>
      <c r="C5" s="1" t="s">
        <v>13</v>
      </c>
      <c r="D5" s="1" t="s">
        <v>14</v>
      </c>
      <c r="E5" s="1" t="s">
        <v>14</v>
      </c>
      <c r="F5" s="3">
        <v>31.106439999999999</v>
      </c>
      <c r="G5" s="3">
        <v>0.77630200000000005</v>
      </c>
      <c r="K5" s="221" t="s">
        <v>16</v>
      </c>
      <c r="L5" s="1" t="s">
        <v>14</v>
      </c>
      <c r="M5" s="4" t="s">
        <v>13</v>
      </c>
      <c r="N5" s="120">
        <f>AVERAGE(F18:F27)</f>
        <v>26.128213577777775</v>
      </c>
      <c r="O5" s="120">
        <f>AVERAGE(G18:G27)</f>
        <v>0.61534788888888892</v>
      </c>
    </row>
    <row r="6" spans="1:15" x14ac:dyDescent="0.2">
      <c r="A6" s="1">
        <v>150014042</v>
      </c>
      <c r="B6" s="2">
        <v>5</v>
      </c>
      <c r="C6" s="1" t="s">
        <v>13</v>
      </c>
      <c r="D6" s="1" t="s">
        <v>14</v>
      </c>
      <c r="E6" s="1" t="s">
        <v>14</v>
      </c>
      <c r="F6" s="3">
        <v>43.728299999999997</v>
      </c>
      <c r="G6" s="3">
        <v>1.1519569999999999</v>
      </c>
      <c r="K6" s="222"/>
      <c r="L6" s="4"/>
      <c r="M6" s="4" t="s">
        <v>15</v>
      </c>
      <c r="N6" s="120">
        <f>AVERAGE(F28:F37)</f>
        <v>22.112166111111112</v>
      </c>
      <c r="O6" s="120">
        <f>AVERAGE(G28:G37)</f>
        <v>0.54657766666666663</v>
      </c>
    </row>
    <row r="7" spans="1:15" x14ac:dyDescent="0.2">
      <c r="A7" s="1">
        <v>150014044</v>
      </c>
      <c r="B7" s="2">
        <v>9</v>
      </c>
      <c r="C7" s="1" t="s">
        <v>13</v>
      </c>
      <c r="D7" s="1" t="s">
        <v>14</v>
      </c>
      <c r="E7" s="1" t="s">
        <v>14</v>
      </c>
      <c r="F7" s="3">
        <v>43.190440000000002</v>
      </c>
      <c r="G7" s="3">
        <v>1.158542</v>
      </c>
      <c r="K7" s="221" t="s">
        <v>16</v>
      </c>
      <c r="L7" s="1" t="s">
        <v>21</v>
      </c>
      <c r="M7" s="4" t="s">
        <v>13</v>
      </c>
      <c r="N7" s="120">
        <f>AVERAGE(F38:F47)</f>
        <v>35.915391666666672</v>
      </c>
      <c r="O7" s="120">
        <f>AVERAGE(G38:G47)</f>
        <v>0.84220970644420901</v>
      </c>
    </row>
    <row r="8" spans="1:15" x14ac:dyDescent="0.2">
      <c r="A8" s="1">
        <v>150013567</v>
      </c>
      <c r="B8" s="2">
        <v>11</v>
      </c>
      <c r="C8" s="1" t="s">
        <v>13</v>
      </c>
      <c r="D8" s="1" t="s">
        <v>14</v>
      </c>
      <c r="E8" s="1" t="s">
        <v>14</v>
      </c>
      <c r="F8" s="3">
        <v>53.463630000000002</v>
      </c>
      <c r="G8" s="3">
        <v>1.270826</v>
      </c>
      <c r="K8" s="222"/>
      <c r="L8" s="4"/>
      <c r="M8" s="4" t="s">
        <v>15</v>
      </c>
      <c r="N8" s="120">
        <f>AVERAGE(F48:F57)</f>
        <v>50.629375000000003</v>
      </c>
      <c r="O8" s="120">
        <f>AVERAGE(G48:G57)</f>
        <v>1.2860066915452302</v>
      </c>
    </row>
    <row r="9" spans="1:15" x14ac:dyDescent="0.2">
      <c r="A9" s="1">
        <v>150013356</v>
      </c>
      <c r="B9" s="2">
        <v>13</v>
      </c>
      <c r="C9" s="4" t="s">
        <v>13</v>
      </c>
      <c r="D9" s="4" t="s">
        <v>14</v>
      </c>
      <c r="E9" s="4" t="s">
        <v>14</v>
      </c>
      <c r="F9" s="9">
        <v>46.202469999999998</v>
      </c>
      <c r="G9" s="9">
        <v>1.193862</v>
      </c>
      <c r="K9" s="221" t="s">
        <v>17</v>
      </c>
      <c r="L9" s="1" t="s">
        <v>14</v>
      </c>
      <c r="M9" s="4" t="s">
        <v>13</v>
      </c>
      <c r="N9" s="120">
        <f>AVERAGE(F58:F66)</f>
        <v>10.945522224999999</v>
      </c>
      <c r="O9" s="120">
        <f>AVERAGE(G58:G66)</f>
        <v>0.24105633437869736</v>
      </c>
    </row>
    <row r="10" spans="1:15" x14ac:dyDescent="0.2">
      <c r="A10" s="1">
        <v>140026468</v>
      </c>
      <c r="B10" s="5">
        <v>6</v>
      </c>
      <c r="C10" s="1" t="s">
        <v>15</v>
      </c>
      <c r="D10" s="1" t="s">
        <v>14</v>
      </c>
      <c r="E10" s="1" t="s">
        <v>14</v>
      </c>
      <c r="F10" s="3">
        <v>36.52093</v>
      </c>
      <c r="G10" s="3">
        <v>1.2338150000000001</v>
      </c>
      <c r="K10" s="222"/>
      <c r="L10" s="4"/>
      <c r="M10" s="4" t="s">
        <v>15</v>
      </c>
      <c r="N10" s="120">
        <f>AVERAGE(F67:F75)</f>
        <v>5.5399940499999998</v>
      </c>
      <c r="O10" s="120">
        <f>AVERAGE(G67:G75)</f>
        <v>0.13190206208026212</v>
      </c>
    </row>
    <row r="11" spans="1:15" x14ac:dyDescent="0.2">
      <c r="A11" s="1">
        <v>140026461</v>
      </c>
      <c r="B11" s="5">
        <v>12</v>
      </c>
      <c r="C11" s="1" t="s">
        <v>15</v>
      </c>
      <c r="D11" s="1" t="s">
        <v>14</v>
      </c>
      <c r="E11" s="1" t="s">
        <v>14</v>
      </c>
      <c r="F11" s="3">
        <v>51.312179999999998</v>
      </c>
      <c r="G11" s="3">
        <v>1.231098</v>
      </c>
      <c r="K11" s="221" t="s">
        <v>17</v>
      </c>
      <c r="L11" s="1" t="s">
        <v>22</v>
      </c>
      <c r="M11" s="4" t="s">
        <v>13</v>
      </c>
      <c r="N11" s="120">
        <f>AVERAGE(F76:F84)</f>
        <v>51.793999999999997</v>
      </c>
      <c r="O11" s="120">
        <f>AVERAGE(G76:G84)</f>
        <v>1.1225636586255971</v>
      </c>
    </row>
    <row r="12" spans="1:15" x14ac:dyDescent="0.2">
      <c r="A12" s="1">
        <v>140026478</v>
      </c>
      <c r="B12" s="5">
        <v>14</v>
      </c>
      <c r="C12" s="1" t="s">
        <v>15</v>
      </c>
      <c r="D12" s="1" t="s">
        <v>14</v>
      </c>
      <c r="E12" s="1" t="s">
        <v>14</v>
      </c>
      <c r="F12" s="3">
        <v>53.033340000000003</v>
      </c>
      <c r="G12" s="3">
        <v>1.291606</v>
      </c>
      <c r="K12" s="222"/>
      <c r="L12" s="4"/>
      <c r="M12" s="4" t="s">
        <v>15</v>
      </c>
      <c r="N12" s="120">
        <f>AVERAGE(F85:F93)</f>
        <v>61.934719999999992</v>
      </c>
      <c r="O12" s="120">
        <f>AVERAGE(G85:G93)</f>
        <v>1.4279485191216108</v>
      </c>
    </row>
    <row r="13" spans="1:15" x14ac:dyDescent="0.2">
      <c r="A13" s="1">
        <v>140026470</v>
      </c>
      <c r="B13" s="5">
        <v>16</v>
      </c>
      <c r="C13" s="1" t="s">
        <v>15</v>
      </c>
      <c r="D13" s="1" t="s">
        <v>14</v>
      </c>
      <c r="E13" s="1" t="s">
        <v>14</v>
      </c>
      <c r="F13" s="3">
        <v>53.30227</v>
      </c>
      <c r="G13" s="3">
        <v>1.3816040000000001</v>
      </c>
    </row>
    <row r="14" spans="1:15" x14ac:dyDescent="0.2">
      <c r="A14" s="1">
        <v>150013362</v>
      </c>
      <c r="B14" s="5">
        <v>2</v>
      </c>
      <c r="C14" s="1" t="s">
        <v>15</v>
      </c>
      <c r="D14" s="1" t="s">
        <v>14</v>
      </c>
      <c r="E14" s="1" t="s">
        <v>14</v>
      </c>
      <c r="F14" s="3">
        <v>44.696460000000002</v>
      </c>
      <c r="G14" s="3">
        <v>1.2955490000000001</v>
      </c>
      <c r="J14" t="s">
        <v>76</v>
      </c>
      <c r="K14" s="221" t="s">
        <v>14</v>
      </c>
      <c r="L14" s="7" t="s">
        <v>14</v>
      </c>
      <c r="M14" s="137" t="s">
        <v>13</v>
      </c>
      <c r="N14" s="120">
        <f>STDEV(F2:F9)</f>
        <v>6.9548804838101681</v>
      </c>
      <c r="O14" s="120">
        <f>STDEV(G2:G9)</f>
        <v>0.17558621463538165</v>
      </c>
    </row>
    <row r="15" spans="1:15" x14ac:dyDescent="0.2">
      <c r="A15" s="1">
        <v>150013357</v>
      </c>
      <c r="B15" s="5">
        <v>6</v>
      </c>
      <c r="C15" s="1" t="s">
        <v>15</v>
      </c>
      <c r="D15" s="1" t="s">
        <v>14</v>
      </c>
      <c r="E15" s="1" t="s">
        <v>14</v>
      </c>
      <c r="F15" s="3">
        <v>51.312179999999998</v>
      </c>
      <c r="G15" s="3">
        <v>1.466062</v>
      </c>
      <c r="K15" s="222"/>
      <c r="L15" s="4"/>
      <c r="M15" s="4" t="s">
        <v>15</v>
      </c>
      <c r="N15" s="120">
        <f>STDEV(F10:F17)</f>
        <v>8.5899740987098809</v>
      </c>
      <c r="O15" s="120">
        <f>STDEV(G10:G17)</f>
        <v>0.17230647681716138</v>
      </c>
    </row>
    <row r="16" spans="1:15" x14ac:dyDescent="0.2">
      <c r="A16" s="1">
        <v>150013361</v>
      </c>
      <c r="B16" s="5">
        <v>10</v>
      </c>
      <c r="C16" s="1" t="s">
        <v>15</v>
      </c>
      <c r="D16" s="1" t="s">
        <v>14</v>
      </c>
      <c r="E16" s="1" t="s">
        <v>14</v>
      </c>
      <c r="F16" s="3">
        <v>67.017790000000005</v>
      </c>
      <c r="G16" s="3">
        <v>1.7566919999999999</v>
      </c>
      <c r="K16" s="221" t="s">
        <v>16</v>
      </c>
      <c r="L16" s="1" t="s">
        <v>14</v>
      </c>
      <c r="M16" s="4" t="s">
        <v>13</v>
      </c>
      <c r="N16" s="120">
        <f>STDEV(F18:F27)</f>
        <v>5.0064502284854875</v>
      </c>
      <c r="O16" s="120">
        <f>STDEV(G18:G27)</f>
        <v>0.11165560305515844</v>
      </c>
    </row>
    <row r="17" spans="1:15" x14ac:dyDescent="0.2">
      <c r="A17" s="1">
        <v>150013565</v>
      </c>
      <c r="B17" s="5">
        <v>18</v>
      </c>
      <c r="C17" s="4" t="s">
        <v>15</v>
      </c>
      <c r="D17" s="4" t="s">
        <v>14</v>
      </c>
      <c r="E17" s="4" t="s">
        <v>14</v>
      </c>
      <c r="F17" s="9">
        <v>52.065190000000001</v>
      </c>
      <c r="G17" s="9">
        <v>1.385818</v>
      </c>
      <c r="K17" s="222"/>
      <c r="L17" s="4"/>
      <c r="M17" s="4" t="s">
        <v>15</v>
      </c>
      <c r="N17" s="120">
        <f>STDEV(F28:F37)</f>
        <v>9.0033692651344026</v>
      </c>
      <c r="O17" s="120">
        <f>STDEV(G28:G37)</f>
        <v>0.19557643760049426</v>
      </c>
    </row>
    <row r="18" spans="1:15" x14ac:dyDescent="0.2">
      <c r="A18" s="6">
        <v>140026457</v>
      </c>
      <c r="B18" s="2">
        <v>5</v>
      </c>
      <c r="C18" s="7" t="s">
        <v>13</v>
      </c>
      <c r="D18" s="7" t="s">
        <v>16</v>
      </c>
      <c r="E18" s="7" t="s">
        <v>14</v>
      </c>
      <c r="F18" s="11">
        <v>31.465014750000002</v>
      </c>
      <c r="G18" s="11">
        <v>0.75819300000000001</v>
      </c>
      <c r="K18" s="221" t="s">
        <v>16</v>
      </c>
      <c r="L18" s="1" t="s">
        <v>21</v>
      </c>
      <c r="M18" s="4" t="s">
        <v>13</v>
      </c>
      <c r="N18" s="120">
        <f>STDEV(F38:F47)</f>
        <v>11.949069401539688</v>
      </c>
      <c r="O18" s="120">
        <f>STDEV(G38:G47)</f>
        <v>0.26769825575952866</v>
      </c>
    </row>
    <row r="19" spans="1:15" x14ac:dyDescent="0.2">
      <c r="A19" s="6">
        <v>140026464</v>
      </c>
      <c r="B19" s="2">
        <v>7</v>
      </c>
      <c r="C19" s="1" t="s">
        <v>13</v>
      </c>
      <c r="D19" s="1" t="s">
        <v>16</v>
      </c>
      <c r="E19" s="1" t="s">
        <v>14</v>
      </c>
      <c r="F19" s="3">
        <v>32.002878250000002</v>
      </c>
      <c r="G19" s="3">
        <v>0.73926700000000001</v>
      </c>
      <c r="K19" s="222"/>
      <c r="L19" s="4"/>
      <c r="M19" s="4" t="s">
        <v>15</v>
      </c>
      <c r="N19" s="120">
        <f>STDEV(F48:F57)</f>
        <v>8.4891942968786083</v>
      </c>
      <c r="O19" s="120">
        <f>STDEV(G48:G57)</f>
        <v>0.27651430140437377</v>
      </c>
    </row>
    <row r="20" spans="1:15" x14ac:dyDescent="0.2">
      <c r="A20" s="6">
        <v>140026463</v>
      </c>
      <c r="B20" s="2">
        <v>11</v>
      </c>
      <c r="C20" s="1" t="s">
        <v>13</v>
      </c>
      <c r="D20" s="1" t="s">
        <v>16</v>
      </c>
      <c r="E20" s="1" t="s">
        <v>14</v>
      </c>
      <c r="F20" s="3">
        <v>24.58036195</v>
      </c>
      <c r="G20" s="3">
        <v>0.55436099999999999</v>
      </c>
      <c r="K20" s="221" t="s">
        <v>17</v>
      </c>
      <c r="L20" s="1" t="s">
        <v>14</v>
      </c>
      <c r="M20" s="4" t="s">
        <v>13</v>
      </c>
      <c r="N20" s="120">
        <f>STDEV(F58:F66)</f>
        <v>6.3181384238475351</v>
      </c>
      <c r="O20" s="120">
        <f>STDEV(G58:G66)</f>
        <v>0.14609200898184113</v>
      </c>
    </row>
    <row r="21" spans="1:15" x14ac:dyDescent="0.2">
      <c r="A21" s="6">
        <v>140026458</v>
      </c>
      <c r="B21" s="2">
        <v>13</v>
      </c>
      <c r="C21" s="1" t="s">
        <v>13</v>
      </c>
      <c r="D21" s="1" t="s">
        <v>16</v>
      </c>
      <c r="E21" s="1" t="s">
        <v>14</v>
      </c>
      <c r="F21" s="3">
        <v>17.58813645</v>
      </c>
      <c r="G21" s="3">
        <v>0.41219</v>
      </c>
      <c r="K21" s="222"/>
      <c r="L21" s="4"/>
      <c r="M21" s="4" t="s">
        <v>15</v>
      </c>
      <c r="N21" s="120">
        <f>STDEV(F67:F75)</f>
        <v>4.9939029820212477</v>
      </c>
      <c r="O21" s="120">
        <f>STDEV(G67:G75)</f>
        <v>0.12190542046340613</v>
      </c>
    </row>
    <row r="22" spans="1:15" x14ac:dyDescent="0.2">
      <c r="A22" s="6">
        <v>140026466</v>
      </c>
      <c r="B22" s="2">
        <v>17</v>
      </c>
      <c r="C22" s="1" t="s">
        <v>13</v>
      </c>
      <c r="D22" s="1" t="s">
        <v>16</v>
      </c>
      <c r="E22" s="1" t="s">
        <v>14</v>
      </c>
      <c r="F22" s="3">
        <v>28.56055185</v>
      </c>
      <c r="G22" s="3">
        <v>0.65102700000000002</v>
      </c>
      <c r="K22" s="221" t="s">
        <v>17</v>
      </c>
      <c r="L22" s="1" t="s">
        <v>22</v>
      </c>
      <c r="M22" s="4" t="s">
        <v>13</v>
      </c>
      <c r="N22" s="120">
        <f>STDEV(F76:F84)</f>
        <v>8.6000501439601518</v>
      </c>
      <c r="O22" s="120">
        <f>STDEV(G76:G84)</f>
        <v>0.16175718533856107</v>
      </c>
    </row>
    <row r="23" spans="1:15" x14ac:dyDescent="0.2">
      <c r="A23" s="6">
        <v>150017567</v>
      </c>
      <c r="B23" s="2">
        <v>1</v>
      </c>
      <c r="C23" s="1" t="s">
        <v>13</v>
      </c>
      <c r="D23" s="1" t="s">
        <v>16</v>
      </c>
      <c r="E23" s="1" t="s">
        <v>14</v>
      </c>
      <c r="F23" s="3">
        <v>20.600172050000001</v>
      </c>
      <c r="G23" s="3">
        <v>0.50195400000000001</v>
      </c>
      <c r="K23" s="222"/>
      <c r="L23" s="4"/>
      <c r="M23" s="4" t="s">
        <v>15</v>
      </c>
      <c r="N23" s="120">
        <f>STDEV(F85:F93)</f>
        <v>7.8647141605092878</v>
      </c>
      <c r="O23" s="120">
        <f>STDEV(G85:G93)</f>
        <v>0.14984166945382013</v>
      </c>
    </row>
    <row r="24" spans="1:15" x14ac:dyDescent="0.2">
      <c r="A24" s="6">
        <v>150018461</v>
      </c>
      <c r="B24" s="2">
        <v>3</v>
      </c>
      <c r="C24" s="1" t="s">
        <v>13</v>
      </c>
      <c r="D24" s="1" t="s">
        <v>16</v>
      </c>
      <c r="E24" s="1" t="s">
        <v>14</v>
      </c>
      <c r="F24" s="3">
        <v>24.687934649999999</v>
      </c>
      <c r="G24" s="3">
        <v>0.62707500000000005</v>
      </c>
    </row>
    <row r="25" spans="1:15" x14ac:dyDescent="0.2">
      <c r="A25" s="6">
        <v>150013363</v>
      </c>
      <c r="B25" s="2">
        <v>7</v>
      </c>
      <c r="C25" s="1" t="s">
        <v>13</v>
      </c>
      <c r="D25" s="1" t="s">
        <v>16</v>
      </c>
      <c r="E25" s="1" t="s">
        <v>14</v>
      </c>
      <c r="F25" s="10"/>
      <c r="G25" s="10"/>
      <c r="J25" t="s">
        <v>77</v>
      </c>
      <c r="K25" s="221" t="s">
        <v>14</v>
      </c>
      <c r="L25" s="7" t="s">
        <v>14</v>
      </c>
      <c r="M25" s="137" t="s">
        <v>13</v>
      </c>
      <c r="N25" s="120">
        <f xml:space="preserve"> STDEV(F2:F9)/(SQRT(COUNT(F2:F9)))</f>
        <v>2.4589215762220729</v>
      </c>
      <c r="O25" s="120">
        <f xml:space="preserve"> STDEV(G2:G9)/(SQRT(COUNT(G2:G9)))</f>
        <v>6.2079101525777489E-2</v>
      </c>
    </row>
    <row r="26" spans="1:15" x14ac:dyDescent="0.2">
      <c r="A26" s="6">
        <v>150013569</v>
      </c>
      <c r="B26" s="2">
        <v>15</v>
      </c>
      <c r="C26" s="1" t="s">
        <v>13</v>
      </c>
      <c r="D26" s="1" t="s">
        <v>16</v>
      </c>
      <c r="E26" s="1" t="s">
        <v>14</v>
      </c>
      <c r="F26" s="3">
        <v>24.8492937</v>
      </c>
      <c r="G26" s="3">
        <v>0.61024800000000001</v>
      </c>
      <c r="K26" s="222"/>
      <c r="L26" s="4"/>
      <c r="M26" s="4" t="s">
        <v>15</v>
      </c>
      <c r="N26" s="120">
        <f xml:space="preserve"> STDEV(F10:F17)/(SQRT(COUNT(F10:F17)))</f>
        <v>3.0370144677072792</v>
      </c>
      <c r="O26" s="120">
        <f xml:space="preserve"> STDEV(G10:G17)/(SQRT(COUNT(G10:G17)))</f>
        <v>6.0919539099888724E-2</v>
      </c>
    </row>
    <row r="27" spans="1:15" x14ac:dyDescent="0.2">
      <c r="A27" s="6">
        <v>150014043</v>
      </c>
      <c r="B27" s="2">
        <v>17</v>
      </c>
      <c r="C27" s="4" t="s">
        <v>13</v>
      </c>
      <c r="D27" s="4" t="s">
        <v>16</v>
      </c>
      <c r="E27" s="4" t="s">
        <v>14</v>
      </c>
      <c r="F27" s="9">
        <v>30.819578549999999</v>
      </c>
      <c r="G27" s="9">
        <v>0.68381599999999998</v>
      </c>
      <c r="K27" s="221" t="s">
        <v>16</v>
      </c>
      <c r="L27" s="1" t="s">
        <v>14</v>
      </c>
      <c r="M27" s="4" t="s">
        <v>13</v>
      </c>
      <c r="N27" s="120">
        <f xml:space="preserve"> STDEV(F18:F27)/(SQRT(COUNT(F18:F27)))</f>
        <v>1.6688167428284959</v>
      </c>
      <c r="O27" s="120">
        <f xml:space="preserve"> STDEV(G18:G27)/(SQRT(COUNT(G18:G27)))</f>
        <v>3.7218534351719477E-2</v>
      </c>
    </row>
    <row r="28" spans="1:15" x14ac:dyDescent="0.2">
      <c r="A28" s="6">
        <v>140026471</v>
      </c>
      <c r="B28" s="5">
        <v>2</v>
      </c>
      <c r="C28" s="7" t="s">
        <v>15</v>
      </c>
      <c r="D28" s="7" t="s">
        <v>16</v>
      </c>
      <c r="E28" s="7" t="s">
        <v>14</v>
      </c>
      <c r="F28" s="11">
        <v>21.138035550000001</v>
      </c>
      <c r="G28" s="11">
        <v>0.58537899999999998</v>
      </c>
      <c r="K28" s="222"/>
      <c r="L28" s="4"/>
      <c r="M28" s="4" t="s">
        <v>15</v>
      </c>
      <c r="N28" s="120">
        <f xml:space="preserve"> STDEV(F28:F37)/(SQRT(COUNT(F28:F37)))</f>
        <v>3.0011230883781344</v>
      </c>
      <c r="O28" s="120">
        <f xml:space="preserve"> STDEV(G28:G37)/(SQRT(COUNT(G28:G37)))</f>
        <v>6.5192145866831419E-2</v>
      </c>
    </row>
    <row r="29" spans="1:15" x14ac:dyDescent="0.2">
      <c r="A29" s="6">
        <v>140026474</v>
      </c>
      <c r="B29" s="5">
        <v>4</v>
      </c>
      <c r="C29" s="1" t="s">
        <v>15</v>
      </c>
      <c r="D29" s="1" t="s">
        <v>16</v>
      </c>
      <c r="E29" s="1" t="s">
        <v>14</v>
      </c>
      <c r="F29" s="3">
        <v>15.22153705</v>
      </c>
      <c r="G29" s="3">
        <v>0.37180099999999999</v>
      </c>
      <c r="K29" s="221" t="s">
        <v>16</v>
      </c>
      <c r="L29" s="1" t="s">
        <v>21</v>
      </c>
      <c r="M29" s="4" t="s">
        <v>13</v>
      </c>
      <c r="N29" s="120">
        <f xml:space="preserve"> STDEV(F38:F47)/(SQRT(COUNT(F38:F47)))</f>
        <v>3.9830231338465629</v>
      </c>
      <c r="O29" s="120">
        <f xml:space="preserve"> STDEV(G38:G47)/(SQRT(COUNT(G38:G47)))</f>
        <v>8.9232751919842881E-2</v>
      </c>
    </row>
    <row r="30" spans="1:15" x14ac:dyDescent="0.2">
      <c r="A30" s="6">
        <v>140026477</v>
      </c>
      <c r="B30" s="5">
        <v>8</v>
      </c>
      <c r="C30" s="1" t="s">
        <v>15</v>
      </c>
      <c r="D30" s="1" t="s">
        <v>16</v>
      </c>
      <c r="E30" s="1" t="s">
        <v>14</v>
      </c>
      <c r="F30" s="3">
        <v>12.209501449999999</v>
      </c>
      <c r="G30" s="3">
        <v>0.328212</v>
      </c>
      <c r="K30" s="222"/>
      <c r="L30" s="4"/>
      <c r="M30" s="4" t="s">
        <v>15</v>
      </c>
      <c r="N30" s="120">
        <f xml:space="preserve"> STDEV(F48:F57)/(SQRT(COUNT(F48:F57)))</f>
        <v>2.8297314322928693</v>
      </c>
      <c r="O30" s="120">
        <f xml:space="preserve"> STDEV(G48:G57)/(SQRT(COUNT(G48:G57)))</f>
        <v>9.2171433801457925E-2</v>
      </c>
    </row>
    <row r="31" spans="1:15" x14ac:dyDescent="0.2">
      <c r="A31" s="6">
        <v>140026472</v>
      </c>
      <c r="B31" s="5">
        <v>10</v>
      </c>
      <c r="C31" s="1" t="s">
        <v>15</v>
      </c>
      <c r="D31" s="1" t="s">
        <v>16</v>
      </c>
      <c r="E31" s="1" t="s">
        <v>14</v>
      </c>
      <c r="F31" s="10"/>
      <c r="G31" s="10"/>
      <c r="K31" s="221" t="s">
        <v>17</v>
      </c>
      <c r="L31" s="1" t="s">
        <v>14</v>
      </c>
      <c r="M31" s="4" t="s">
        <v>13</v>
      </c>
      <c r="N31" s="120">
        <f xml:space="preserve"> STDEV(F58:F67)/(SQRT(COUNT(F58:F67)))</f>
        <v>2.3151822656518504</v>
      </c>
      <c r="O31" s="120">
        <f xml:space="preserve"> STDEV(G58:G67)/(SQRT(COUNT(G58:G67)))</f>
        <v>5.2843035406041121E-2</v>
      </c>
    </row>
    <row r="32" spans="1:15" x14ac:dyDescent="0.2">
      <c r="A32" s="6">
        <v>140026475</v>
      </c>
      <c r="B32" s="5">
        <v>18</v>
      </c>
      <c r="C32" s="1" t="s">
        <v>15</v>
      </c>
      <c r="D32" s="1" t="s">
        <v>16</v>
      </c>
      <c r="E32" s="1" t="s">
        <v>14</v>
      </c>
      <c r="F32" s="3">
        <v>33.29375065</v>
      </c>
      <c r="G32" s="3">
        <v>0.71231800000000001</v>
      </c>
      <c r="K32" s="222"/>
      <c r="L32" s="4"/>
      <c r="M32" s="4" t="s">
        <v>15</v>
      </c>
      <c r="N32" s="120">
        <f xml:space="preserve"> STDEV(F67:F75)/(SQRT(COUNT(F67:F75)))</f>
        <v>1.7656113315874726</v>
      </c>
      <c r="O32" s="120">
        <f xml:space="preserve"> STDEV(G67:G75)/(SQRT(COUNT(G67:G75)))</f>
        <v>4.3100074736535897E-2</v>
      </c>
    </row>
    <row r="33" spans="1:15" x14ac:dyDescent="0.2">
      <c r="A33" s="6">
        <v>150013355</v>
      </c>
      <c r="B33" s="5">
        <v>4</v>
      </c>
      <c r="C33" s="1" t="s">
        <v>15</v>
      </c>
      <c r="D33" s="1" t="s">
        <v>16</v>
      </c>
      <c r="E33" s="1" t="s">
        <v>14</v>
      </c>
      <c r="F33" s="3">
        <v>8.3368842500000007</v>
      </c>
      <c r="G33" s="3">
        <v>0.232484</v>
      </c>
      <c r="K33" s="221" t="s">
        <v>17</v>
      </c>
      <c r="L33" s="1" t="s">
        <v>22</v>
      </c>
      <c r="M33" s="4" t="s">
        <v>13</v>
      </c>
      <c r="N33" s="120">
        <f xml:space="preserve"> STDEV(F76:F84)/(SQRT(COUNT(F76:F84)))</f>
        <v>3.0405768876692836</v>
      </c>
      <c r="O33" s="120">
        <f xml:space="preserve"> STDEV(G76:G84)/(SQRT(COUNT(G76:G84)))</f>
        <v>5.718980132927285E-2</v>
      </c>
    </row>
    <row r="34" spans="1:15" x14ac:dyDescent="0.2">
      <c r="A34" s="6">
        <v>150018458</v>
      </c>
      <c r="B34" s="5">
        <v>8</v>
      </c>
      <c r="C34" s="1" t="s">
        <v>15</v>
      </c>
      <c r="D34" s="1" t="s">
        <v>16</v>
      </c>
      <c r="E34" s="1" t="s">
        <v>14</v>
      </c>
      <c r="F34" s="3">
        <v>34.853554799999998</v>
      </c>
      <c r="G34" s="3">
        <v>0.823766</v>
      </c>
      <c r="K34" s="222"/>
      <c r="L34" s="4"/>
      <c r="M34" s="4" t="s">
        <v>15</v>
      </c>
      <c r="N34" s="120">
        <f xml:space="preserve"> STDEV(F85:F93)/(SQRT(COUNT(F85:F93)))</f>
        <v>2.780596357494991</v>
      </c>
      <c r="O34" s="120">
        <f xml:space="preserve"> STDEV(G85:G93)/(SQRT(COUNT(G85:G93)))</f>
        <v>5.2977030287554683E-2</v>
      </c>
    </row>
    <row r="35" spans="1:15" x14ac:dyDescent="0.2">
      <c r="A35" s="6">
        <v>150013360</v>
      </c>
      <c r="B35" s="5">
        <v>12</v>
      </c>
      <c r="C35" s="1" t="s">
        <v>15</v>
      </c>
      <c r="D35" s="1" t="s">
        <v>16</v>
      </c>
      <c r="E35" s="1" t="s">
        <v>14</v>
      </c>
      <c r="F35" s="3">
        <v>22.751626049999999</v>
      </c>
      <c r="G35" s="3">
        <v>0.64653700000000003</v>
      </c>
    </row>
    <row r="36" spans="1:15" x14ac:dyDescent="0.2">
      <c r="A36" s="6">
        <v>150017565</v>
      </c>
      <c r="B36" s="5">
        <v>14</v>
      </c>
      <c r="C36" s="1" t="s">
        <v>15</v>
      </c>
      <c r="D36" s="1" t="s">
        <v>16</v>
      </c>
      <c r="E36" s="1" t="s">
        <v>14</v>
      </c>
      <c r="F36" s="3">
        <v>25.817447999999999</v>
      </c>
      <c r="G36" s="3">
        <v>0.66147699999999998</v>
      </c>
    </row>
    <row r="37" spans="1:15" x14ac:dyDescent="0.2">
      <c r="A37" s="6">
        <v>150017566</v>
      </c>
      <c r="B37" s="5">
        <v>16</v>
      </c>
      <c r="C37" s="4" t="s">
        <v>15</v>
      </c>
      <c r="D37" s="4" t="s">
        <v>16</v>
      </c>
      <c r="E37" s="4" t="s">
        <v>14</v>
      </c>
      <c r="F37" s="9">
        <v>25.387157200000001</v>
      </c>
      <c r="G37" s="9">
        <v>0.55722499999999997</v>
      </c>
    </row>
    <row r="38" spans="1:15" x14ac:dyDescent="0.2">
      <c r="A38" s="6">
        <v>140026457</v>
      </c>
      <c r="B38" s="2">
        <v>5</v>
      </c>
      <c r="C38" s="7" t="s">
        <v>13</v>
      </c>
      <c r="D38" s="7" t="s">
        <v>16</v>
      </c>
      <c r="E38" s="7" t="s">
        <v>21</v>
      </c>
      <c r="F38" s="11">
        <v>23.169374999999999</v>
      </c>
      <c r="G38" s="11">
        <v>0.55829819277108428</v>
      </c>
    </row>
    <row r="39" spans="1:15" x14ac:dyDescent="0.2">
      <c r="A39" s="6">
        <v>140026464</v>
      </c>
      <c r="B39" s="2">
        <v>7</v>
      </c>
      <c r="C39" s="1" t="s">
        <v>13</v>
      </c>
      <c r="D39" s="1" t="s">
        <v>16</v>
      </c>
      <c r="E39" s="1" t="s">
        <v>21</v>
      </c>
      <c r="F39" s="3">
        <v>37.482900000000008</v>
      </c>
      <c r="G39" s="3">
        <v>0.865855855855856</v>
      </c>
    </row>
    <row r="40" spans="1:15" x14ac:dyDescent="0.2">
      <c r="A40" s="6">
        <v>140026463</v>
      </c>
      <c r="B40" s="2">
        <v>11</v>
      </c>
      <c r="C40" s="1" t="s">
        <v>13</v>
      </c>
      <c r="D40" s="1" t="s">
        <v>16</v>
      </c>
      <c r="E40" s="1" t="s">
        <v>21</v>
      </c>
      <c r="F40" s="3">
        <v>38.100749999999998</v>
      </c>
      <c r="G40" s="3">
        <v>0.85928619756427593</v>
      </c>
    </row>
    <row r="41" spans="1:15" x14ac:dyDescent="0.2">
      <c r="A41" s="6">
        <v>140026458</v>
      </c>
      <c r="B41" s="2">
        <v>13</v>
      </c>
      <c r="C41" s="1" t="s">
        <v>13</v>
      </c>
      <c r="D41" s="1" t="s">
        <v>16</v>
      </c>
      <c r="E41" s="1" t="s">
        <v>21</v>
      </c>
      <c r="F41" s="3">
        <v>57.460049999999995</v>
      </c>
      <c r="G41" s="3">
        <v>1.3466147176001872</v>
      </c>
    </row>
    <row r="42" spans="1:15" x14ac:dyDescent="0.2">
      <c r="A42" s="6">
        <v>140026466</v>
      </c>
      <c r="B42" s="2">
        <v>17</v>
      </c>
      <c r="C42" s="1" t="s">
        <v>13</v>
      </c>
      <c r="D42" s="1" t="s">
        <v>16</v>
      </c>
      <c r="E42" s="1" t="s">
        <v>21</v>
      </c>
      <c r="F42" s="3">
        <v>47.677424999999992</v>
      </c>
      <c r="G42" s="3">
        <v>1.0867888078413492</v>
      </c>
    </row>
    <row r="43" spans="1:15" x14ac:dyDescent="0.2">
      <c r="A43" s="6">
        <v>150017567</v>
      </c>
      <c r="B43" s="2">
        <v>1</v>
      </c>
      <c r="C43" s="1" t="s">
        <v>13</v>
      </c>
      <c r="D43" s="1" t="s">
        <v>16</v>
      </c>
      <c r="E43" s="1" t="s">
        <v>21</v>
      </c>
      <c r="F43" s="3">
        <v>39.645375000000001</v>
      </c>
      <c r="G43" s="3">
        <v>0.96601790935672516</v>
      </c>
    </row>
    <row r="44" spans="1:15" x14ac:dyDescent="0.2">
      <c r="A44" s="6">
        <v>150018461</v>
      </c>
      <c r="B44" s="2">
        <v>3</v>
      </c>
      <c r="C44" s="1" t="s">
        <v>13</v>
      </c>
      <c r="D44" s="1" t="s">
        <v>16</v>
      </c>
      <c r="E44" s="1" t="s">
        <v>21</v>
      </c>
      <c r="F44" s="3">
        <v>24.611025000000001</v>
      </c>
      <c r="G44" s="3">
        <v>0.6251212852425706</v>
      </c>
    </row>
    <row r="45" spans="1:15" x14ac:dyDescent="0.2">
      <c r="A45" s="6">
        <v>150013363</v>
      </c>
      <c r="B45" s="2">
        <v>7</v>
      </c>
      <c r="C45" s="1" t="s">
        <v>13</v>
      </c>
      <c r="D45" s="1" t="s">
        <v>16</v>
      </c>
      <c r="E45" s="1" t="s">
        <v>21</v>
      </c>
      <c r="F45" s="10"/>
      <c r="G45" s="10"/>
    </row>
    <row r="46" spans="1:15" x14ac:dyDescent="0.2">
      <c r="A46" s="6">
        <v>150013569</v>
      </c>
      <c r="B46" s="2">
        <v>15</v>
      </c>
      <c r="C46" s="1" t="s">
        <v>13</v>
      </c>
      <c r="D46" s="1" t="s">
        <v>16</v>
      </c>
      <c r="E46" s="1" t="s">
        <v>21</v>
      </c>
      <c r="F46" s="3">
        <v>20.903925000000001</v>
      </c>
      <c r="G46" s="3">
        <v>0.51335768664047154</v>
      </c>
    </row>
    <row r="47" spans="1:15" x14ac:dyDescent="0.2">
      <c r="A47" s="6">
        <v>150014043</v>
      </c>
      <c r="B47" s="2">
        <v>17</v>
      </c>
      <c r="C47" s="4" t="s">
        <v>13</v>
      </c>
      <c r="D47" s="4" t="s">
        <v>16</v>
      </c>
      <c r="E47" s="4" t="s">
        <v>21</v>
      </c>
      <c r="F47" s="9">
        <v>34.1877</v>
      </c>
      <c r="G47" s="9">
        <v>0.75854670512536049</v>
      </c>
    </row>
    <row r="48" spans="1:15" x14ac:dyDescent="0.2">
      <c r="A48" s="6">
        <v>140026471</v>
      </c>
      <c r="B48" s="5">
        <v>2</v>
      </c>
      <c r="C48" s="7" t="s">
        <v>15</v>
      </c>
      <c r="D48" s="7" t="s">
        <v>16</v>
      </c>
      <c r="E48" s="7" t="s">
        <v>21</v>
      </c>
      <c r="F48" s="11">
        <v>59.519550000000002</v>
      </c>
      <c r="G48" s="11">
        <v>1.6482844087510387</v>
      </c>
    </row>
    <row r="49" spans="1:7" x14ac:dyDescent="0.2">
      <c r="A49" s="6">
        <v>140026474</v>
      </c>
      <c r="B49" s="5">
        <v>4</v>
      </c>
      <c r="C49" s="1" t="s">
        <v>15</v>
      </c>
      <c r="D49" s="1" t="s">
        <v>16</v>
      </c>
      <c r="E49" s="1" t="s">
        <v>21</v>
      </c>
      <c r="F49" s="3">
        <v>37.791825000000003</v>
      </c>
      <c r="G49" s="3">
        <v>0.92310271128480714</v>
      </c>
    </row>
    <row r="50" spans="1:7" x14ac:dyDescent="0.2">
      <c r="A50" s="6">
        <v>140026477</v>
      </c>
      <c r="B50" s="5">
        <v>8</v>
      </c>
      <c r="C50" s="1" t="s">
        <v>15</v>
      </c>
      <c r="D50" s="1" t="s">
        <v>16</v>
      </c>
      <c r="E50" s="1" t="s">
        <v>21</v>
      </c>
      <c r="F50" s="3">
        <v>51.075600000000001</v>
      </c>
      <c r="G50" s="3">
        <v>1.373</v>
      </c>
    </row>
    <row r="51" spans="1:7" x14ac:dyDescent="0.2">
      <c r="A51" s="6">
        <v>140026472</v>
      </c>
      <c r="B51" s="5">
        <v>10</v>
      </c>
      <c r="C51" s="1" t="s">
        <v>15</v>
      </c>
      <c r="D51" s="1" t="s">
        <v>16</v>
      </c>
      <c r="E51" s="1" t="s">
        <v>21</v>
      </c>
      <c r="F51" s="10"/>
      <c r="G51" s="10"/>
    </row>
    <row r="52" spans="1:7" x14ac:dyDescent="0.2">
      <c r="A52" s="6">
        <v>140026475</v>
      </c>
      <c r="B52" s="5">
        <v>18</v>
      </c>
      <c r="C52" s="1" t="s">
        <v>15</v>
      </c>
      <c r="D52" s="1" t="s">
        <v>16</v>
      </c>
      <c r="E52" s="1" t="s">
        <v>21</v>
      </c>
      <c r="F52" s="3">
        <v>56.430300000000003</v>
      </c>
      <c r="G52" s="3">
        <v>1.2073234916559692</v>
      </c>
    </row>
    <row r="53" spans="1:7" x14ac:dyDescent="0.2">
      <c r="A53" s="6">
        <v>150013355</v>
      </c>
      <c r="B53" s="5">
        <v>4</v>
      </c>
      <c r="C53" s="1" t="s">
        <v>15</v>
      </c>
      <c r="D53" s="1" t="s">
        <v>16</v>
      </c>
      <c r="E53" s="1" t="s">
        <v>21</v>
      </c>
      <c r="F53" s="3">
        <v>59.519550000000002</v>
      </c>
      <c r="G53" s="3">
        <v>1.6597755158951479</v>
      </c>
    </row>
    <row r="54" spans="1:7" x14ac:dyDescent="0.2">
      <c r="A54" s="6">
        <v>150018458</v>
      </c>
      <c r="B54" s="5">
        <v>8</v>
      </c>
      <c r="C54" s="1" t="s">
        <v>15</v>
      </c>
      <c r="D54" s="1" t="s">
        <v>16</v>
      </c>
      <c r="E54" s="1" t="s">
        <v>21</v>
      </c>
      <c r="F54" s="3">
        <v>37.791825000000003</v>
      </c>
      <c r="G54" s="3">
        <v>0.89321259749468218</v>
      </c>
    </row>
    <row r="55" spans="1:7" x14ac:dyDescent="0.2">
      <c r="A55" s="6">
        <v>150013360</v>
      </c>
      <c r="B55" s="5">
        <v>12</v>
      </c>
      <c r="C55" s="1" t="s">
        <v>15</v>
      </c>
      <c r="D55" s="1" t="s">
        <v>16</v>
      </c>
      <c r="E55" s="1" t="s">
        <v>21</v>
      </c>
      <c r="F55" s="3">
        <v>51.075600000000001</v>
      </c>
      <c r="G55" s="3">
        <v>1.4514236999147487</v>
      </c>
    </row>
    <row r="56" spans="1:7" x14ac:dyDescent="0.2">
      <c r="A56" s="6">
        <v>150017565</v>
      </c>
      <c r="B56" s="5">
        <v>14</v>
      </c>
      <c r="C56" s="1" t="s">
        <v>15</v>
      </c>
      <c r="D56" s="1" t="s">
        <v>16</v>
      </c>
      <c r="E56" s="1" t="s">
        <v>21</v>
      </c>
      <c r="F56" s="3">
        <v>46.029825000000002</v>
      </c>
      <c r="G56" s="3">
        <v>1.1793447348193697</v>
      </c>
    </row>
    <row r="57" spans="1:7" x14ac:dyDescent="0.2">
      <c r="A57" s="6">
        <v>150017566</v>
      </c>
      <c r="B57" s="5">
        <v>16</v>
      </c>
      <c r="C57" s="4" t="s">
        <v>15</v>
      </c>
      <c r="D57" s="4" t="s">
        <v>16</v>
      </c>
      <c r="E57" s="4" t="s">
        <v>21</v>
      </c>
      <c r="F57" s="9">
        <v>56.430300000000003</v>
      </c>
      <c r="G57" s="9">
        <v>1.2385930640913081</v>
      </c>
    </row>
    <row r="58" spans="1:7" x14ac:dyDescent="0.2">
      <c r="A58" s="1">
        <v>15006690</v>
      </c>
      <c r="B58" s="2">
        <v>1</v>
      </c>
      <c r="C58" s="7" t="s">
        <v>13</v>
      </c>
      <c r="D58" s="7" t="s">
        <v>17</v>
      </c>
      <c r="E58" s="7" t="s">
        <v>14</v>
      </c>
      <c r="F58" s="12"/>
      <c r="G58" s="12"/>
    </row>
    <row r="59" spans="1:7" x14ac:dyDescent="0.2">
      <c r="A59" s="1">
        <v>15006694</v>
      </c>
      <c r="B59" s="2">
        <v>3</v>
      </c>
      <c r="C59" s="1" t="s">
        <v>13</v>
      </c>
      <c r="D59" s="1" t="s">
        <v>17</v>
      </c>
      <c r="E59" s="1" t="s">
        <v>14</v>
      </c>
      <c r="F59" s="3">
        <v>3.2271809999999999</v>
      </c>
      <c r="G59" s="3">
        <v>6.7627430846605191E-2</v>
      </c>
    </row>
    <row r="60" spans="1:7" x14ac:dyDescent="0.2">
      <c r="A60" s="1">
        <v>15006688</v>
      </c>
      <c r="B60" s="2">
        <v>5</v>
      </c>
      <c r="C60" s="1" t="s">
        <v>13</v>
      </c>
      <c r="D60" s="1" t="s">
        <v>17</v>
      </c>
      <c r="E60" s="1" t="s">
        <v>14</v>
      </c>
      <c r="F60" s="3">
        <v>6.4543619999999997</v>
      </c>
      <c r="G60" s="3">
        <v>0.14487905723905725</v>
      </c>
    </row>
    <row r="61" spans="1:7" x14ac:dyDescent="0.2">
      <c r="A61" s="1">
        <v>15006685</v>
      </c>
      <c r="B61" s="2">
        <v>7</v>
      </c>
      <c r="C61" s="1" t="s">
        <v>13</v>
      </c>
      <c r="D61" s="1" t="s">
        <v>17</v>
      </c>
      <c r="E61" s="1" t="s">
        <v>14</v>
      </c>
      <c r="F61" s="3">
        <v>18.072213600000001</v>
      </c>
      <c r="G61" s="3">
        <v>0.39528026246719156</v>
      </c>
    </row>
    <row r="62" spans="1:7" x14ac:dyDescent="0.2">
      <c r="A62" s="1">
        <v>15006683</v>
      </c>
      <c r="B62" s="2">
        <v>9</v>
      </c>
      <c r="C62" s="1" t="s">
        <v>13</v>
      </c>
      <c r="D62" s="1" t="s">
        <v>17</v>
      </c>
      <c r="E62" s="1" t="s">
        <v>14</v>
      </c>
      <c r="F62" s="3">
        <v>20.223667599999999</v>
      </c>
      <c r="G62" s="3">
        <v>0.47844020818547428</v>
      </c>
    </row>
    <row r="63" spans="1:7" x14ac:dyDescent="0.2">
      <c r="A63" s="1">
        <v>15006687</v>
      </c>
      <c r="B63" s="2">
        <v>11</v>
      </c>
      <c r="C63" s="1" t="s">
        <v>13</v>
      </c>
      <c r="D63" s="1" t="s">
        <v>17</v>
      </c>
      <c r="E63" s="1" t="s">
        <v>14</v>
      </c>
      <c r="F63" s="3">
        <v>10.111833799999999</v>
      </c>
      <c r="G63" s="3">
        <v>0.21863424432432432</v>
      </c>
    </row>
    <row r="64" spans="1:7" x14ac:dyDescent="0.2">
      <c r="A64" s="1">
        <v>15006691</v>
      </c>
      <c r="B64" s="2">
        <v>13</v>
      </c>
      <c r="C64" s="1" t="s">
        <v>13</v>
      </c>
      <c r="D64" s="1" t="s">
        <v>17</v>
      </c>
      <c r="E64" s="1" t="s">
        <v>14</v>
      </c>
      <c r="F64" s="3">
        <v>11.1875608</v>
      </c>
      <c r="G64" s="3">
        <v>0.23647348974846757</v>
      </c>
    </row>
    <row r="65" spans="1:7" x14ac:dyDescent="0.2">
      <c r="A65" s="1">
        <v>15006684</v>
      </c>
      <c r="B65" s="2">
        <v>15</v>
      </c>
      <c r="C65" s="1" t="s">
        <v>13</v>
      </c>
      <c r="D65" s="1" t="s">
        <v>17</v>
      </c>
      <c r="E65" s="1" t="s">
        <v>14</v>
      </c>
      <c r="F65" s="3">
        <v>3.8726172000000001</v>
      </c>
      <c r="G65" s="3">
        <v>8.1977502116850121E-2</v>
      </c>
    </row>
    <row r="66" spans="1:7" x14ac:dyDescent="0.2">
      <c r="A66" s="1">
        <v>15006686</v>
      </c>
      <c r="B66" s="2">
        <v>17</v>
      </c>
      <c r="C66" s="4" t="s">
        <v>13</v>
      </c>
      <c r="D66" s="4" t="s">
        <v>17</v>
      </c>
      <c r="E66" s="4" t="s">
        <v>14</v>
      </c>
      <c r="F66" s="9">
        <v>14.4147418</v>
      </c>
      <c r="G66" s="9">
        <v>0.30513848010160882</v>
      </c>
    </row>
    <row r="67" spans="1:7" x14ac:dyDescent="0.2">
      <c r="A67" s="1">
        <v>15006696</v>
      </c>
      <c r="B67" s="5">
        <v>2</v>
      </c>
      <c r="C67" s="7" t="s">
        <v>15</v>
      </c>
      <c r="D67" s="7" t="s">
        <v>17</v>
      </c>
      <c r="E67" s="7" t="s">
        <v>14</v>
      </c>
      <c r="F67" s="11">
        <v>0</v>
      </c>
      <c r="G67" s="11">
        <v>0</v>
      </c>
    </row>
    <row r="68" spans="1:7" x14ac:dyDescent="0.2">
      <c r="A68" s="1">
        <v>15006695</v>
      </c>
      <c r="B68" s="5">
        <v>4</v>
      </c>
      <c r="C68" s="1" t="s">
        <v>15</v>
      </c>
      <c r="D68" s="1" t="s">
        <v>17</v>
      </c>
      <c r="E68" s="1" t="s">
        <v>14</v>
      </c>
      <c r="F68" s="3">
        <v>5.8089257999999999</v>
      </c>
      <c r="G68" s="3">
        <v>0.13781555871886123</v>
      </c>
    </row>
    <row r="69" spans="1:7" x14ac:dyDescent="0.2">
      <c r="A69" s="1">
        <v>15006705</v>
      </c>
      <c r="B69" s="5">
        <v>6</v>
      </c>
      <c r="C69" s="1" t="s">
        <v>15</v>
      </c>
      <c r="D69" s="1" t="s">
        <v>17</v>
      </c>
      <c r="E69" s="1" t="s">
        <v>14</v>
      </c>
      <c r="F69" s="3">
        <v>6.6695073999999996</v>
      </c>
      <c r="G69" s="3">
        <v>0.15182124743910769</v>
      </c>
    </row>
    <row r="70" spans="1:7" x14ac:dyDescent="0.2">
      <c r="A70" s="1">
        <v>15006702</v>
      </c>
      <c r="B70" s="5">
        <v>8</v>
      </c>
      <c r="C70" s="1" t="s">
        <v>15</v>
      </c>
      <c r="D70" s="1" t="s">
        <v>17</v>
      </c>
      <c r="E70" s="1" t="s">
        <v>14</v>
      </c>
      <c r="F70" s="3">
        <v>3.0120355999999999</v>
      </c>
      <c r="G70" s="3">
        <v>7.1544788598574827E-2</v>
      </c>
    </row>
    <row r="71" spans="1:7" x14ac:dyDescent="0.2">
      <c r="A71" s="1">
        <v>15006698</v>
      </c>
      <c r="B71" s="5">
        <v>10</v>
      </c>
      <c r="C71" s="1" t="s">
        <v>15</v>
      </c>
      <c r="D71" s="1" t="s">
        <v>17</v>
      </c>
      <c r="E71" s="1" t="s">
        <v>14</v>
      </c>
      <c r="F71" s="10"/>
      <c r="G71" s="10"/>
    </row>
    <row r="72" spans="1:7" x14ac:dyDescent="0.2">
      <c r="A72" s="1">
        <v>15006700</v>
      </c>
      <c r="B72" s="5">
        <v>12</v>
      </c>
      <c r="C72" s="1" t="s">
        <v>15</v>
      </c>
      <c r="D72" s="1" t="s">
        <v>17</v>
      </c>
      <c r="E72" s="1" t="s">
        <v>14</v>
      </c>
      <c r="F72" s="3">
        <v>1.5060178</v>
      </c>
      <c r="G72" s="3">
        <v>3.4227677272727276E-2</v>
      </c>
    </row>
    <row r="73" spans="1:7" x14ac:dyDescent="0.2">
      <c r="A73" s="1">
        <v>15006701</v>
      </c>
      <c r="B73" s="5">
        <v>14</v>
      </c>
      <c r="C73" s="1" t="s">
        <v>15</v>
      </c>
      <c r="D73" s="1" t="s">
        <v>17</v>
      </c>
      <c r="E73" s="1" t="s">
        <v>14</v>
      </c>
      <c r="F73" s="3">
        <v>1.9363086</v>
      </c>
      <c r="G73" s="3">
        <v>4.1965942782834845E-2</v>
      </c>
    </row>
    <row r="74" spans="1:7" x14ac:dyDescent="0.2">
      <c r="A74" s="1">
        <v>15006704</v>
      </c>
      <c r="B74" s="5">
        <v>16</v>
      </c>
      <c r="C74" s="1" t="s">
        <v>15</v>
      </c>
      <c r="D74" s="1" t="s">
        <v>17</v>
      </c>
      <c r="E74" s="1" t="s">
        <v>14</v>
      </c>
      <c r="F74" s="3">
        <v>11.1875608</v>
      </c>
      <c r="G74" s="3">
        <v>0.27535222249569286</v>
      </c>
    </row>
    <row r="75" spans="1:7" x14ac:dyDescent="0.2">
      <c r="A75" s="1">
        <v>15006697</v>
      </c>
      <c r="B75" s="5">
        <v>18</v>
      </c>
      <c r="C75" s="4" t="s">
        <v>15</v>
      </c>
      <c r="D75" s="4" t="s">
        <v>17</v>
      </c>
      <c r="E75" s="4" t="s">
        <v>14</v>
      </c>
      <c r="F75" s="9">
        <v>14.199596400000001</v>
      </c>
      <c r="G75" s="9">
        <v>0.34248905933429813</v>
      </c>
    </row>
    <row r="76" spans="1:7" x14ac:dyDescent="0.2">
      <c r="A76" s="1">
        <v>15006690</v>
      </c>
      <c r="B76" s="2">
        <v>1</v>
      </c>
      <c r="C76" s="7" t="s">
        <v>13</v>
      </c>
      <c r="D76" s="7" t="s">
        <v>17</v>
      </c>
      <c r="E76" s="7" t="s">
        <v>22</v>
      </c>
      <c r="F76" s="12"/>
      <c r="G76" s="12"/>
    </row>
    <row r="77" spans="1:7" x14ac:dyDescent="0.2">
      <c r="A77" s="1">
        <v>15006694</v>
      </c>
      <c r="B77" s="2">
        <v>3</v>
      </c>
      <c r="C77" s="1" t="s">
        <v>13</v>
      </c>
      <c r="D77" s="1" t="s">
        <v>17</v>
      </c>
      <c r="E77" s="1" t="s">
        <v>22</v>
      </c>
      <c r="F77" s="3">
        <v>61.498559999999998</v>
      </c>
      <c r="G77" s="3">
        <v>1.2887376362112322</v>
      </c>
    </row>
    <row r="78" spans="1:7" x14ac:dyDescent="0.2">
      <c r="A78" s="1">
        <v>15006688</v>
      </c>
      <c r="B78" s="2">
        <v>5</v>
      </c>
      <c r="C78" s="1" t="s">
        <v>13</v>
      </c>
      <c r="D78" s="1" t="s">
        <v>17</v>
      </c>
      <c r="E78" s="1" t="s">
        <v>22</v>
      </c>
      <c r="F78" s="3">
        <v>48.849920000000004</v>
      </c>
      <c r="G78" s="3">
        <v>1.096518967452301</v>
      </c>
    </row>
    <row r="79" spans="1:7" x14ac:dyDescent="0.2">
      <c r="A79" s="1">
        <v>15006685</v>
      </c>
      <c r="B79" s="2">
        <v>7</v>
      </c>
      <c r="C79" s="1" t="s">
        <v>13</v>
      </c>
      <c r="D79" s="1" t="s">
        <v>17</v>
      </c>
      <c r="E79" s="1" t="s">
        <v>22</v>
      </c>
      <c r="F79" s="3">
        <v>36.637439999999998</v>
      </c>
      <c r="G79" s="3">
        <v>0.80134383202099735</v>
      </c>
    </row>
    <row r="80" spans="1:7" x14ac:dyDescent="0.2">
      <c r="A80" s="1">
        <v>15006683</v>
      </c>
      <c r="B80" s="2">
        <v>9</v>
      </c>
      <c r="C80" s="1" t="s">
        <v>13</v>
      </c>
      <c r="D80" s="1" t="s">
        <v>17</v>
      </c>
      <c r="E80" s="1" t="s">
        <v>22</v>
      </c>
      <c r="F80" s="3">
        <v>44.924480000000003</v>
      </c>
      <c r="G80" s="3">
        <v>1.0627982020345399</v>
      </c>
    </row>
    <row r="81" spans="1:7" x14ac:dyDescent="0.2">
      <c r="A81" s="1">
        <v>15006687</v>
      </c>
      <c r="B81" s="2">
        <v>11</v>
      </c>
      <c r="C81" s="1" t="s">
        <v>13</v>
      </c>
      <c r="D81" s="1" t="s">
        <v>17</v>
      </c>
      <c r="E81" s="1" t="s">
        <v>22</v>
      </c>
      <c r="F81" s="3">
        <v>53.647680000000001</v>
      </c>
      <c r="G81" s="3">
        <v>1.1599498378378379</v>
      </c>
    </row>
    <row r="82" spans="1:7" x14ac:dyDescent="0.2">
      <c r="A82" s="1">
        <v>15006691</v>
      </c>
      <c r="B82" s="2">
        <v>13</v>
      </c>
      <c r="C82" s="1" t="s">
        <v>13</v>
      </c>
      <c r="D82" s="1" t="s">
        <v>17</v>
      </c>
      <c r="E82" s="1" t="s">
        <v>22</v>
      </c>
      <c r="F82" s="3">
        <v>62.370879999999993</v>
      </c>
      <c r="G82" s="3">
        <v>1.3183445360388921</v>
      </c>
    </row>
    <row r="83" spans="1:7" x14ac:dyDescent="0.2">
      <c r="A83" s="1">
        <v>15006684</v>
      </c>
      <c r="B83" s="2">
        <v>15</v>
      </c>
      <c r="C83" s="1" t="s">
        <v>13</v>
      </c>
      <c r="D83" s="1" t="s">
        <v>17</v>
      </c>
      <c r="E83" s="1" t="s">
        <v>22</v>
      </c>
      <c r="F83" s="3">
        <v>56.264640000000007</v>
      </c>
      <c r="G83" s="3">
        <v>1.1910381033022863</v>
      </c>
    </row>
    <row r="84" spans="1:7" x14ac:dyDescent="0.2">
      <c r="A84" s="1">
        <v>15006686</v>
      </c>
      <c r="B84" s="2">
        <v>17</v>
      </c>
      <c r="C84" s="4" t="s">
        <v>13</v>
      </c>
      <c r="D84" s="4" t="s">
        <v>17</v>
      </c>
      <c r="E84" s="4" t="s">
        <v>22</v>
      </c>
      <c r="F84" s="9">
        <v>50.1584</v>
      </c>
      <c r="G84" s="9">
        <v>1.0617781541066893</v>
      </c>
    </row>
    <row r="85" spans="1:7" x14ac:dyDescent="0.2">
      <c r="A85" s="1">
        <v>15006696</v>
      </c>
      <c r="B85" s="5">
        <v>2</v>
      </c>
      <c r="C85" s="7" t="s">
        <v>15</v>
      </c>
      <c r="D85" s="7" t="s">
        <v>17</v>
      </c>
      <c r="E85" s="7" t="s">
        <v>22</v>
      </c>
      <c r="F85" s="11">
        <v>61.062399999999997</v>
      </c>
      <c r="G85" s="11">
        <v>1.3225557721464154</v>
      </c>
    </row>
    <row r="86" spans="1:7" x14ac:dyDescent="0.2">
      <c r="A86" s="1">
        <v>15006695</v>
      </c>
      <c r="B86" s="5">
        <v>4</v>
      </c>
      <c r="C86" s="1" t="s">
        <v>15</v>
      </c>
      <c r="D86" s="1" t="s">
        <v>17</v>
      </c>
      <c r="E86" s="1" t="s">
        <v>22</v>
      </c>
      <c r="F86" s="3">
        <v>62.370879999999993</v>
      </c>
      <c r="G86" s="3">
        <v>1.4797361803084221</v>
      </c>
    </row>
    <row r="87" spans="1:7" x14ac:dyDescent="0.2">
      <c r="A87" s="1">
        <v>15006705</v>
      </c>
      <c r="B87" s="5">
        <v>6</v>
      </c>
      <c r="C87" s="1" t="s">
        <v>15</v>
      </c>
      <c r="D87" s="1" t="s">
        <v>17</v>
      </c>
      <c r="E87" s="1" t="s">
        <v>22</v>
      </c>
      <c r="F87" s="3">
        <v>75.01952</v>
      </c>
      <c r="G87" s="3">
        <v>1.7077058957432278</v>
      </c>
    </row>
    <row r="88" spans="1:7" x14ac:dyDescent="0.2">
      <c r="A88" s="1">
        <v>15006702</v>
      </c>
      <c r="B88" s="5">
        <v>8</v>
      </c>
      <c r="C88" s="1" t="s">
        <v>15</v>
      </c>
      <c r="D88" s="1" t="s">
        <v>17</v>
      </c>
      <c r="E88" s="1" t="s">
        <v>22</v>
      </c>
      <c r="F88" s="3">
        <v>55.828480000000006</v>
      </c>
      <c r="G88" s="3">
        <v>1.3260921615201902</v>
      </c>
    </row>
    <row r="89" spans="1:7" x14ac:dyDescent="0.2">
      <c r="A89" s="1">
        <v>15006698</v>
      </c>
      <c r="B89" s="5">
        <v>10</v>
      </c>
      <c r="C89" s="1" t="s">
        <v>15</v>
      </c>
      <c r="D89" s="1" t="s">
        <v>17</v>
      </c>
      <c r="E89" s="1" t="s">
        <v>22</v>
      </c>
      <c r="F89" s="10"/>
      <c r="G89" s="10"/>
    </row>
    <row r="90" spans="1:7" x14ac:dyDescent="0.2">
      <c r="A90" s="1">
        <v>15006700</v>
      </c>
      <c r="B90" s="5">
        <v>12</v>
      </c>
      <c r="C90" s="1" t="s">
        <v>15</v>
      </c>
      <c r="D90" s="1" t="s">
        <v>17</v>
      </c>
      <c r="E90" s="1" t="s">
        <v>22</v>
      </c>
      <c r="F90" s="3">
        <v>59.317760000000007</v>
      </c>
      <c r="G90" s="3">
        <v>1.3481309090909093</v>
      </c>
    </row>
    <row r="91" spans="1:7" x14ac:dyDescent="0.2">
      <c r="A91" s="1">
        <v>15006701</v>
      </c>
      <c r="B91" s="5">
        <v>14</v>
      </c>
      <c r="C91" s="1" t="s">
        <v>15</v>
      </c>
      <c r="D91" s="1" t="s">
        <v>17</v>
      </c>
      <c r="E91" s="1" t="s">
        <v>22</v>
      </c>
      <c r="F91" s="3">
        <v>71.966399999999993</v>
      </c>
      <c r="G91" s="3">
        <v>1.5597399219765928</v>
      </c>
    </row>
    <row r="92" spans="1:7" x14ac:dyDescent="0.2">
      <c r="A92" s="1">
        <v>15006704</v>
      </c>
      <c r="B92" s="5">
        <v>16</v>
      </c>
      <c r="C92" s="1" t="s">
        <v>15</v>
      </c>
      <c r="D92" s="1" t="s">
        <v>17</v>
      </c>
      <c r="E92" s="1" t="s">
        <v>22</v>
      </c>
      <c r="F92" s="3">
        <v>58.009280000000004</v>
      </c>
      <c r="G92" s="3">
        <v>1.4277450159980309</v>
      </c>
    </row>
    <row r="93" spans="1:7" x14ac:dyDescent="0.2">
      <c r="A93" s="1">
        <v>15006697</v>
      </c>
      <c r="B93" s="5">
        <v>18</v>
      </c>
      <c r="C93" s="4" t="s">
        <v>15</v>
      </c>
      <c r="D93" s="4" t="s">
        <v>17</v>
      </c>
      <c r="E93" s="4" t="s">
        <v>22</v>
      </c>
      <c r="F93" s="9">
        <v>51.903039999999997</v>
      </c>
      <c r="G93" s="9">
        <v>1.2518822961890979</v>
      </c>
    </row>
  </sheetData>
  <mergeCells count="15">
    <mergeCell ref="K33:K34"/>
    <mergeCell ref="K9:K10"/>
    <mergeCell ref="K11:K12"/>
    <mergeCell ref="K20:K21"/>
    <mergeCell ref="K3:K4"/>
    <mergeCell ref="K5:K6"/>
    <mergeCell ref="K7:K8"/>
    <mergeCell ref="K14:K15"/>
    <mergeCell ref="K16:K17"/>
    <mergeCell ref="K18:K19"/>
    <mergeCell ref="K22:K23"/>
    <mergeCell ref="K25:K26"/>
    <mergeCell ref="K27:K28"/>
    <mergeCell ref="K29:K30"/>
    <mergeCell ref="K31:K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5"/>
  <sheetViews>
    <sheetView zoomScale="70" zoomScaleNormal="70" zoomScaleSheetLayoutView="30" workbookViewId="0">
      <selection activeCell="P23" sqref="P23"/>
    </sheetView>
  </sheetViews>
  <sheetFormatPr baseColWidth="10" defaultRowHeight="15" x14ac:dyDescent="0.2"/>
  <cols>
    <col min="1" max="1" width="12.5" style="6" bestFit="1" customWidth="1"/>
    <col min="2" max="4" width="11.5" style="1"/>
    <col min="5" max="5" width="26.5" style="13" bestFit="1" customWidth="1"/>
    <col min="10" max="10" width="24.83203125" bestFit="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3" t="s">
        <v>23</v>
      </c>
    </row>
    <row r="2" spans="1:10" x14ac:dyDescent="0.2">
      <c r="A2" s="1">
        <v>140026456</v>
      </c>
      <c r="B2" s="2">
        <v>1</v>
      </c>
      <c r="C2" s="1" t="s">
        <v>13</v>
      </c>
      <c r="D2" s="1" t="s">
        <v>14</v>
      </c>
      <c r="E2" s="13">
        <v>51.31</v>
      </c>
      <c r="H2" s="1" t="s">
        <v>3</v>
      </c>
      <c r="I2" s="1" t="s">
        <v>2</v>
      </c>
      <c r="J2" s="13" t="s">
        <v>23</v>
      </c>
    </row>
    <row r="3" spans="1:10" x14ac:dyDescent="0.2">
      <c r="A3" s="1">
        <v>140026465</v>
      </c>
      <c r="B3" s="2">
        <v>3</v>
      </c>
      <c r="C3" s="1" t="s">
        <v>13</v>
      </c>
      <c r="D3" s="1" t="s">
        <v>14</v>
      </c>
      <c r="E3" s="13">
        <v>44.37</v>
      </c>
      <c r="G3" t="s">
        <v>75</v>
      </c>
      <c r="H3" s="221" t="s">
        <v>14</v>
      </c>
      <c r="I3" s="137" t="s">
        <v>13</v>
      </c>
      <c r="J3" s="13">
        <f>AVERAGE(E2:E9)</f>
        <v>45.471249999999998</v>
      </c>
    </row>
    <row r="4" spans="1:10" x14ac:dyDescent="0.2">
      <c r="A4" s="1">
        <v>140026467</v>
      </c>
      <c r="B4" s="2">
        <v>9</v>
      </c>
      <c r="C4" s="1" t="s">
        <v>13</v>
      </c>
      <c r="D4" s="1" t="s">
        <v>14</v>
      </c>
      <c r="E4" s="13">
        <v>50.4</v>
      </c>
      <c r="H4" s="222"/>
      <c r="I4" s="4" t="s">
        <v>15</v>
      </c>
      <c r="J4" s="13">
        <f>AVERAGE(E10:E17)</f>
        <v>51.157499999999999</v>
      </c>
    </row>
    <row r="5" spans="1:10" x14ac:dyDescent="0.2">
      <c r="A5" s="1">
        <v>140026462</v>
      </c>
      <c r="B5" s="2">
        <v>15</v>
      </c>
      <c r="C5" s="1" t="s">
        <v>13</v>
      </c>
      <c r="D5" s="1" t="s">
        <v>14</v>
      </c>
      <c r="E5" s="13">
        <v>31.11</v>
      </c>
      <c r="H5" s="221" t="s">
        <v>16</v>
      </c>
      <c r="I5" s="4" t="s">
        <v>13</v>
      </c>
      <c r="J5" s="13">
        <f>AVERAGE(E18:E27)</f>
        <v>62.044444444444444</v>
      </c>
    </row>
    <row r="6" spans="1:10" x14ac:dyDescent="0.2">
      <c r="A6" s="1">
        <v>150014042</v>
      </c>
      <c r="B6" s="2">
        <v>5</v>
      </c>
      <c r="C6" s="1" t="s">
        <v>13</v>
      </c>
      <c r="D6" s="1" t="s">
        <v>14</v>
      </c>
      <c r="E6" s="13">
        <v>43.73</v>
      </c>
      <c r="H6" s="222"/>
      <c r="I6" s="4" t="s">
        <v>15</v>
      </c>
      <c r="J6" s="13">
        <f>AVERAGE(E28:E37)</f>
        <v>72.85499999999999</v>
      </c>
    </row>
    <row r="7" spans="1:10" x14ac:dyDescent="0.2">
      <c r="A7" s="1">
        <v>150014044</v>
      </c>
      <c r="B7" s="2">
        <v>9</v>
      </c>
      <c r="C7" s="1" t="s">
        <v>13</v>
      </c>
      <c r="D7" s="1" t="s">
        <v>14</v>
      </c>
      <c r="E7" s="13">
        <v>43.19</v>
      </c>
      <c r="H7" s="221" t="s">
        <v>17</v>
      </c>
      <c r="I7" s="4" t="s">
        <v>13</v>
      </c>
      <c r="J7" s="13">
        <f>AVERAGE(E38:E46)</f>
        <v>62.74</v>
      </c>
    </row>
    <row r="8" spans="1:10" x14ac:dyDescent="0.2">
      <c r="A8" s="1">
        <v>150013567</v>
      </c>
      <c r="B8" s="2">
        <v>11</v>
      </c>
      <c r="C8" s="1" t="s">
        <v>13</v>
      </c>
      <c r="D8" s="1" t="s">
        <v>14</v>
      </c>
      <c r="E8" s="13">
        <v>53.46</v>
      </c>
      <c r="H8" s="222"/>
      <c r="I8" s="4" t="s">
        <v>15</v>
      </c>
      <c r="J8" s="13">
        <f>AVERAGE(E47:E55)</f>
        <v>67.473749999999995</v>
      </c>
    </row>
    <row r="9" spans="1:10" x14ac:dyDescent="0.2">
      <c r="A9" s="1">
        <v>150013356</v>
      </c>
      <c r="B9" s="2">
        <v>13</v>
      </c>
      <c r="C9" s="4" t="s">
        <v>13</v>
      </c>
      <c r="D9" s="4" t="s">
        <v>14</v>
      </c>
      <c r="E9" s="14">
        <v>46.2</v>
      </c>
    </row>
    <row r="10" spans="1:10" x14ac:dyDescent="0.2">
      <c r="A10" s="1">
        <v>140026468</v>
      </c>
      <c r="B10" s="5">
        <v>6</v>
      </c>
      <c r="C10" s="1" t="s">
        <v>15</v>
      </c>
      <c r="D10" s="1" t="s">
        <v>14</v>
      </c>
      <c r="E10" s="13">
        <v>36.520000000000003</v>
      </c>
      <c r="G10" t="s">
        <v>76</v>
      </c>
      <c r="H10" s="221" t="s">
        <v>14</v>
      </c>
      <c r="I10" s="137" t="s">
        <v>13</v>
      </c>
      <c r="J10" s="13">
        <f>STDEV(E2:E9)</f>
        <v>6.9532016007016573</v>
      </c>
    </row>
    <row r="11" spans="1:10" x14ac:dyDescent="0.2">
      <c r="A11" s="1">
        <v>140026461</v>
      </c>
      <c r="B11" s="5">
        <v>12</v>
      </c>
      <c r="C11" s="1" t="s">
        <v>15</v>
      </c>
      <c r="D11" s="1" t="s">
        <v>14</v>
      </c>
      <c r="E11" s="13">
        <v>51.31</v>
      </c>
      <c r="H11" s="222"/>
      <c r="I11" s="4" t="s">
        <v>15</v>
      </c>
      <c r="J11" s="13">
        <f>STDEV(E10:E17)</f>
        <v>8.5902798058536387</v>
      </c>
    </row>
    <row r="12" spans="1:10" x14ac:dyDescent="0.2">
      <c r="A12" s="1">
        <v>140026478</v>
      </c>
      <c r="B12" s="5">
        <v>14</v>
      </c>
      <c r="C12" s="1" t="s">
        <v>15</v>
      </c>
      <c r="D12" s="1" t="s">
        <v>14</v>
      </c>
      <c r="E12" s="13">
        <v>53.03</v>
      </c>
      <c r="H12" s="221" t="s">
        <v>16</v>
      </c>
      <c r="I12" s="4" t="s">
        <v>13</v>
      </c>
      <c r="J12" s="13">
        <f>STDEV(E18:E27)</f>
        <v>10.278375493130095</v>
      </c>
    </row>
    <row r="13" spans="1:10" x14ac:dyDescent="0.2">
      <c r="A13" s="1">
        <v>140026470</v>
      </c>
      <c r="B13" s="5">
        <v>16</v>
      </c>
      <c r="C13" s="1" t="s">
        <v>15</v>
      </c>
      <c r="D13" s="1" t="s">
        <v>14</v>
      </c>
      <c r="E13" s="13">
        <v>53.3</v>
      </c>
      <c r="H13" s="222"/>
      <c r="I13" s="4" t="s">
        <v>15</v>
      </c>
      <c r="J13" s="13">
        <f>STDEV(E28:E37)</f>
        <v>11.569500544843986</v>
      </c>
    </row>
    <row r="14" spans="1:10" x14ac:dyDescent="0.2">
      <c r="A14" s="1">
        <v>150013362</v>
      </c>
      <c r="B14" s="5">
        <v>2</v>
      </c>
      <c r="C14" s="1" t="s">
        <v>15</v>
      </c>
      <c r="D14" s="1" t="s">
        <v>14</v>
      </c>
      <c r="E14" s="13">
        <v>44.7</v>
      </c>
      <c r="H14" s="221" t="s">
        <v>17</v>
      </c>
      <c r="I14" s="4" t="s">
        <v>13</v>
      </c>
      <c r="J14" s="13">
        <f>STDEV(E38:E46)</f>
        <v>6.0689420118219255</v>
      </c>
    </row>
    <row r="15" spans="1:10" x14ac:dyDescent="0.2">
      <c r="A15" s="1">
        <v>150013357</v>
      </c>
      <c r="B15" s="5">
        <v>6</v>
      </c>
      <c r="C15" s="1" t="s">
        <v>15</v>
      </c>
      <c r="D15" s="1" t="s">
        <v>14</v>
      </c>
      <c r="E15" s="13">
        <v>51.31</v>
      </c>
      <c r="H15" s="222"/>
      <c r="I15" s="4" t="s">
        <v>15</v>
      </c>
      <c r="J15" s="13">
        <f>STDEV(E47:E55)</f>
        <v>7.6411908897950305</v>
      </c>
    </row>
    <row r="16" spans="1:10" x14ac:dyDescent="0.2">
      <c r="A16" s="1">
        <v>150013361</v>
      </c>
      <c r="B16" s="5">
        <v>10</v>
      </c>
      <c r="C16" s="1" t="s">
        <v>15</v>
      </c>
      <c r="D16" s="1" t="s">
        <v>14</v>
      </c>
      <c r="E16" s="13">
        <v>67.02</v>
      </c>
    </row>
    <row r="17" spans="1:11" x14ac:dyDescent="0.2">
      <c r="A17" s="1">
        <v>150013565</v>
      </c>
      <c r="B17" s="5">
        <v>18</v>
      </c>
      <c r="C17" s="4" t="s">
        <v>15</v>
      </c>
      <c r="D17" s="4" t="s">
        <v>14</v>
      </c>
      <c r="E17" s="14">
        <v>52.07</v>
      </c>
      <c r="G17" t="s">
        <v>77</v>
      </c>
      <c r="H17" s="221" t="s">
        <v>14</v>
      </c>
      <c r="I17" s="137" t="s">
        <v>13</v>
      </c>
      <c r="J17" s="13">
        <f>STDEV(E2:E9)/(SQRT(COUNT(E2:E9)))</f>
        <v>2.4583280014066493</v>
      </c>
      <c r="K17" s="120"/>
    </row>
    <row r="18" spans="1:11" x14ac:dyDescent="0.2">
      <c r="A18" s="6">
        <v>140026457</v>
      </c>
      <c r="B18" s="2">
        <v>5</v>
      </c>
      <c r="C18" s="7" t="s">
        <v>13</v>
      </c>
      <c r="D18" s="7" t="s">
        <v>16</v>
      </c>
      <c r="E18" s="16">
        <v>54.63</v>
      </c>
      <c r="H18" s="222"/>
      <c r="I18" s="4" t="s">
        <v>15</v>
      </c>
      <c r="J18" s="13">
        <f>STDEV(E10:E17)/(SQRT(COUNT(E10:E17)))</f>
        <v>3.0371225515044831</v>
      </c>
    </row>
    <row r="19" spans="1:11" x14ac:dyDescent="0.2">
      <c r="A19" s="6">
        <v>140026464</v>
      </c>
      <c r="B19" s="2">
        <v>7</v>
      </c>
      <c r="C19" s="1" t="s">
        <v>13</v>
      </c>
      <c r="D19" s="1" t="s">
        <v>16</v>
      </c>
      <c r="E19" s="13">
        <v>66.66</v>
      </c>
      <c r="H19" s="221" t="s">
        <v>16</v>
      </c>
      <c r="I19" s="4" t="s">
        <v>13</v>
      </c>
      <c r="J19" s="13">
        <f>STDEV(E18:E27)/(SQRT(COUNT(E18:E27)))</f>
        <v>3.4261251643766983</v>
      </c>
    </row>
    <row r="20" spans="1:11" x14ac:dyDescent="0.2">
      <c r="A20" s="6">
        <v>140026463</v>
      </c>
      <c r="B20" s="2">
        <v>11</v>
      </c>
      <c r="C20" s="1" t="s">
        <v>13</v>
      </c>
      <c r="D20" s="1" t="s">
        <v>16</v>
      </c>
      <c r="E20" s="13">
        <v>69.489999999999995</v>
      </c>
      <c r="H20" s="222"/>
      <c r="I20" s="4" t="s">
        <v>15</v>
      </c>
      <c r="J20" s="13">
        <f>STDEV(E28:E37)/(SQRT(COUNT(E28:E37)))</f>
        <v>4.0904361451003197</v>
      </c>
    </row>
    <row r="21" spans="1:11" x14ac:dyDescent="0.2">
      <c r="A21" s="6">
        <v>140026458</v>
      </c>
      <c r="B21" s="2">
        <v>13</v>
      </c>
      <c r="C21" s="1" t="s">
        <v>13</v>
      </c>
      <c r="D21" s="1" t="s">
        <v>16</v>
      </c>
      <c r="E21" s="13">
        <v>72.260000000000005</v>
      </c>
      <c r="H21" s="221" t="s">
        <v>17</v>
      </c>
      <c r="I21" s="4" t="s">
        <v>13</v>
      </c>
      <c r="J21" s="13">
        <f>STDEV(E38:E46)/(SQRT(COUNT(E38:E46)))</f>
        <v>2.1456950255936058</v>
      </c>
    </row>
    <row r="22" spans="1:11" x14ac:dyDescent="0.2">
      <c r="A22" s="6">
        <v>140026466</v>
      </c>
      <c r="B22" s="2">
        <v>17</v>
      </c>
      <c r="C22" s="1" t="s">
        <v>13</v>
      </c>
      <c r="D22" s="1" t="s">
        <v>16</v>
      </c>
      <c r="E22" s="13">
        <v>75.05</v>
      </c>
      <c r="H22" s="222"/>
      <c r="I22" s="4" t="s">
        <v>15</v>
      </c>
      <c r="J22" s="13">
        <f>STDEV(E47:E55)/(SQRT(COUNT(E47:E55)))</f>
        <v>2.7015689472574671</v>
      </c>
    </row>
    <row r="23" spans="1:11" x14ac:dyDescent="0.2">
      <c r="A23" s="6">
        <v>150017567</v>
      </c>
      <c r="B23" s="2">
        <v>1</v>
      </c>
      <c r="C23" s="1" t="s">
        <v>13</v>
      </c>
      <c r="D23" s="1" t="s">
        <v>16</v>
      </c>
      <c r="E23" s="13">
        <v>60.25</v>
      </c>
    </row>
    <row r="24" spans="1:11" x14ac:dyDescent="0.2">
      <c r="A24" s="6">
        <v>150018461</v>
      </c>
      <c r="B24" s="2">
        <v>3</v>
      </c>
      <c r="C24" s="1" t="s">
        <v>13</v>
      </c>
      <c r="D24" s="1" t="s">
        <v>16</v>
      </c>
      <c r="E24" s="13">
        <v>49.3</v>
      </c>
    </row>
    <row r="25" spans="1:11" x14ac:dyDescent="0.2">
      <c r="A25" s="6">
        <v>150013363</v>
      </c>
      <c r="B25" s="2">
        <v>7</v>
      </c>
      <c r="C25" s="1" t="s">
        <v>13</v>
      </c>
      <c r="D25" s="1" t="s">
        <v>16</v>
      </c>
      <c r="E25" s="15"/>
    </row>
    <row r="26" spans="1:11" x14ac:dyDescent="0.2">
      <c r="A26" s="6">
        <v>150013569</v>
      </c>
      <c r="B26" s="2">
        <v>15</v>
      </c>
      <c r="C26" s="1" t="s">
        <v>13</v>
      </c>
      <c r="D26" s="1" t="s">
        <v>16</v>
      </c>
      <c r="E26" s="13">
        <v>45.75</v>
      </c>
    </row>
    <row r="27" spans="1:11" x14ac:dyDescent="0.2">
      <c r="A27" s="6">
        <v>150014043</v>
      </c>
      <c r="B27" s="2">
        <v>17</v>
      </c>
      <c r="C27" s="4" t="s">
        <v>13</v>
      </c>
      <c r="D27" s="4" t="s">
        <v>16</v>
      </c>
      <c r="E27" s="14">
        <v>65.010000000000005</v>
      </c>
    </row>
    <row r="28" spans="1:11" x14ac:dyDescent="0.2">
      <c r="A28" s="6">
        <v>140026471</v>
      </c>
      <c r="B28" s="5">
        <v>2</v>
      </c>
      <c r="C28" s="7" t="s">
        <v>15</v>
      </c>
      <c r="D28" s="7" t="s">
        <v>16</v>
      </c>
      <c r="E28" s="16">
        <v>80.66</v>
      </c>
    </row>
    <row r="29" spans="1:11" x14ac:dyDescent="0.2">
      <c r="A29" s="6">
        <v>140026474</v>
      </c>
      <c r="B29" s="5">
        <v>4</v>
      </c>
      <c r="C29" s="1" t="s">
        <v>15</v>
      </c>
      <c r="D29" s="1" t="s">
        <v>16</v>
      </c>
      <c r="E29" s="13">
        <v>53.01</v>
      </c>
    </row>
    <row r="30" spans="1:11" x14ac:dyDescent="0.2">
      <c r="A30" s="6">
        <v>140026477</v>
      </c>
      <c r="B30" s="5">
        <v>8</v>
      </c>
      <c r="C30" s="1" t="s">
        <v>15</v>
      </c>
      <c r="D30" s="1" t="s">
        <v>16</v>
      </c>
      <c r="E30" s="13">
        <v>63.29</v>
      </c>
    </row>
    <row r="31" spans="1:11" x14ac:dyDescent="0.2">
      <c r="A31" s="6">
        <v>140026472</v>
      </c>
      <c r="B31" s="5">
        <v>10</v>
      </c>
      <c r="C31" s="1" t="s">
        <v>15</v>
      </c>
      <c r="D31" s="1" t="s">
        <v>16</v>
      </c>
      <c r="E31" s="15"/>
    </row>
    <row r="32" spans="1:11" x14ac:dyDescent="0.2">
      <c r="A32" s="6">
        <v>140026475</v>
      </c>
      <c r="B32" s="5">
        <v>18</v>
      </c>
      <c r="C32" s="1" t="s">
        <v>15</v>
      </c>
      <c r="D32" s="1" t="s">
        <v>16</v>
      </c>
      <c r="E32" s="13">
        <v>89.72</v>
      </c>
    </row>
    <row r="33" spans="1:5" x14ac:dyDescent="0.2">
      <c r="A33" s="6">
        <v>150013355</v>
      </c>
      <c r="B33" s="5">
        <v>4</v>
      </c>
      <c r="C33" s="1" t="s">
        <v>15</v>
      </c>
      <c r="D33" s="1" t="s">
        <v>16</v>
      </c>
      <c r="E33" s="13">
        <v>67.86</v>
      </c>
    </row>
    <row r="34" spans="1:5" x14ac:dyDescent="0.2">
      <c r="A34" s="6">
        <v>150018458</v>
      </c>
      <c r="B34" s="5">
        <v>8</v>
      </c>
      <c r="C34" s="1" t="s">
        <v>15</v>
      </c>
      <c r="D34" s="1" t="s">
        <v>16</v>
      </c>
      <c r="E34" s="13">
        <v>72.650000000000006</v>
      </c>
    </row>
    <row r="35" spans="1:5" x14ac:dyDescent="0.2">
      <c r="A35" s="6">
        <v>150013360</v>
      </c>
      <c r="B35" s="5">
        <v>12</v>
      </c>
      <c r="C35" s="1" t="s">
        <v>15</v>
      </c>
      <c r="D35" s="1" t="s">
        <v>16</v>
      </c>
      <c r="E35" s="13">
        <v>73.83</v>
      </c>
    </row>
    <row r="36" spans="1:5" x14ac:dyDescent="0.2">
      <c r="A36" s="6">
        <v>150017565</v>
      </c>
      <c r="B36" s="5">
        <v>14</v>
      </c>
      <c r="C36" s="1" t="s">
        <v>15</v>
      </c>
      <c r="D36" s="1" t="s">
        <v>16</v>
      </c>
      <c r="E36" s="15"/>
    </row>
    <row r="37" spans="1:5" x14ac:dyDescent="0.2">
      <c r="A37" s="6">
        <v>150017566</v>
      </c>
      <c r="B37" s="5">
        <v>16</v>
      </c>
      <c r="C37" s="4" t="s">
        <v>15</v>
      </c>
      <c r="D37" s="4" t="s">
        <v>16</v>
      </c>
      <c r="E37" s="14">
        <v>81.819999999999993</v>
      </c>
    </row>
    <row r="38" spans="1:5" x14ac:dyDescent="0.2">
      <c r="A38" s="1">
        <v>15006690</v>
      </c>
      <c r="B38" s="2">
        <v>1</v>
      </c>
      <c r="C38" s="7" t="s">
        <v>13</v>
      </c>
      <c r="D38" s="7" t="s">
        <v>17</v>
      </c>
      <c r="E38" s="17"/>
    </row>
    <row r="39" spans="1:5" x14ac:dyDescent="0.2">
      <c r="A39" s="1">
        <v>15006694</v>
      </c>
      <c r="B39" s="2">
        <v>3</v>
      </c>
      <c r="C39" s="1" t="s">
        <v>13</v>
      </c>
      <c r="D39" s="1" t="s">
        <v>17</v>
      </c>
      <c r="E39" s="13">
        <v>64.73</v>
      </c>
    </row>
    <row r="40" spans="1:5" x14ac:dyDescent="0.2">
      <c r="A40" s="1">
        <v>15006688</v>
      </c>
      <c r="B40" s="2">
        <v>5</v>
      </c>
      <c r="C40" s="1" t="s">
        <v>13</v>
      </c>
      <c r="D40" s="1" t="s">
        <v>17</v>
      </c>
      <c r="E40" s="13">
        <v>55.3</v>
      </c>
    </row>
    <row r="41" spans="1:5" x14ac:dyDescent="0.2">
      <c r="A41" s="1">
        <v>15006685</v>
      </c>
      <c r="B41" s="2">
        <v>7</v>
      </c>
      <c r="C41" s="1" t="s">
        <v>13</v>
      </c>
      <c r="D41" s="1" t="s">
        <v>17</v>
      </c>
      <c r="E41" s="13">
        <v>54.71</v>
      </c>
    </row>
    <row r="42" spans="1:5" x14ac:dyDescent="0.2">
      <c r="A42" s="1">
        <v>15006683</v>
      </c>
      <c r="B42" s="2">
        <v>9</v>
      </c>
      <c r="C42" s="1" t="s">
        <v>13</v>
      </c>
      <c r="D42" s="1" t="s">
        <v>17</v>
      </c>
      <c r="E42" s="13">
        <v>65.150000000000006</v>
      </c>
    </row>
    <row r="43" spans="1:5" x14ac:dyDescent="0.2">
      <c r="A43" s="1">
        <v>15006687</v>
      </c>
      <c r="B43" s="2">
        <v>11</v>
      </c>
      <c r="C43" s="1" t="s">
        <v>13</v>
      </c>
      <c r="D43" s="1" t="s">
        <v>17</v>
      </c>
      <c r="E43" s="13">
        <v>63.76</v>
      </c>
    </row>
    <row r="44" spans="1:5" x14ac:dyDescent="0.2">
      <c r="A44" s="1">
        <v>15006691</v>
      </c>
      <c r="B44" s="2">
        <v>13</v>
      </c>
      <c r="C44" s="1" t="s">
        <v>13</v>
      </c>
      <c r="D44" s="1" t="s">
        <v>17</v>
      </c>
      <c r="E44" s="13">
        <v>73.56</v>
      </c>
    </row>
    <row r="45" spans="1:5" x14ac:dyDescent="0.2">
      <c r="A45" s="1">
        <v>15006684</v>
      </c>
      <c r="B45" s="2">
        <v>15</v>
      </c>
      <c r="C45" s="1" t="s">
        <v>13</v>
      </c>
      <c r="D45" s="1" t="s">
        <v>17</v>
      </c>
      <c r="E45" s="13">
        <v>60.14</v>
      </c>
    </row>
    <row r="46" spans="1:5" x14ac:dyDescent="0.2">
      <c r="A46" s="1">
        <v>15006686</v>
      </c>
      <c r="B46" s="2">
        <v>17</v>
      </c>
      <c r="C46" s="4" t="s">
        <v>13</v>
      </c>
      <c r="D46" s="4" t="s">
        <v>17</v>
      </c>
      <c r="E46" s="14">
        <v>64.569999999999993</v>
      </c>
    </row>
    <row r="47" spans="1:5" x14ac:dyDescent="0.2">
      <c r="A47" s="1">
        <v>15006696</v>
      </c>
      <c r="B47" s="5">
        <v>2</v>
      </c>
      <c r="C47" s="7" t="s">
        <v>15</v>
      </c>
      <c r="D47" s="7" t="s">
        <v>17</v>
      </c>
      <c r="E47" s="16">
        <v>61.06</v>
      </c>
    </row>
    <row r="48" spans="1:5" x14ac:dyDescent="0.2">
      <c r="A48" s="1">
        <v>15006695</v>
      </c>
      <c r="B48" s="5">
        <v>4</v>
      </c>
      <c r="C48" s="1" t="s">
        <v>15</v>
      </c>
      <c r="D48" s="1" t="s">
        <v>17</v>
      </c>
      <c r="E48" s="13">
        <v>68.180000000000007</v>
      </c>
    </row>
    <row r="49" spans="1:5" x14ac:dyDescent="0.2">
      <c r="A49" s="1">
        <v>15006705</v>
      </c>
      <c r="B49" s="5">
        <v>6</v>
      </c>
      <c r="C49" s="1" t="s">
        <v>15</v>
      </c>
      <c r="D49" s="1" t="s">
        <v>17</v>
      </c>
      <c r="E49" s="13">
        <v>81.69</v>
      </c>
    </row>
    <row r="50" spans="1:5" x14ac:dyDescent="0.2">
      <c r="A50" s="1">
        <v>15006702</v>
      </c>
      <c r="B50" s="5">
        <v>8</v>
      </c>
      <c r="C50" s="1" t="s">
        <v>15</v>
      </c>
      <c r="D50" s="1" t="s">
        <v>17</v>
      </c>
      <c r="E50" s="13">
        <v>58.84</v>
      </c>
    </row>
    <row r="51" spans="1:5" x14ac:dyDescent="0.2">
      <c r="A51" s="1">
        <v>15006698</v>
      </c>
      <c r="B51" s="5">
        <v>10</v>
      </c>
      <c r="C51" s="1" t="s">
        <v>15</v>
      </c>
      <c r="D51" s="1" t="s">
        <v>17</v>
      </c>
      <c r="E51" s="15"/>
    </row>
    <row r="52" spans="1:5" x14ac:dyDescent="0.2">
      <c r="A52" s="1">
        <v>15006700</v>
      </c>
      <c r="B52" s="5">
        <v>12</v>
      </c>
      <c r="C52" s="1" t="s">
        <v>15</v>
      </c>
      <c r="D52" s="1" t="s">
        <v>17</v>
      </c>
      <c r="E52" s="13">
        <v>60.82</v>
      </c>
    </row>
    <row r="53" spans="1:5" x14ac:dyDescent="0.2">
      <c r="A53" s="1">
        <v>15006701</v>
      </c>
      <c r="B53" s="5">
        <v>14</v>
      </c>
      <c r="C53" s="1" t="s">
        <v>15</v>
      </c>
      <c r="D53" s="1" t="s">
        <v>17</v>
      </c>
      <c r="E53" s="13">
        <v>73.900000000000006</v>
      </c>
    </row>
    <row r="54" spans="1:5" x14ac:dyDescent="0.2">
      <c r="A54" s="1">
        <v>15006704</v>
      </c>
      <c r="B54" s="5">
        <v>16</v>
      </c>
      <c r="C54" s="1" t="s">
        <v>15</v>
      </c>
      <c r="D54" s="1" t="s">
        <v>17</v>
      </c>
      <c r="E54" s="13">
        <v>69.2</v>
      </c>
    </row>
    <row r="55" spans="1:5" x14ac:dyDescent="0.2">
      <c r="A55" s="1">
        <v>15006697</v>
      </c>
      <c r="B55" s="5">
        <v>18</v>
      </c>
      <c r="C55" s="4" t="s">
        <v>15</v>
      </c>
      <c r="D55" s="4" t="s">
        <v>17</v>
      </c>
      <c r="E55" s="14">
        <v>66.099999999999994</v>
      </c>
    </row>
  </sheetData>
  <mergeCells count="9">
    <mergeCell ref="H17:H18"/>
    <mergeCell ref="H19:H20"/>
    <mergeCell ref="H21:H22"/>
    <mergeCell ref="H3:H4"/>
    <mergeCell ref="H5:H6"/>
    <mergeCell ref="H7:H8"/>
    <mergeCell ref="H10:H11"/>
    <mergeCell ref="H12:H13"/>
    <mergeCell ref="H14:H1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3"/>
  <sheetViews>
    <sheetView topLeftCell="C1" zoomScale="70" zoomScaleNormal="70" workbookViewId="0">
      <selection activeCell="O13" sqref="O13"/>
    </sheetView>
  </sheetViews>
  <sheetFormatPr baseColWidth="10" defaultRowHeight="15" x14ac:dyDescent="0.2"/>
  <cols>
    <col min="1" max="1" width="12.5" style="6" bestFit="1" customWidth="1"/>
    <col min="2" max="5" width="11.5" style="1"/>
    <col min="6" max="6" width="23" style="1" customWidth="1"/>
    <col min="7" max="7" width="26.1640625" style="1" customWidth="1"/>
    <col min="8" max="8" width="23" style="1" customWidth="1"/>
    <col min="9" max="9" width="6.5" style="1" bestFit="1" customWidth="1"/>
    <col min="10" max="12" width="11.5" style="18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24</v>
      </c>
      <c r="G1" s="1" t="s">
        <v>25</v>
      </c>
      <c r="H1" s="1" t="s">
        <v>26</v>
      </c>
    </row>
    <row r="2" spans="1:12" x14ac:dyDescent="0.2">
      <c r="A2" s="1">
        <v>140026456</v>
      </c>
      <c r="B2" s="2">
        <v>1</v>
      </c>
      <c r="C2" s="1" t="s">
        <v>13</v>
      </c>
      <c r="D2" s="1" t="s">
        <v>14</v>
      </c>
      <c r="E2" s="1" t="s">
        <v>14</v>
      </c>
      <c r="F2" s="13">
        <v>58.25</v>
      </c>
      <c r="G2" s="13">
        <v>2.8187499999999996</v>
      </c>
      <c r="H2" s="13">
        <v>0.41625000000000001</v>
      </c>
      <c r="I2" s="13"/>
    </row>
    <row r="3" spans="1:12" x14ac:dyDescent="0.2">
      <c r="A3" s="1">
        <v>140026465</v>
      </c>
      <c r="B3" s="2">
        <v>3</v>
      </c>
      <c r="C3" s="1" t="s">
        <v>13</v>
      </c>
      <c r="D3" s="1" t="s">
        <v>14</v>
      </c>
      <c r="E3" s="1" t="s">
        <v>14</v>
      </c>
      <c r="F3" s="13">
        <v>35.25</v>
      </c>
      <c r="G3" s="13">
        <v>3.1937500000000001</v>
      </c>
      <c r="H3" s="13">
        <v>0.66500000000000004</v>
      </c>
      <c r="I3" s="13"/>
    </row>
    <row r="4" spans="1:12" x14ac:dyDescent="0.2">
      <c r="A4" s="1">
        <v>140026467</v>
      </c>
      <c r="B4" s="2">
        <v>9</v>
      </c>
      <c r="C4" s="1" t="s">
        <v>13</v>
      </c>
      <c r="D4" s="1" t="s">
        <v>14</v>
      </c>
      <c r="E4" s="1" t="s">
        <v>14</v>
      </c>
      <c r="F4" s="13">
        <v>36.5</v>
      </c>
      <c r="G4" s="13">
        <v>4.0775000000000006</v>
      </c>
      <c r="H4" s="13">
        <v>0.48124999999999996</v>
      </c>
      <c r="I4" s="13"/>
    </row>
    <row r="5" spans="1:12" x14ac:dyDescent="0.2">
      <c r="A5" s="1">
        <v>140026462</v>
      </c>
      <c r="B5" s="2">
        <v>15</v>
      </c>
      <c r="C5" s="1" t="s">
        <v>13</v>
      </c>
      <c r="D5" s="1" t="s">
        <v>14</v>
      </c>
      <c r="E5" s="1" t="s">
        <v>14</v>
      </c>
      <c r="F5" s="13">
        <v>33.5</v>
      </c>
      <c r="G5" s="13">
        <v>2.9874999999999998</v>
      </c>
      <c r="H5" s="13">
        <v>0.71875</v>
      </c>
      <c r="I5" s="13"/>
    </row>
    <row r="6" spans="1:12" x14ac:dyDescent="0.2">
      <c r="A6" s="1">
        <v>150014042</v>
      </c>
      <c r="B6" s="2">
        <v>5</v>
      </c>
      <c r="C6" s="1" t="s">
        <v>13</v>
      </c>
      <c r="D6" s="1" t="s">
        <v>14</v>
      </c>
      <c r="E6" s="1" t="s">
        <v>14</v>
      </c>
      <c r="F6" s="13">
        <v>31.666666666666668</v>
      </c>
      <c r="G6" s="13">
        <v>4.4933333333333323</v>
      </c>
      <c r="H6" s="13">
        <v>0.4258333333333334</v>
      </c>
      <c r="I6" s="13"/>
    </row>
    <row r="7" spans="1:12" x14ac:dyDescent="0.2">
      <c r="A7" s="1">
        <v>150014044</v>
      </c>
      <c r="B7" s="2">
        <v>9</v>
      </c>
      <c r="C7" s="1" t="s">
        <v>13</v>
      </c>
      <c r="D7" s="1" t="s">
        <v>14</v>
      </c>
      <c r="E7" s="1" t="s">
        <v>14</v>
      </c>
      <c r="F7" s="13">
        <v>22.333333333333336</v>
      </c>
      <c r="G7" s="13">
        <v>5.9291666666666654</v>
      </c>
      <c r="H7" s="13">
        <v>0.38</v>
      </c>
      <c r="I7" s="13"/>
    </row>
    <row r="8" spans="1:12" x14ac:dyDescent="0.2">
      <c r="A8" s="1">
        <v>150013567</v>
      </c>
      <c r="B8" s="2">
        <v>11</v>
      </c>
      <c r="C8" s="1" t="s">
        <v>13</v>
      </c>
      <c r="D8" s="1" t="s">
        <v>14</v>
      </c>
      <c r="E8" s="1" t="s">
        <v>14</v>
      </c>
      <c r="F8" s="13">
        <v>20.833333333333332</v>
      </c>
      <c r="G8" s="13">
        <v>5.3333333333333339</v>
      </c>
      <c r="H8" s="13">
        <v>0.51833333333333331</v>
      </c>
      <c r="I8" s="13" t="s">
        <v>75</v>
      </c>
      <c r="J8" s="18">
        <f>AVERAGE(F2:F9)</f>
        <v>33.375</v>
      </c>
      <c r="K8" s="18">
        <f t="shared" ref="K8:L8" si="0">AVERAGE(G2:G9)</f>
        <v>4.1985416666666673</v>
      </c>
      <c r="L8" s="18">
        <f t="shared" si="0"/>
        <v>0.52390625000000002</v>
      </c>
    </row>
    <row r="9" spans="1:12" x14ac:dyDescent="0.2">
      <c r="A9" s="1">
        <v>150013356</v>
      </c>
      <c r="B9" s="2">
        <v>13</v>
      </c>
      <c r="C9" s="4" t="s">
        <v>13</v>
      </c>
      <c r="D9" s="4" t="s">
        <v>14</v>
      </c>
      <c r="E9" s="4" t="s">
        <v>14</v>
      </c>
      <c r="F9" s="14">
        <v>28.666666666666664</v>
      </c>
      <c r="G9" s="14">
        <v>4.7549999999999999</v>
      </c>
      <c r="H9" s="14">
        <v>0.58583333333333321</v>
      </c>
      <c r="I9" s="13" t="s">
        <v>77</v>
      </c>
      <c r="J9" s="18">
        <f>((STDEV(F2:F9))/(SQRT(COUNT(F2:F9))))</f>
        <v>4.0890994273781232</v>
      </c>
      <c r="K9" s="18">
        <f t="shared" ref="K9:L9" si="1">((STDEV(G2:G9))/(SQRT(COUNT(G2:G9))))</f>
        <v>0.40253809405160368</v>
      </c>
      <c r="L9" s="18">
        <f t="shared" si="1"/>
        <v>4.3398955684885859E-2</v>
      </c>
    </row>
    <row r="10" spans="1:12" x14ac:dyDescent="0.2">
      <c r="A10" s="1">
        <v>140026468</v>
      </c>
      <c r="B10" s="5">
        <v>6</v>
      </c>
      <c r="C10" s="1" t="s">
        <v>15</v>
      </c>
      <c r="D10" s="1" t="s">
        <v>14</v>
      </c>
      <c r="E10" s="1" t="s">
        <v>14</v>
      </c>
      <c r="F10" s="13">
        <v>31.5</v>
      </c>
      <c r="G10" s="13">
        <v>5.3637499999999996</v>
      </c>
      <c r="H10" s="13">
        <v>0.3125</v>
      </c>
      <c r="I10" s="13"/>
    </row>
    <row r="11" spans="1:12" x14ac:dyDescent="0.2">
      <c r="A11" s="1">
        <v>140026461</v>
      </c>
      <c r="B11" s="5">
        <v>12</v>
      </c>
      <c r="C11" s="1" t="s">
        <v>15</v>
      </c>
      <c r="D11" s="1" t="s">
        <v>14</v>
      </c>
      <c r="E11" s="1" t="s">
        <v>14</v>
      </c>
      <c r="F11" s="13">
        <v>41.25</v>
      </c>
      <c r="G11" s="13">
        <v>2.3975</v>
      </c>
      <c r="H11" s="13">
        <v>0.89250000000000007</v>
      </c>
      <c r="I11" s="13"/>
    </row>
    <row r="12" spans="1:12" x14ac:dyDescent="0.2">
      <c r="A12" s="1">
        <v>140026478</v>
      </c>
      <c r="B12" s="5">
        <v>14</v>
      </c>
      <c r="C12" s="1" t="s">
        <v>15</v>
      </c>
      <c r="D12" s="1" t="s">
        <v>14</v>
      </c>
      <c r="E12" s="1" t="s">
        <v>14</v>
      </c>
      <c r="F12" s="13">
        <v>26.5</v>
      </c>
      <c r="G12" s="13">
        <v>6.6287500000000001</v>
      </c>
      <c r="H12" s="13">
        <v>0.41375000000000006</v>
      </c>
      <c r="I12" s="13"/>
    </row>
    <row r="13" spans="1:12" x14ac:dyDescent="0.2">
      <c r="A13" s="1">
        <v>140026470</v>
      </c>
      <c r="B13" s="5">
        <v>16</v>
      </c>
      <c r="C13" s="1" t="s">
        <v>15</v>
      </c>
      <c r="D13" s="1" t="s">
        <v>14</v>
      </c>
      <c r="E13" s="1" t="s">
        <v>14</v>
      </c>
      <c r="F13" s="13">
        <v>34.25</v>
      </c>
      <c r="G13" s="13">
        <v>5.3475000000000001</v>
      </c>
      <c r="H13" s="13">
        <v>0.41375000000000001</v>
      </c>
      <c r="I13" s="13"/>
    </row>
    <row r="14" spans="1:12" x14ac:dyDescent="0.2">
      <c r="A14" s="1">
        <v>150013362</v>
      </c>
      <c r="B14" s="5">
        <v>2</v>
      </c>
      <c r="C14" s="1" t="s">
        <v>15</v>
      </c>
      <c r="D14" s="1" t="s">
        <v>14</v>
      </c>
      <c r="E14" s="1" t="s">
        <v>14</v>
      </c>
      <c r="F14" s="13">
        <v>25.5</v>
      </c>
      <c r="G14" s="13">
        <v>7.0250000000000004</v>
      </c>
      <c r="H14" s="13">
        <v>0.34250000000000003</v>
      </c>
      <c r="I14" s="13"/>
    </row>
    <row r="15" spans="1:12" x14ac:dyDescent="0.2">
      <c r="A15" s="1">
        <v>150013357</v>
      </c>
      <c r="B15" s="5">
        <v>6</v>
      </c>
      <c r="C15" s="1" t="s">
        <v>15</v>
      </c>
      <c r="D15" s="1" t="s">
        <v>14</v>
      </c>
      <c r="E15" s="1" t="s">
        <v>14</v>
      </c>
      <c r="F15" s="13">
        <v>42.333333333333336</v>
      </c>
      <c r="G15" s="13">
        <v>6.3041666666666671</v>
      </c>
      <c r="H15" s="13">
        <v>0.46250000000000002</v>
      </c>
      <c r="I15" s="13"/>
    </row>
    <row r="16" spans="1:12" x14ac:dyDescent="0.2">
      <c r="A16" s="1">
        <v>150013361</v>
      </c>
      <c r="B16" s="5">
        <v>10</v>
      </c>
      <c r="C16" s="1" t="s">
        <v>15</v>
      </c>
      <c r="D16" s="1" t="s">
        <v>14</v>
      </c>
      <c r="E16" s="1" t="s">
        <v>14</v>
      </c>
      <c r="F16" s="15"/>
      <c r="G16" s="15"/>
      <c r="H16" s="15"/>
      <c r="I16" s="13" t="s">
        <v>75</v>
      </c>
      <c r="J16" s="18">
        <f>AVERAGE(F10:F17)</f>
        <v>32.452380952380956</v>
      </c>
      <c r="K16" s="18">
        <f t="shared" ref="K16:L16" si="2">AVERAGE(G10:G17)</f>
        <v>5.7350000000000003</v>
      </c>
      <c r="L16" s="18">
        <f t="shared" si="2"/>
        <v>0.4505952380952381</v>
      </c>
    </row>
    <row r="17" spans="1:12" x14ac:dyDescent="0.2">
      <c r="A17" s="1">
        <v>150013565</v>
      </c>
      <c r="B17" s="5">
        <v>18</v>
      </c>
      <c r="C17" s="4" t="s">
        <v>15</v>
      </c>
      <c r="D17" s="4" t="s">
        <v>14</v>
      </c>
      <c r="E17" s="4" t="s">
        <v>14</v>
      </c>
      <c r="F17" s="14">
        <v>25.833333333333332</v>
      </c>
      <c r="G17" s="14">
        <v>7.0783333333333331</v>
      </c>
      <c r="H17" s="14">
        <v>0.31666666666666665</v>
      </c>
      <c r="I17" s="13" t="s">
        <v>77</v>
      </c>
      <c r="J17" s="18">
        <f>((STDEV(F10:F17))/(SQRT(COUNT(F10:F17))))</f>
        <v>2.7025033186756193</v>
      </c>
      <c r="K17" s="18">
        <f t="shared" ref="K17:L17" si="3">((STDEV(G10:G17))/(SQRT(COUNT(G10:G17))))</f>
        <v>0.61756575250253398</v>
      </c>
      <c r="L17" s="18">
        <f t="shared" si="3"/>
        <v>7.6660727919942287E-2</v>
      </c>
    </row>
    <row r="18" spans="1:12" x14ac:dyDescent="0.2">
      <c r="A18" s="6">
        <v>140026457</v>
      </c>
      <c r="B18" s="2">
        <v>5</v>
      </c>
      <c r="C18" s="7" t="s">
        <v>13</v>
      </c>
      <c r="D18" s="7" t="s">
        <v>16</v>
      </c>
      <c r="E18" s="7" t="s">
        <v>14</v>
      </c>
      <c r="F18" s="16">
        <v>23.5</v>
      </c>
      <c r="G18" s="16">
        <v>4.1375000000000002</v>
      </c>
      <c r="H18" s="16">
        <v>0.51249999999999996</v>
      </c>
      <c r="I18" s="13"/>
    </row>
    <row r="19" spans="1:12" x14ac:dyDescent="0.2">
      <c r="A19" s="6">
        <v>140026464</v>
      </c>
      <c r="B19" s="2">
        <v>7</v>
      </c>
      <c r="C19" s="1" t="s">
        <v>13</v>
      </c>
      <c r="D19" s="1" t="s">
        <v>16</v>
      </c>
      <c r="E19" s="1" t="s">
        <v>14</v>
      </c>
      <c r="F19" s="13">
        <v>21.25</v>
      </c>
      <c r="G19" s="13">
        <v>3.9325000000000001</v>
      </c>
      <c r="H19" s="13">
        <v>0.55000000000000004</v>
      </c>
      <c r="I19" s="13"/>
    </row>
    <row r="20" spans="1:12" x14ac:dyDescent="0.2">
      <c r="A20" s="6">
        <v>140026463</v>
      </c>
      <c r="B20" s="2">
        <v>11</v>
      </c>
      <c r="C20" s="1" t="s">
        <v>13</v>
      </c>
      <c r="D20" s="1" t="s">
        <v>16</v>
      </c>
      <c r="E20" s="1" t="s">
        <v>14</v>
      </c>
      <c r="F20" s="13">
        <v>28</v>
      </c>
      <c r="G20" s="13">
        <v>3.7174999999999998</v>
      </c>
      <c r="H20" s="13">
        <v>0.49</v>
      </c>
      <c r="I20" s="13"/>
    </row>
    <row r="21" spans="1:12" x14ac:dyDescent="0.2">
      <c r="A21" s="6">
        <v>140026458</v>
      </c>
      <c r="B21" s="2">
        <v>13</v>
      </c>
      <c r="C21" s="1" t="s">
        <v>13</v>
      </c>
      <c r="D21" s="1" t="s">
        <v>16</v>
      </c>
      <c r="E21" s="1" t="s">
        <v>14</v>
      </c>
      <c r="F21" s="13">
        <v>19.75</v>
      </c>
      <c r="G21" s="13">
        <v>2.8274999999999997</v>
      </c>
      <c r="H21" s="13">
        <v>0.68</v>
      </c>
      <c r="I21" s="13"/>
    </row>
    <row r="22" spans="1:12" x14ac:dyDescent="0.2">
      <c r="A22" s="6">
        <v>140026466</v>
      </c>
      <c r="B22" s="2">
        <v>17</v>
      </c>
      <c r="C22" s="1" t="s">
        <v>13</v>
      </c>
      <c r="D22" s="1" t="s">
        <v>16</v>
      </c>
      <c r="E22" s="1" t="s">
        <v>14</v>
      </c>
      <c r="F22" s="13">
        <v>9</v>
      </c>
      <c r="G22" s="13">
        <v>1.895</v>
      </c>
      <c r="H22" s="13">
        <v>1.7999999999999998</v>
      </c>
      <c r="I22" s="13"/>
    </row>
    <row r="23" spans="1:12" x14ac:dyDescent="0.2">
      <c r="A23" s="6">
        <v>150017567</v>
      </c>
      <c r="B23" s="2">
        <v>1</v>
      </c>
      <c r="C23" s="1" t="s">
        <v>13</v>
      </c>
      <c r="D23" s="1" t="s">
        <v>16</v>
      </c>
      <c r="E23" s="1" t="s">
        <v>14</v>
      </c>
      <c r="F23" s="13">
        <v>11.5</v>
      </c>
      <c r="G23" s="13">
        <v>9.9550000000000001</v>
      </c>
      <c r="H23" s="13">
        <v>0.3075</v>
      </c>
      <c r="I23" s="13"/>
    </row>
    <row r="24" spans="1:12" x14ac:dyDescent="0.2">
      <c r="A24" s="6">
        <v>150018461</v>
      </c>
      <c r="B24" s="2">
        <v>3</v>
      </c>
      <c r="C24" s="1" t="s">
        <v>13</v>
      </c>
      <c r="D24" s="1" t="s">
        <v>16</v>
      </c>
      <c r="E24" s="1" t="s">
        <v>14</v>
      </c>
      <c r="F24" s="13">
        <v>24.25</v>
      </c>
      <c r="G24" s="13">
        <v>3.2175000000000002</v>
      </c>
      <c r="H24" s="13">
        <v>0.5</v>
      </c>
      <c r="I24" s="13"/>
    </row>
    <row r="25" spans="1:12" x14ac:dyDescent="0.2">
      <c r="A25" s="6">
        <v>150013363</v>
      </c>
      <c r="B25" s="2">
        <v>7</v>
      </c>
      <c r="C25" s="1" t="s">
        <v>13</v>
      </c>
      <c r="D25" s="1" t="s">
        <v>16</v>
      </c>
      <c r="E25" s="1" t="s">
        <v>14</v>
      </c>
      <c r="F25" s="13">
        <v>11.5</v>
      </c>
      <c r="G25" s="13">
        <v>9.3249999999999993</v>
      </c>
      <c r="H25" s="13">
        <v>0.3775</v>
      </c>
      <c r="I25" s="13"/>
    </row>
    <row r="26" spans="1:12" x14ac:dyDescent="0.2">
      <c r="A26" s="6">
        <v>150013569</v>
      </c>
      <c r="B26" s="2">
        <v>15</v>
      </c>
      <c r="C26" s="1" t="s">
        <v>13</v>
      </c>
      <c r="D26" s="1" t="s">
        <v>16</v>
      </c>
      <c r="E26" s="1" t="s">
        <v>14</v>
      </c>
      <c r="F26" s="13">
        <v>11.25</v>
      </c>
      <c r="G26" s="13">
        <v>4.9675000000000002</v>
      </c>
      <c r="H26" s="13">
        <v>0.6925</v>
      </c>
      <c r="I26" s="13" t="s">
        <v>75</v>
      </c>
      <c r="J26" s="18">
        <f>AVERAGE(F18:F27)</f>
        <v>17.149999999999999</v>
      </c>
      <c r="K26" s="18">
        <f>AVERAGE(G18:G27)</f>
        <v>5.2147499999999996</v>
      </c>
      <c r="L26" s="18">
        <f t="shared" ref="L26" si="4">AVERAGE(H18:H27)</f>
        <v>0.64350000000000007</v>
      </c>
    </row>
    <row r="27" spans="1:12" x14ac:dyDescent="0.2">
      <c r="A27" s="6">
        <v>150014043</v>
      </c>
      <c r="B27" s="2">
        <v>17</v>
      </c>
      <c r="C27" s="4" t="s">
        <v>13</v>
      </c>
      <c r="D27" s="4" t="s">
        <v>16</v>
      </c>
      <c r="E27" s="4" t="s">
        <v>14</v>
      </c>
      <c r="F27" s="14">
        <v>11.5</v>
      </c>
      <c r="G27" s="14">
        <v>8.1724999999999994</v>
      </c>
      <c r="H27" s="14">
        <v>0.52500000000000002</v>
      </c>
      <c r="I27" s="13" t="s">
        <v>77</v>
      </c>
      <c r="J27" s="18">
        <f>((STDEV(F18:F27))/(SQRT(COUNT(F18:F27))))</f>
        <v>2.1833333333333331</v>
      </c>
      <c r="K27" s="18">
        <f t="shared" ref="K27:L27" si="5">((STDEV(G18:G27))/(SQRT(COUNT(G18:G27))))</f>
        <v>0.90632740665587042</v>
      </c>
      <c r="L27" s="18">
        <f t="shared" si="5"/>
        <v>0.1337068725899225</v>
      </c>
    </row>
    <row r="28" spans="1:12" x14ac:dyDescent="0.2">
      <c r="A28" s="6">
        <v>140026471</v>
      </c>
      <c r="B28" s="5">
        <v>2</v>
      </c>
      <c r="C28" s="7" t="s">
        <v>15</v>
      </c>
      <c r="D28" s="7" t="s">
        <v>16</v>
      </c>
      <c r="E28" s="7" t="s">
        <v>14</v>
      </c>
      <c r="F28" s="16">
        <v>11.75</v>
      </c>
      <c r="G28" s="16">
        <v>7.5675000000000008</v>
      </c>
      <c r="H28" s="16">
        <v>0.27</v>
      </c>
      <c r="I28" s="13"/>
    </row>
    <row r="29" spans="1:12" x14ac:dyDescent="0.2">
      <c r="A29" s="6">
        <v>140026474</v>
      </c>
      <c r="B29" s="5">
        <v>4</v>
      </c>
      <c r="C29" s="1" t="s">
        <v>15</v>
      </c>
      <c r="D29" s="1" t="s">
        <v>16</v>
      </c>
      <c r="E29" s="1" t="s">
        <v>14</v>
      </c>
      <c r="F29" s="13">
        <v>26.75</v>
      </c>
      <c r="G29" s="13">
        <v>4.3774999999999995</v>
      </c>
      <c r="H29" s="13">
        <v>0.28000000000000003</v>
      </c>
      <c r="I29" s="13"/>
    </row>
    <row r="30" spans="1:12" x14ac:dyDescent="0.2">
      <c r="A30" s="6">
        <v>140026477</v>
      </c>
      <c r="B30" s="5">
        <v>8</v>
      </c>
      <c r="C30" s="1" t="s">
        <v>15</v>
      </c>
      <c r="D30" s="1" t="s">
        <v>16</v>
      </c>
      <c r="E30" s="1" t="s">
        <v>14</v>
      </c>
      <c r="F30" s="13">
        <v>17.5</v>
      </c>
      <c r="G30" s="13">
        <v>4.29</v>
      </c>
      <c r="H30" s="13">
        <v>0.25</v>
      </c>
      <c r="I30" s="13"/>
    </row>
    <row r="31" spans="1:12" x14ac:dyDescent="0.2">
      <c r="A31" s="6">
        <v>140026472</v>
      </c>
      <c r="B31" s="5">
        <v>10</v>
      </c>
      <c r="C31" s="1" t="s">
        <v>15</v>
      </c>
      <c r="D31" s="1" t="s">
        <v>16</v>
      </c>
      <c r="E31" s="1" t="s">
        <v>14</v>
      </c>
      <c r="F31" s="13">
        <v>20.75</v>
      </c>
      <c r="G31" s="13">
        <v>9.6649999999999991</v>
      </c>
      <c r="H31" s="13">
        <v>0.21999999999999997</v>
      </c>
      <c r="I31" s="13"/>
    </row>
    <row r="32" spans="1:12" x14ac:dyDescent="0.2">
      <c r="A32" s="6">
        <v>140026475</v>
      </c>
      <c r="B32" s="5">
        <v>18</v>
      </c>
      <c r="C32" s="1" t="s">
        <v>15</v>
      </c>
      <c r="D32" s="1" t="s">
        <v>16</v>
      </c>
      <c r="E32" s="1" t="s">
        <v>14</v>
      </c>
      <c r="F32" s="13">
        <v>19.75</v>
      </c>
      <c r="G32" s="13">
        <v>6.4124999999999996</v>
      </c>
      <c r="H32" s="13">
        <v>0.41250000000000003</v>
      </c>
      <c r="I32" s="13"/>
    </row>
    <row r="33" spans="1:12" x14ac:dyDescent="0.2">
      <c r="A33" s="6">
        <v>150013355</v>
      </c>
      <c r="B33" s="5">
        <v>4</v>
      </c>
      <c r="C33" s="1" t="s">
        <v>15</v>
      </c>
      <c r="D33" s="1" t="s">
        <v>16</v>
      </c>
      <c r="E33" s="1" t="s">
        <v>14</v>
      </c>
      <c r="F33" s="13">
        <v>12.25</v>
      </c>
      <c r="G33" s="13">
        <v>8.6675000000000004</v>
      </c>
      <c r="H33" s="13">
        <v>0.12</v>
      </c>
      <c r="I33" s="13"/>
    </row>
    <row r="34" spans="1:12" x14ac:dyDescent="0.2">
      <c r="A34" s="6">
        <v>150018458</v>
      </c>
      <c r="B34" s="5">
        <v>8</v>
      </c>
      <c r="C34" s="1" t="s">
        <v>15</v>
      </c>
      <c r="D34" s="1" t="s">
        <v>16</v>
      </c>
      <c r="E34" s="1" t="s">
        <v>14</v>
      </c>
      <c r="F34" s="13">
        <v>13.5</v>
      </c>
      <c r="G34" s="13">
        <v>8.4600000000000009</v>
      </c>
      <c r="H34" s="13">
        <v>0.49</v>
      </c>
      <c r="I34" s="13"/>
    </row>
    <row r="35" spans="1:12" x14ac:dyDescent="0.2">
      <c r="A35" s="6">
        <v>150013360</v>
      </c>
      <c r="B35" s="5">
        <v>12</v>
      </c>
      <c r="C35" s="1" t="s">
        <v>15</v>
      </c>
      <c r="D35" s="1" t="s">
        <v>16</v>
      </c>
      <c r="E35" s="1" t="s">
        <v>14</v>
      </c>
      <c r="F35" s="13">
        <v>16</v>
      </c>
      <c r="G35" s="13">
        <v>8.59</v>
      </c>
      <c r="H35" s="13">
        <v>0.28250000000000003</v>
      </c>
      <c r="I35" s="13"/>
    </row>
    <row r="36" spans="1:12" x14ac:dyDescent="0.2">
      <c r="A36" s="6">
        <v>150017565</v>
      </c>
      <c r="B36" s="5">
        <v>14</v>
      </c>
      <c r="C36" s="1" t="s">
        <v>15</v>
      </c>
      <c r="D36" s="1" t="s">
        <v>16</v>
      </c>
      <c r="E36" s="1" t="s">
        <v>14</v>
      </c>
      <c r="F36" s="13">
        <v>19</v>
      </c>
      <c r="G36" s="13">
        <v>6.7374999999999998</v>
      </c>
      <c r="H36" s="13">
        <v>0.32</v>
      </c>
      <c r="I36" s="13" t="s">
        <v>75</v>
      </c>
      <c r="J36" s="18">
        <f>AVERAGE(F28:F37)</f>
        <v>17.45</v>
      </c>
      <c r="K36" s="18">
        <f t="shared" ref="K36:L36" si="6">AVERAGE(G28:G37)</f>
        <v>6.9154999999999998</v>
      </c>
      <c r="L36" s="18">
        <f t="shared" si="6"/>
        <v>0.3175</v>
      </c>
    </row>
    <row r="37" spans="1:12" x14ac:dyDescent="0.2">
      <c r="A37" s="6">
        <v>150017566</v>
      </c>
      <c r="B37" s="5">
        <v>16</v>
      </c>
      <c r="C37" s="4" t="s">
        <v>15</v>
      </c>
      <c r="D37" s="4" t="s">
        <v>16</v>
      </c>
      <c r="E37" s="4" t="s">
        <v>14</v>
      </c>
      <c r="F37" s="14">
        <v>17.25</v>
      </c>
      <c r="G37" s="14">
        <v>4.3875000000000002</v>
      </c>
      <c r="H37" s="14">
        <v>0.52999999999999992</v>
      </c>
      <c r="I37" s="13" t="s">
        <v>77</v>
      </c>
      <c r="J37" s="18">
        <f>((STDEV(F28:F37))/(SQRT(COUNT(F28:F37))))</f>
        <v>1.4234152981864114</v>
      </c>
      <c r="K37" s="18">
        <f t="shared" ref="K37:L37" si="7">((STDEV(G28:G37))/(SQRT(COUNT(G28:G37))))</f>
        <v>0.6346824227736082</v>
      </c>
      <c r="L37" s="18">
        <f t="shared" si="7"/>
        <v>3.970726214015096E-2</v>
      </c>
    </row>
    <row r="38" spans="1:12" x14ac:dyDescent="0.2">
      <c r="A38" s="6">
        <v>140026457</v>
      </c>
      <c r="B38" s="2">
        <v>5</v>
      </c>
      <c r="C38" s="7" t="s">
        <v>13</v>
      </c>
      <c r="D38" s="7" t="s">
        <v>16</v>
      </c>
      <c r="E38" s="7" t="s">
        <v>21</v>
      </c>
      <c r="F38" s="16">
        <v>9.75</v>
      </c>
      <c r="G38" s="16">
        <v>1.55</v>
      </c>
      <c r="H38" s="16">
        <v>1.4950000000000001</v>
      </c>
      <c r="I38" s="13"/>
    </row>
    <row r="39" spans="1:12" x14ac:dyDescent="0.2">
      <c r="A39" s="6">
        <v>140026464</v>
      </c>
      <c r="B39" s="2">
        <v>7</v>
      </c>
      <c r="C39" s="1" t="s">
        <v>13</v>
      </c>
      <c r="D39" s="1" t="s">
        <v>16</v>
      </c>
      <c r="E39" s="1" t="s">
        <v>21</v>
      </c>
      <c r="F39" s="13">
        <v>11.5</v>
      </c>
      <c r="G39" s="13">
        <v>1.8574999999999999</v>
      </c>
      <c r="H39" s="13">
        <v>1.4950000000000001</v>
      </c>
      <c r="I39" s="13"/>
    </row>
    <row r="40" spans="1:12" x14ac:dyDescent="0.2">
      <c r="A40" s="6">
        <v>140026463</v>
      </c>
      <c r="B40" s="2">
        <v>11</v>
      </c>
      <c r="C40" s="1" t="s">
        <v>13</v>
      </c>
      <c r="D40" s="1" t="s">
        <v>16</v>
      </c>
      <c r="E40" s="1" t="s">
        <v>21</v>
      </c>
      <c r="F40" s="13">
        <v>16.5</v>
      </c>
      <c r="G40" s="13">
        <v>1.5150000000000001</v>
      </c>
      <c r="H40" s="13">
        <v>1.9624999999999999</v>
      </c>
      <c r="I40" s="13"/>
    </row>
    <row r="41" spans="1:12" x14ac:dyDescent="0.2">
      <c r="A41" s="6">
        <v>140026458</v>
      </c>
      <c r="B41" s="2">
        <v>13</v>
      </c>
      <c r="C41" s="1" t="s">
        <v>13</v>
      </c>
      <c r="D41" s="1" t="s">
        <v>16</v>
      </c>
      <c r="E41" s="1" t="s">
        <v>21</v>
      </c>
      <c r="F41" s="13">
        <v>9.25</v>
      </c>
      <c r="G41" s="13">
        <v>1.4874999999999998</v>
      </c>
      <c r="H41" s="13">
        <v>2.9075000000000002</v>
      </c>
      <c r="I41" s="13"/>
    </row>
    <row r="42" spans="1:12" x14ac:dyDescent="0.2">
      <c r="A42" s="6">
        <v>140026466</v>
      </c>
      <c r="B42" s="2">
        <v>17</v>
      </c>
      <c r="C42" s="1" t="s">
        <v>13</v>
      </c>
      <c r="D42" s="1" t="s">
        <v>16</v>
      </c>
      <c r="E42" s="1" t="s">
        <v>21</v>
      </c>
      <c r="F42" s="13">
        <v>25.5</v>
      </c>
      <c r="G42" s="13">
        <v>3.8774999999999999</v>
      </c>
      <c r="H42" s="13">
        <v>0.49249999999999994</v>
      </c>
      <c r="I42" s="13"/>
    </row>
    <row r="43" spans="1:12" x14ac:dyDescent="0.2">
      <c r="A43" s="6">
        <v>150017567</v>
      </c>
      <c r="B43" s="2">
        <v>1</v>
      </c>
      <c r="C43" s="1" t="s">
        <v>13</v>
      </c>
      <c r="D43" s="1" t="s">
        <v>16</v>
      </c>
      <c r="E43" s="1" t="s">
        <v>21</v>
      </c>
      <c r="F43" s="13">
        <v>14.75</v>
      </c>
      <c r="G43" s="13">
        <v>3.1399999999999997</v>
      </c>
      <c r="H43" s="13">
        <v>0.74249999999999994</v>
      </c>
      <c r="I43" s="13"/>
    </row>
    <row r="44" spans="1:12" x14ac:dyDescent="0.2">
      <c r="A44" s="6">
        <v>150018461</v>
      </c>
      <c r="B44" s="2">
        <v>3</v>
      </c>
      <c r="C44" s="1" t="s">
        <v>13</v>
      </c>
      <c r="D44" s="1" t="s">
        <v>16</v>
      </c>
      <c r="E44" s="1" t="s">
        <v>21</v>
      </c>
      <c r="F44" s="13">
        <v>8</v>
      </c>
      <c r="G44" s="13">
        <v>1.5350000000000001</v>
      </c>
      <c r="H44" s="13">
        <v>1.6700000000000002</v>
      </c>
      <c r="I44" s="13"/>
    </row>
    <row r="45" spans="1:12" x14ac:dyDescent="0.2">
      <c r="A45" s="6">
        <v>150013363</v>
      </c>
      <c r="B45" s="2">
        <v>7</v>
      </c>
      <c r="C45" s="1" t="s">
        <v>13</v>
      </c>
      <c r="D45" s="1" t="s">
        <v>16</v>
      </c>
      <c r="E45" s="1" t="s">
        <v>21</v>
      </c>
      <c r="F45" s="13">
        <v>6</v>
      </c>
      <c r="G45" s="13">
        <v>4.456666666666667</v>
      </c>
      <c r="H45" s="13">
        <v>0.80333333333333334</v>
      </c>
      <c r="I45" s="13"/>
    </row>
    <row r="46" spans="1:12" x14ac:dyDescent="0.2">
      <c r="A46" s="6">
        <v>150013569</v>
      </c>
      <c r="B46" s="2">
        <v>15</v>
      </c>
      <c r="C46" s="1" t="s">
        <v>13</v>
      </c>
      <c r="D46" s="1" t="s">
        <v>16</v>
      </c>
      <c r="E46" s="1" t="s">
        <v>21</v>
      </c>
      <c r="F46" s="13">
        <v>11.75</v>
      </c>
      <c r="G46" s="13">
        <v>3.1775000000000002</v>
      </c>
      <c r="H46" s="13">
        <v>0.4425</v>
      </c>
      <c r="I46" s="13" t="s">
        <v>75</v>
      </c>
      <c r="J46" s="18">
        <f>AVERAGE(F38:F47)</f>
        <v>12.324999999999999</v>
      </c>
      <c r="K46" s="18">
        <f t="shared" ref="K46:L46" si="8">AVERAGE(G38:G47)</f>
        <v>2.5084166666666663</v>
      </c>
      <c r="L46" s="18">
        <f t="shared" si="8"/>
        <v>1.3123333333333336</v>
      </c>
    </row>
    <row r="47" spans="1:12" x14ac:dyDescent="0.2">
      <c r="A47" s="6">
        <v>150014043</v>
      </c>
      <c r="B47" s="2">
        <v>17</v>
      </c>
      <c r="C47" s="4" t="s">
        <v>13</v>
      </c>
      <c r="D47" s="4" t="s">
        <v>16</v>
      </c>
      <c r="E47" s="4" t="s">
        <v>21</v>
      </c>
      <c r="F47" s="14">
        <v>10.25</v>
      </c>
      <c r="G47" s="14">
        <v>2.4874999999999998</v>
      </c>
      <c r="H47" s="14">
        <v>1.1125</v>
      </c>
      <c r="I47" s="13" t="s">
        <v>77</v>
      </c>
      <c r="J47" s="18">
        <f>((STDEV(F38:F47))/(SQRT(COUNT(F38:F47))))</f>
        <v>1.7543794407773423</v>
      </c>
      <c r="K47" s="18">
        <f t="shared" ref="K47:L47" si="9">((STDEV(G38:G47))/(SQRT(COUNT(G38:G47))))</f>
        <v>0.34698730831203295</v>
      </c>
      <c r="L47" s="18">
        <f t="shared" si="9"/>
        <v>0.24070254041651271</v>
      </c>
    </row>
    <row r="48" spans="1:12" x14ac:dyDescent="0.2">
      <c r="A48" s="6">
        <v>140026471</v>
      </c>
      <c r="B48" s="5">
        <v>2</v>
      </c>
      <c r="C48" s="7" t="s">
        <v>15</v>
      </c>
      <c r="D48" s="7" t="s">
        <v>16</v>
      </c>
      <c r="E48" s="7" t="s">
        <v>21</v>
      </c>
      <c r="F48" s="16">
        <v>20.75</v>
      </c>
      <c r="G48" s="16">
        <v>2.5549999999999997</v>
      </c>
      <c r="H48" s="16">
        <v>0.93</v>
      </c>
      <c r="I48" s="13"/>
    </row>
    <row r="49" spans="1:12" x14ac:dyDescent="0.2">
      <c r="A49" s="6">
        <v>140026474</v>
      </c>
      <c r="B49" s="5">
        <v>4</v>
      </c>
      <c r="C49" s="1" t="s">
        <v>15</v>
      </c>
      <c r="D49" s="1" t="s">
        <v>16</v>
      </c>
      <c r="E49" s="1" t="s">
        <v>21</v>
      </c>
      <c r="F49" s="13">
        <v>21.5</v>
      </c>
      <c r="G49" s="13">
        <v>2.0999999999999996</v>
      </c>
      <c r="H49" s="13">
        <v>0.70250000000000001</v>
      </c>
      <c r="I49" s="13"/>
    </row>
    <row r="50" spans="1:12" x14ac:dyDescent="0.2">
      <c r="A50" s="6">
        <v>140026477</v>
      </c>
      <c r="B50" s="5">
        <v>8</v>
      </c>
      <c r="C50" s="1" t="s">
        <v>15</v>
      </c>
      <c r="D50" s="1" t="s">
        <v>16</v>
      </c>
      <c r="E50" s="1" t="s">
        <v>21</v>
      </c>
      <c r="F50" s="13">
        <v>18.75</v>
      </c>
      <c r="G50" s="13">
        <v>1.7925000000000002</v>
      </c>
      <c r="H50" s="13">
        <v>1.325</v>
      </c>
      <c r="I50" s="13"/>
    </row>
    <row r="51" spans="1:12" x14ac:dyDescent="0.2">
      <c r="A51" s="6">
        <v>140026472</v>
      </c>
      <c r="B51" s="5">
        <v>10</v>
      </c>
      <c r="C51" s="1" t="s">
        <v>15</v>
      </c>
      <c r="D51" s="1" t="s">
        <v>16</v>
      </c>
      <c r="E51" s="1" t="s">
        <v>21</v>
      </c>
      <c r="F51" s="13">
        <v>19.75</v>
      </c>
      <c r="G51" s="13">
        <v>2.5</v>
      </c>
      <c r="H51" s="13">
        <v>0.77750000000000008</v>
      </c>
      <c r="I51" s="13"/>
    </row>
    <row r="52" spans="1:12" x14ac:dyDescent="0.2">
      <c r="A52" s="6">
        <v>140026475</v>
      </c>
      <c r="B52" s="5">
        <v>18</v>
      </c>
      <c r="C52" s="1" t="s">
        <v>15</v>
      </c>
      <c r="D52" s="1" t="s">
        <v>16</v>
      </c>
      <c r="E52" s="1" t="s">
        <v>21</v>
      </c>
      <c r="F52" s="13">
        <v>22</v>
      </c>
      <c r="G52" s="13">
        <v>1.7075</v>
      </c>
      <c r="H52" s="13">
        <v>1.31</v>
      </c>
      <c r="I52" s="13"/>
    </row>
    <row r="53" spans="1:12" x14ac:dyDescent="0.2">
      <c r="A53" s="6">
        <v>150013355</v>
      </c>
      <c r="B53" s="5">
        <v>4</v>
      </c>
      <c r="C53" s="1" t="s">
        <v>15</v>
      </c>
      <c r="D53" s="1" t="s">
        <v>16</v>
      </c>
      <c r="E53" s="1" t="s">
        <v>21</v>
      </c>
      <c r="F53" s="13">
        <v>18</v>
      </c>
      <c r="G53" s="13">
        <v>3.085</v>
      </c>
      <c r="H53" s="13">
        <v>0.83000000000000007</v>
      </c>
      <c r="I53" s="13"/>
    </row>
    <row r="54" spans="1:12" x14ac:dyDescent="0.2">
      <c r="A54" s="6">
        <v>150018458</v>
      </c>
      <c r="B54" s="5">
        <v>8</v>
      </c>
      <c r="C54" s="1" t="s">
        <v>15</v>
      </c>
      <c r="D54" s="1" t="s">
        <v>16</v>
      </c>
      <c r="E54" s="1" t="s">
        <v>21</v>
      </c>
      <c r="F54" s="13">
        <v>4.25</v>
      </c>
      <c r="G54" s="13">
        <v>6.5474999999999994</v>
      </c>
      <c r="H54" s="13">
        <v>0.6875</v>
      </c>
      <c r="I54" s="13"/>
    </row>
    <row r="55" spans="1:12" x14ac:dyDescent="0.2">
      <c r="A55" s="6">
        <v>150013360</v>
      </c>
      <c r="B55" s="5">
        <v>12</v>
      </c>
      <c r="C55" s="1" t="s">
        <v>15</v>
      </c>
      <c r="D55" s="1" t="s">
        <v>16</v>
      </c>
      <c r="E55" s="1" t="s">
        <v>21</v>
      </c>
      <c r="F55" s="13">
        <v>10.75</v>
      </c>
      <c r="G55" s="13">
        <v>3.9950000000000001</v>
      </c>
      <c r="H55" s="13">
        <v>0.21250000000000002</v>
      </c>
    </row>
    <row r="56" spans="1:12" x14ac:dyDescent="0.2">
      <c r="A56" s="6">
        <v>150017565</v>
      </c>
      <c r="B56" s="5">
        <v>14</v>
      </c>
      <c r="C56" s="1" t="s">
        <v>15</v>
      </c>
      <c r="D56" s="1" t="s">
        <v>16</v>
      </c>
      <c r="E56" s="1" t="s">
        <v>21</v>
      </c>
      <c r="F56" s="13">
        <v>11.75</v>
      </c>
      <c r="G56" s="13">
        <v>6.0524999999999993</v>
      </c>
      <c r="H56" s="13">
        <v>0.58750000000000002</v>
      </c>
      <c r="I56" s="13" t="s">
        <v>75</v>
      </c>
      <c r="J56" s="18">
        <f>AVERAGE(F48:F57)</f>
        <v>16.324999999999999</v>
      </c>
      <c r="K56" s="18">
        <f t="shared" ref="K56:L56" si="10">AVERAGE(G48:G57)</f>
        <v>3.2302499999999994</v>
      </c>
      <c r="L56" s="18">
        <f t="shared" si="10"/>
        <v>0.84275</v>
      </c>
    </row>
    <row r="57" spans="1:12" x14ac:dyDescent="0.2">
      <c r="A57" s="6">
        <v>150017566</v>
      </c>
      <c r="B57" s="5">
        <v>16</v>
      </c>
      <c r="C57" s="4" t="s">
        <v>15</v>
      </c>
      <c r="D57" s="4" t="s">
        <v>16</v>
      </c>
      <c r="E57" s="4" t="s">
        <v>21</v>
      </c>
      <c r="F57" s="14">
        <v>15.75</v>
      </c>
      <c r="G57" s="14">
        <v>1.9675</v>
      </c>
      <c r="H57" s="14">
        <v>1.0649999999999999</v>
      </c>
      <c r="I57" s="13" t="s">
        <v>77</v>
      </c>
      <c r="J57" s="18">
        <f>((STDEV(F48:F57))/(SQRT(COUNT(F48:F57))))</f>
        <v>1.8169915611618375</v>
      </c>
      <c r="K57" s="18">
        <f t="shared" ref="K57:L57" si="11">((STDEV(G48:G57))/(SQRT(COUNT(G48:G57))))</f>
        <v>0.5560006557250331</v>
      </c>
      <c r="L57" s="18">
        <f t="shared" si="11"/>
        <v>0.10637750519311447</v>
      </c>
    </row>
    <row r="58" spans="1:12" x14ac:dyDescent="0.2">
      <c r="A58" s="1">
        <v>15006690</v>
      </c>
      <c r="B58" s="2">
        <v>1</v>
      </c>
      <c r="C58" s="7" t="s">
        <v>13</v>
      </c>
      <c r="D58" s="7" t="s">
        <v>17</v>
      </c>
      <c r="E58" s="7" t="s">
        <v>14</v>
      </c>
      <c r="F58" s="17"/>
      <c r="G58" s="17"/>
      <c r="H58" s="17"/>
      <c r="I58" s="15"/>
    </row>
    <row r="59" spans="1:12" x14ac:dyDescent="0.2">
      <c r="A59" s="1">
        <v>15006694</v>
      </c>
      <c r="B59" s="2">
        <v>3</v>
      </c>
      <c r="C59" s="1" t="s">
        <v>13</v>
      </c>
      <c r="D59" s="1" t="s">
        <v>17</v>
      </c>
      <c r="E59" s="1" t="s">
        <v>14</v>
      </c>
      <c r="F59" s="13">
        <v>15.75</v>
      </c>
      <c r="G59" s="13">
        <v>3.8150000000000004</v>
      </c>
      <c r="H59" s="13">
        <v>0.39749999999999996</v>
      </c>
      <c r="I59" s="13"/>
    </row>
    <row r="60" spans="1:12" x14ac:dyDescent="0.2">
      <c r="A60" s="1">
        <v>15006688</v>
      </c>
      <c r="B60" s="2">
        <v>5</v>
      </c>
      <c r="C60" s="1" t="s">
        <v>13</v>
      </c>
      <c r="D60" s="1" t="s">
        <v>17</v>
      </c>
      <c r="E60" s="1" t="s">
        <v>14</v>
      </c>
      <c r="F60" s="13">
        <v>21.5</v>
      </c>
      <c r="G60" s="13">
        <v>4.3624999999999998</v>
      </c>
      <c r="H60" s="13">
        <v>0.32</v>
      </c>
      <c r="I60" s="13"/>
    </row>
    <row r="61" spans="1:12" x14ac:dyDescent="0.2">
      <c r="A61" s="1">
        <v>15006685</v>
      </c>
      <c r="B61" s="2">
        <v>7</v>
      </c>
      <c r="C61" s="1" t="s">
        <v>13</v>
      </c>
      <c r="D61" s="1" t="s">
        <v>17</v>
      </c>
      <c r="E61" s="1" t="s">
        <v>14</v>
      </c>
      <c r="F61" s="13">
        <v>16</v>
      </c>
      <c r="G61" s="13">
        <v>3.1100000000000003</v>
      </c>
      <c r="H61" s="13">
        <v>0.40500000000000003</v>
      </c>
      <c r="I61" s="13"/>
    </row>
    <row r="62" spans="1:12" x14ac:dyDescent="0.2">
      <c r="A62" s="1">
        <v>15006683</v>
      </c>
      <c r="B62" s="2">
        <v>9</v>
      </c>
      <c r="C62" s="1" t="s">
        <v>13</v>
      </c>
      <c r="D62" s="1" t="s">
        <v>17</v>
      </c>
      <c r="E62" s="1" t="s">
        <v>14</v>
      </c>
      <c r="F62" s="13">
        <v>7.25</v>
      </c>
      <c r="G62" s="13">
        <v>3.3825000000000003</v>
      </c>
      <c r="H62" s="13">
        <v>0.27</v>
      </c>
      <c r="I62" s="13"/>
    </row>
    <row r="63" spans="1:12" x14ac:dyDescent="0.2">
      <c r="A63" s="1">
        <v>15006687</v>
      </c>
      <c r="B63" s="2">
        <v>11</v>
      </c>
      <c r="C63" s="1" t="s">
        <v>13</v>
      </c>
      <c r="D63" s="1" t="s">
        <v>17</v>
      </c>
      <c r="E63" s="1" t="s">
        <v>14</v>
      </c>
      <c r="F63" s="13">
        <v>11.75</v>
      </c>
      <c r="G63" s="13">
        <v>4.915</v>
      </c>
      <c r="H63" s="13">
        <v>0.18000000000000002</v>
      </c>
      <c r="I63" s="13"/>
    </row>
    <row r="64" spans="1:12" x14ac:dyDescent="0.2">
      <c r="A64" s="1">
        <v>15006691</v>
      </c>
      <c r="B64" s="2">
        <v>13</v>
      </c>
      <c r="C64" s="1" t="s">
        <v>13</v>
      </c>
      <c r="D64" s="1" t="s">
        <v>17</v>
      </c>
      <c r="E64" s="1" t="s">
        <v>14</v>
      </c>
      <c r="F64" s="13">
        <v>13.25</v>
      </c>
      <c r="G64" s="13">
        <v>4.76</v>
      </c>
      <c r="H64" s="13">
        <v>0.32250000000000001</v>
      </c>
      <c r="I64" s="13"/>
    </row>
    <row r="65" spans="1:12" x14ac:dyDescent="0.2">
      <c r="A65" s="1">
        <v>15006684</v>
      </c>
      <c r="B65" s="2">
        <v>15</v>
      </c>
      <c r="C65" s="1" t="s">
        <v>13</v>
      </c>
      <c r="D65" s="1" t="s">
        <v>17</v>
      </c>
      <c r="E65" s="1" t="s">
        <v>14</v>
      </c>
      <c r="F65" s="13">
        <v>9.75</v>
      </c>
      <c r="G65" s="13">
        <v>3.63</v>
      </c>
      <c r="H65" s="13">
        <v>0.17250000000000001</v>
      </c>
      <c r="I65" s="13" t="s">
        <v>75</v>
      </c>
      <c r="J65" s="18">
        <f>AVERAGE(F58:F66)</f>
        <v>13.96875</v>
      </c>
      <c r="K65" s="18">
        <f t="shared" ref="K65:L65" si="12">AVERAGE(G58:G66)</f>
        <v>4.0431249999999999</v>
      </c>
      <c r="L65" s="18">
        <f t="shared" si="12"/>
        <v>0.29812499999999997</v>
      </c>
    </row>
    <row r="66" spans="1:12" x14ac:dyDescent="0.2">
      <c r="A66" s="1">
        <v>15006686</v>
      </c>
      <c r="B66" s="2">
        <v>17</v>
      </c>
      <c r="C66" s="4" t="s">
        <v>13</v>
      </c>
      <c r="D66" s="4" t="s">
        <v>17</v>
      </c>
      <c r="E66" s="4" t="s">
        <v>14</v>
      </c>
      <c r="F66" s="14">
        <v>16.5</v>
      </c>
      <c r="G66" s="14">
        <v>4.3699999999999992</v>
      </c>
      <c r="H66" s="14">
        <v>0.3175</v>
      </c>
      <c r="I66" s="13" t="s">
        <v>77</v>
      </c>
      <c r="J66" s="18">
        <f>((STDEV(F58:F66))/(SQRT(COUNT(F58:F66))))</f>
        <v>1.5743745214937173</v>
      </c>
      <c r="K66" s="18">
        <f t="shared" ref="K66:L66" si="13">((STDEV(G58:G66))/(SQRT(COUNT(G58:G66))))</f>
        <v>0.2319476686283854</v>
      </c>
      <c r="L66" s="18">
        <f t="shared" si="13"/>
        <v>3.0842883816901076E-2</v>
      </c>
    </row>
    <row r="67" spans="1:12" x14ac:dyDescent="0.2">
      <c r="A67" s="1">
        <v>15006696</v>
      </c>
      <c r="B67" s="5">
        <v>2</v>
      </c>
      <c r="C67" s="7" t="s">
        <v>15</v>
      </c>
      <c r="D67" s="7" t="s">
        <v>17</v>
      </c>
      <c r="E67" s="7" t="s">
        <v>14</v>
      </c>
      <c r="F67" s="16">
        <v>0.25</v>
      </c>
      <c r="G67" s="16">
        <v>1.1299999999999999</v>
      </c>
      <c r="H67" s="16">
        <v>1.7500000000000002E-2</v>
      </c>
      <c r="I67" s="13"/>
    </row>
    <row r="68" spans="1:12" x14ac:dyDescent="0.2">
      <c r="A68" s="1">
        <v>15006695</v>
      </c>
      <c r="B68" s="5">
        <v>4</v>
      </c>
      <c r="C68" s="1" t="s">
        <v>15</v>
      </c>
      <c r="D68" s="1" t="s">
        <v>17</v>
      </c>
      <c r="E68" s="1" t="s">
        <v>14</v>
      </c>
      <c r="F68" s="13">
        <v>9.75</v>
      </c>
      <c r="G68" s="13">
        <v>7.6475</v>
      </c>
      <c r="H68" s="13">
        <v>0.13500000000000001</v>
      </c>
      <c r="I68" s="13"/>
    </row>
    <row r="69" spans="1:12" x14ac:dyDescent="0.2">
      <c r="A69" s="1">
        <v>15006705</v>
      </c>
      <c r="B69" s="5">
        <v>6</v>
      </c>
      <c r="C69" s="1" t="s">
        <v>15</v>
      </c>
      <c r="D69" s="1" t="s">
        <v>17</v>
      </c>
      <c r="E69" s="1" t="s">
        <v>14</v>
      </c>
      <c r="F69" s="13">
        <v>10.75</v>
      </c>
      <c r="G69" s="13">
        <v>7.23</v>
      </c>
      <c r="H69" s="13">
        <v>0.26500000000000001</v>
      </c>
      <c r="I69" s="13"/>
    </row>
    <row r="70" spans="1:12" x14ac:dyDescent="0.2">
      <c r="A70" s="1">
        <v>15006702</v>
      </c>
      <c r="B70" s="5">
        <v>8</v>
      </c>
      <c r="C70" s="1" t="s">
        <v>15</v>
      </c>
      <c r="D70" s="1" t="s">
        <v>17</v>
      </c>
      <c r="E70" s="1" t="s">
        <v>14</v>
      </c>
      <c r="F70" s="13">
        <v>6.75</v>
      </c>
      <c r="G70" s="13">
        <v>8.9574999999999996</v>
      </c>
      <c r="H70" s="13">
        <v>8.7500000000000008E-2</v>
      </c>
      <c r="I70" s="13"/>
    </row>
    <row r="71" spans="1:12" x14ac:dyDescent="0.2">
      <c r="A71" s="1">
        <v>15006698</v>
      </c>
      <c r="B71" s="5">
        <v>10</v>
      </c>
      <c r="C71" s="1" t="s">
        <v>15</v>
      </c>
      <c r="D71" s="1" t="s">
        <v>17</v>
      </c>
      <c r="E71" s="1" t="s">
        <v>14</v>
      </c>
      <c r="F71" s="19"/>
      <c r="G71" s="19"/>
      <c r="H71" s="19"/>
      <c r="I71" s="19"/>
    </row>
    <row r="72" spans="1:12" x14ac:dyDescent="0.2">
      <c r="A72" s="1">
        <v>15006700</v>
      </c>
      <c r="B72" s="5">
        <v>12</v>
      </c>
      <c r="C72" s="1" t="s">
        <v>15</v>
      </c>
      <c r="D72" s="1" t="s">
        <v>17</v>
      </c>
      <c r="E72" s="1" t="s">
        <v>14</v>
      </c>
      <c r="F72" s="13">
        <v>5.5</v>
      </c>
      <c r="G72" s="13">
        <v>6.8800000000000008</v>
      </c>
      <c r="H72" s="13">
        <v>0.13750000000000001</v>
      </c>
      <c r="I72" s="13"/>
    </row>
    <row r="73" spans="1:12" x14ac:dyDescent="0.2">
      <c r="A73" s="1">
        <v>15006701</v>
      </c>
      <c r="B73" s="5">
        <v>14</v>
      </c>
      <c r="C73" s="1" t="s">
        <v>15</v>
      </c>
      <c r="D73" s="1" t="s">
        <v>17</v>
      </c>
      <c r="E73" s="1" t="s">
        <v>14</v>
      </c>
      <c r="F73" s="13">
        <v>4.5</v>
      </c>
      <c r="G73" s="13">
        <v>4.5475000000000003</v>
      </c>
      <c r="H73" s="13">
        <v>0.21999999999999997</v>
      </c>
      <c r="I73" s="13"/>
    </row>
    <row r="74" spans="1:12" x14ac:dyDescent="0.2">
      <c r="A74" s="1">
        <v>15006704</v>
      </c>
      <c r="B74" s="5">
        <v>16</v>
      </c>
      <c r="C74" s="1" t="s">
        <v>15</v>
      </c>
      <c r="D74" s="1" t="s">
        <v>17</v>
      </c>
      <c r="E74" s="1" t="s">
        <v>14</v>
      </c>
      <c r="F74" s="13">
        <v>4.25</v>
      </c>
      <c r="G74" s="13">
        <v>4.0274999999999999</v>
      </c>
      <c r="H74" s="13">
        <v>0.155</v>
      </c>
      <c r="I74" s="13" t="s">
        <v>75</v>
      </c>
      <c r="J74" s="18">
        <f>AVERAGE(F67:F75)</f>
        <v>6.25</v>
      </c>
      <c r="K74" s="18">
        <f t="shared" ref="K74:L74" si="14">AVERAGE(G67:G75)</f>
        <v>6.0478125</v>
      </c>
      <c r="L74" s="18">
        <f t="shared" si="14"/>
        <v>0.15187500000000001</v>
      </c>
    </row>
    <row r="75" spans="1:12" x14ac:dyDescent="0.2">
      <c r="A75" s="1">
        <v>15006697</v>
      </c>
      <c r="B75" s="5">
        <v>18</v>
      </c>
      <c r="C75" s="4" t="s">
        <v>15</v>
      </c>
      <c r="D75" s="4" t="s">
        <v>17</v>
      </c>
      <c r="E75" s="4" t="s">
        <v>14</v>
      </c>
      <c r="F75" s="14">
        <v>8.25</v>
      </c>
      <c r="G75" s="14">
        <v>7.9625000000000004</v>
      </c>
      <c r="H75" s="14">
        <v>0.19750000000000001</v>
      </c>
      <c r="I75" s="13" t="s">
        <v>77</v>
      </c>
      <c r="J75" s="18">
        <f>((STDEV(F67:F75))/(SQRT(COUNT(F67:F75))))</f>
        <v>1.198026651265679</v>
      </c>
      <c r="K75" s="18">
        <f t="shared" ref="K75:L75" si="15">((STDEV(G67:G75))/(SQRT(COUNT(G67:G75))))</f>
        <v>0.91903377997094238</v>
      </c>
      <c r="L75" s="18">
        <f t="shared" si="15"/>
        <v>2.7458369463087721E-2</v>
      </c>
    </row>
    <row r="76" spans="1:12" x14ac:dyDescent="0.2">
      <c r="A76" s="1">
        <v>15006690</v>
      </c>
      <c r="B76" s="2">
        <v>1</v>
      </c>
      <c r="C76" s="7" t="s">
        <v>13</v>
      </c>
      <c r="D76" s="7" t="s">
        <v>17</v>
      </c>
      <c r="E76" s="7" t="s">
        <v>22</v>
      </c>
      <c r="F76" s="17"/>
      <c r="G76" s="17"/>
      <c r="H76" s="17"/>
      <c r="I76" s="15"/>
    </row>
    <row r="77" spans="1:12" x14ac:dyDescent="0.2">
      <c r="A77" s="1">
        <v>15006694</v>
      </c>
      <c r="B77" s="2">
        <v>3</v>
      </c>
      <c r="C77" s="1" t="s">
        <v>13</v>
      </c>
      <c r="D77" s="1" t="s">
        <v>17</v>
      </c>
      <c r="E77" s="1" t="s">
        <v>22</v>
      </c>
      <c r="F77" s="13">
        <v>18.5</v>
      </c>
      <c r="G77" s="13">
        <v>1.095</v>
      </c>
      <c r="H77" s="13">
        <v>1.4824999999999999</v>
      </c>
      <c r="I77" s="13"/>
    </row>
    <row r="78" spans="1:12" x14ac:dyDescent="0.2">
      <c r="A78" s="1">
        <v>15006688</v>
      </c>
      <c r="B78" s="2">
        <v>5</v>
      </c>
      <c r="C78" s="1" t="s">
        <v>13</v>
      </c>
      <c r="D78" s="1" t="s">
        <v>17</v>
      </c>
      <c r="E78" s="1" t="s">
        <v>22</v>
      </c>
      <c r="F78" s="13">
        <v>11.25</v>
      </c>
      <c r="G78" s="13">
        <v>1.3049999999999999</v>
      </c>
      <c r="H78" s="13">
        <v>2.5099999999999998</v>
      </c>
      <c r="I78" s="13"/>
    </row>
    <row r="79" spans="1:12" x14ac:dyDescent="0.2">
      <c r="A79" s="1">
        <v>15006685</v>
      </c>
      <c r="B79" s="2">
        <v>7</v>
      </c>
      <c r="C79" s="1" t="s">
        <v>13</v>
      </c>
      <c r="D79" s="1" t="s">
        <v>17</v>
      </c>
      <c r="E79" s="1" t="s">
        <v>22</v>
      </c>
      <c r="F79" s="13">
        <v>13.75</v>
      </c>
      <c r="G79" s="13">
        <v>0.98499999999999999</v>
      </c>
      <c r="H79" s="13">
        <v>3.2425000000000002</v>
      </c>
      <c r="I79" s="13"/>
    </row>
    <row r="80" spans="1:12" x14ac:dyDescent="0.2">
      <c r="A80" s="1">
        <v>15006683</v>
      </c>
      <c r="B80" s="2">
        <v>9</v>
      </c>
      <c r="C80" s="1" t="s">
        <v>13</v>
      </c>
      <c r="D80" s="1" t="s">
        <v>17</v>
      </c>
      <c r="E80" s="1" t="s">
        <v>22</v>
      </c>
      <c r="F80" s="13">
        <v>31.75</v>
      </c>
      <c r="G80" s="13">
        <v>1.7225000000000001</v>
      </c>
      <c r="H80" s="13">
        <v>1.335</v>
      </c>
      <c r="I80" s="13"/>
    </row>
    <row r="81" spans="1:12" x14ac:dyDescent="0.2">
      <c r="A81" s="1">
        <v>15006687</v>
      </c>
      <c r="B81" s="2">
        <v>11</v>
      </c>
      <c r="C81" s="1" t="s">
        <v>13</v>
      </c>
      <c r="D81" s="1" t="s">
        <v>17</v>
      </c>
      <c r="E81" s="1" t="s">
        <v>22</v>
      </c>
      <c r="F81" s="13">
        <v>16.5</v>
      </c>
      <c r="G81" s="13">
        <v>1.52</v>
      </c>
      <c r="H81" s="13">
        <v>1.5625</v>
      </c>
      <c r="I81" s="13"/>
    </row>
    <row r="82" spans="1:12" x14ac:dyDescent="0.2">
      <c r="A82" s="1">
        <v>15006691</v>
      </c>
      <c r="B82" s="2">
        <v>13</v>
      </c>
      <c r="C82" s="1" t="s">
        <v>13</v>
      </c>
      <c r="D82" s="1" t="s">
        <v>17</v>
      </c>
      <c r="E82" s="1" t="s">
        <v>22</v>
      </c>
      <c r="F82" s="13">
        <v>15.5</v>
      </c>
      <c r="G82" s="13">
        <v>0.95750000000000002</v>
      </c>
      <c r="H82" s="13">
        <v>2.395</v>
      </c>
      <c r="I82" s="13"/>
    </row>
    <row r="83" spans="1:12" x14ac:dyDescent="0.2">
      <c r="A83" s="1">
        <v>15006684</v>
      </c>
      <c r="B83" s="2">
        <v>15</v>
      </c>
      <c r="C83" s="1" t="s">
        <v>13</v>
      </c>
      <c r="D83" s="1" t="s">
        <v>17</v>
      </c>
      <c r="E83" s="1" t="s">
        <v>22</v>
      </c>
      <c r="F83" s="13">
        <v>19.75</v>
      </c>
      <c r="G83" s="13">
        <v>1.0175000000000001</v>
      </c>
      <c r="H83" s="13">
        <v>2.4674999999999998</v>
      </c>
      <c r="I83" s="13" t="s">
        <v>75</v>
      </c>
      <c r="J83" s="18">
        <f>AVERAGE(F76:F84)</f>
        <v>18.53125</v>
      </c>
      <c r="K83" s="18">
        <f t="shared" ref="K83:L83" si="16">AVERAGE(G76:G84)</f>
        <v>1.1865625</v>
      </c>
      <c r="L83" s="18">
        <f t="shared" si="16"/>
        <v>2.1346875000000001</v>
      </c>
    </row>
    <row r="84" spans="1:12" x14ac:dyDescent="0.2">
      <c r="A84" s="1">
        <v>15006686</v>
      </c>
      <c r="B84" s="2">
        <v>17</v>
      </c>
      <c r="C84" s="4" t="s">
        <v>13</v>
      </c>
      <c r="D84" s="4" t="s">
        <v>17</v>
      </c>
      <c r="E84" s="4" t="s">
        <v>22</v>
      </c>
      <c r="F84" s="14">
        <v>21.25</v>
      </c>
      <c r="G84" s="14">
        <v>0.89000000000000012</v>
      </c>
      <c r="H84" s="14">
        <v>2.0825</v>
      </c>
      <c r="I84" s="13" t="s">
        <v>77</v>
      </c>
      <c r="J84" s="18">
        <f>((STDEV(F76:F84))/(SQRT(COUNT(F76:F84))))</f>
        <v>2.2071502614878113</v>
      </c>
      <c r="K84" s="18">
        <f t="shared" ref="K84:L84" si="17">((STDEV(G76:G84))/(SQRT(COUNT(G76:G84))))</f>
        <v>0.1061038253947184</v>
      </c>
      <c r="L84" s="18">
        <f t="shared" si="17"/>
        <v>0.22919133728136712</v>
      </c>
    </row>
    <row r="85" spans="1:12" x14ac:dyDescent="0.2">
      <c r="A85" s="1">
        <v>15006696</v>
      </c>
      <c r="B85" s="5">
        <v>2</v>
      </c>
      <c r="C85" s="7" t="s">
        <v>15</v>
      </c>
      <c r="D85" s="7" t="s">
        <v>17</v>
      </c>
      <c r="E85" s="7" t="s">
        <v>22</v>
      </c>
      <c r="F85" s="16">
        <v>46.5</v>
      </c>
      <c r="G85" s="16">
        <v>2.0100000000000002</v>
      </c>
      <c r="H85" s="16">
        <v>0.72500000000000009</v>
      </c>
      <c r="I85" s="13"/>
    </row>
    <row r="86" spans="1:12" x14ac:dyDescent="0.2">
      <c r="A86" s="1">
        <v>15006695</v>
      </c>
      <c r="B86" s="5">
        <v>4</v>
      </c>
      <c r="C86" s="1" t="s">
        <v>15</v>
      </c>
      <c r="D86" s="1" t="s">
        <v>17</v>
      </c>
      <c r="E86" s="1" t="s">
        <v>22</v>
      </c>
      <c r="F86" s="13">
        <v>40.5</v>
      </c>
      <c r="G86" s="13">
        <v>2.105</v>
      </c>
      <c r="H86" s="13">
        <v>0.38499999999999995</v>
      </c>
      <c r="I86" s="13"/>
    </row>
    <row r="87" spans="1:12" x14ac:dyDescent="0.2">
      <c r="A87" s="1">
        <v>15006705</v>
      </c>
      <c r="B87" s="5">
        <v>6</v>
      </c>
      <c r="C87" s="1" t="s">
        <v>15</v>
      </c>
      <c r="D87" s="1" t="s">
        <v>17</v>
      </c>
      <c r="E87" s="1" t="s">
        <v>22</v>
      </c>
      <c r="F87" s="13">
        <v>23</v>
      </c>
      <c r="G87" s="13">
        <v>1.55</v>
      </c>
      <c r="H87" s="13">
        <v>1.2925</v>
      </c>
      <c r="I87" s="13"/>
    </row>
    <row r="88" spans="1:12" x14ac:dyDescent="0.2">
      <c r="A88" s="1">
        <v>15006702</v>
      </c>
      <c r="B88" s="5">
        <v>8</v>
      </c>
      <c r="C88" s="1" t="s">
        <v>15</v>
      </c>
      <c r="D88" s="1" t="s">
        <v>17</v>
      </c>
      <c r="E88" s="1" t="s">
        <v>22</v>
      </c>
      <c r="F88" s="13">
        <v>24.25</v>
      </c>
      <c r="G88" s="13">
        <v>2.5</v>
      </c>
      <c r="H88" s="13">
        <v>0.9474999999999999</v>
      </c>
      <c r="I88" s="13"/>
    </row>
    <row r="89" spans="1:12" x14ac:dyDescent="0.2">
      <c r="A89" s="1">
        <v>15006698</v>
      </c>
      <c r="B89" s="5">
        <v>10</v>
      </c>
      <c r="C89" s="1" t="s">
        <v>15</v>
      </c>
      <c r="D89" s="1" t="s">
        <v>17</v>
      </c>
      <c r="E89" s="1" t="s">
        <v>22</v>
      </c>
      <c r="F89" s="19"/>
      <c r="G89" s="19"/>
      <c r="H89" s="19"/>
      <c r="I89" s="19"/>
    </row>
    <row r="90" spans="1:12" x14ac:dyDescent="0.2">
      <c r="A90" s="1">
        <v>15006700</v>
      </c>
      <c r="B90" s="5">
        <v>12</v>
      </c>
      <c r="C90" s="1" t="s">
        <v>15</v>
      </c>
      <c r="D90" s="1" t="s">
        <v>17</v>
      </c>
      <c r="E90" s="1" t="s">
        <v>22</v>
      </c>
      <c r="F90" s="13">
        <v>19.25</v>
      </c>
      <c r="G90" s="13">
        <v>1.835</v>
      </c>
      <c r="H90" s="13">
        <v>1.3574999999999999</v>
      </c>
      <c r="I90" s="13"/>
    </row>
    <row r="91" spans="1:12" x14ac:dyDescent="0.2">
      <c r="A91" s="1">
        <v>15006701</v>
      </c>
      <c r="B91" s="5">
        <v>14</v>
      </c>
      <c r="C91" s="1" t="s">
        <v>15</v>
      </c>
      <c r="D91" s="1" t="s">
        <v>17</v>
      </c>
      <c r="E91" s="1" t="s">
        <v>22</v>
      </c>
      <c r="F91" s="13">
        <v>28</v>
      </c>
      <c r="G91" s="13">
        <v>1.6174999999999999</v>
      </c>
      <c r="H91" s="13">
        <v>1.1324999999999998</v>
      </c>
      <c r="I91" s="13"/>
    </row>
    <row r="92" spans="1:12" x14ac:dyDescent="0.2">
      <c r="A92" s="1">
        <v>15006704</v>
      </c>
      <c r="B92" s="5">
        <v>16</v>
      </c>
      <c r="C92" s="1" t="s">
        <v>15</v>
      </c>
      <c r="D92" s="1" t="s">
        <v>17</v>
      </c>
      <c r="E92" s="1" t="s">
        <v>22</v>
      </c>
      <c r="F92" s="13">
        <v>18.5</v>
      </c>
      <c r="G92" s="13">
        <v>1.9450000000000001</v>
      </c>
      <c r="H92" s="13">
        <v>1.345</v>
      </c>
      <c r="I92" s="13" t="s">
        <v>75</v>
      </c>
      <c r="J92" s="18">
        <f>AVERAGE(F85:F93)</f>
        <v>27.09375</v>
      </c>
      <c r="K92" s="18">
        <f t="shared" ref="K92:L92" si="18">AVERAGE(G85:G93)</f>
        <v>2.2215625000000001</v>
      </c>
      <c r="L92" s="18">
        <f t="shared" si="18"/>
        <v>0.97781249999999997</v>
      </c>
    </row>
    <row r="93" spans="1:12" x14ac:dyDescent="0.2">
      <c r="A93" s="1">
        <v>15006697</v>
      </c>
      <c r="B93" s="5">
        <v>18</v>
      </c>
      <c r="C93" s="4" t="s">
        <v>15</v>
      </c>
      <c r="D93" s="4" t="s">
        <v>17</v>
      </c>
      <c r="E93" s="4" t="s">
        <v>22</v>
      </c>
      <c r="F93" s="14">
        <v>16.75</v>
      </c>
      <c r="G93" s="14">
        <v>4.21</v>
      </c>
      <c r="H93" s="14">
        <v>0.63750000000000007</v>
      </c>
      <c r="I93" s="13" t="s">
        <v>77</v>
      </c>
      <c r="J93" s="18">
        <f>((STDEV(F85:F93))/(SQRT(COUNT(F85:F93))))</f>
        <v>3.836775030403603</v>
      </c>
      <c r="K93" s="18">
        <f t="shared" ref="K93:L93" si="19">((STDEV(G85:G93))/(SQRT(COUNT(G85:G93))))</f>
        <v>0.3027127858085355</v>
      </c>
      <c r="L93" s="18">
        <f t="shared" si="19"/>
        <v>0.1291467858644075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80"/>
  <sheetViews>
    <sheetView zoomScale="70" zoomScaleNormal="70" workbookViewId="0">
      <selection activeCell="N19" sqref="N19"/>
    </sheetView>
  </sheetViews>
  <sheetFormatPr baseColWidth="10" defaultRowHeight="15" x14ac:dyDescent="0.2"/>
  <cols>
    <col min="1" max="1" width="11.5" style="6"/>
    <col min="2" max="5" width="11.5" style="1"/>
    <col min="6" max="6" width="26.5" style="1" bestFit="1" customWidth="1"/>
    <col min="7" max="9" width="19.5" customWidth="1"/>
    <col min="15" max="15" width="26.5" bestFit="1" customWidth="1"/>
    <col min="18" max="18" width="16.83203125" bestFit="1" customWidth="1"/>
  </cols>
  <sheetData>
    <row r="1" spans="1:18" x14ac:dyDescent="0.2">
      <c r="F1" s="1" t="s">
        <v>27</v>
      </c>
      <c r="G1" s="1" t="s">
        <v>28</v>
      </c>
      <c r="H1" s="1" t="s">
        <v>29</v>
      </c>
      <c r="I1" s="1" t="s">
        <v>30</v>
      </c>
    </row>
    <row r="2" spans="1:1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1" t="s">
        <v>31</v>
      </c>
      <c r="G2" s="1" t="s">
        <v>31</v>
      </c>
      <c r="H2" s="1" t="s">
        <v>31</v>
      </c>
      <c r="I2" s="1" t="s">
        <v>31</v>
      </c>
      <c r="L2" s="1" t="s">
        <v>3</v>
      </c>
      <c r="M2" s="1"/>
      <c r="N2" s="1" t="s">
        <v>2</v>
      </c>
      <c r="O2" s="1" t="s">
        <v>27</v>
      </c>
      <c r="P2" s="1" t="s">
        <v>28</v>
      </c>
      <c r="Q2" s="1" t="s">
        <v>29</v>
      </c>
      <c r="R2" s="1" t="s">
        <v>30</v>
      </c>
    </row>
    <row r="3" spans="1:18" x14ac:dyDescent="0.2">
      <c r="A3" s="149">
        <v>140026457</v>
      </c>
      <c r="B3" s="150">
        <v>5</v>
      </c>
      <c r="C3" s="151" t="s">
        <v>13</v>
      </c>
      <c r="D3" s="151" t="s">
        <v>16</v>
      </c>
      <c r="E3" s="151" t="s">
        <v>14</v>
      </c>
      <c r="F3" s="152">
        <v>0</v>
      </c>
      <c r="G3" s="152">
        <v>0</v>
      </c>
      <c r="H3" s="152">
        <v>0</v>
      </c>
      <c r="I3" s="152">
        <v>0</v>
      </c>
      <c r="K3" t="s">
        <v>75</v>
      </c>
      <c r="L3" s="7" t="s">
        <v>16</v>
      </c>
      <c r="M3" s="7" t="s">
        <v>21</v>
      </c>
      <c r="N3" s="137" t="s">
        <v>13</v>
      </c>
      <c r="O3" s="143">
        <f>AVERAGE(F23:F32)</f>
        <v>2.4972858100881536E-2</v>
      </c>
      <c r="P3" s="143">
        <f t="shared" ref="P3:R3" si="0">AVERAGE(G23:G32)</f>
        <v>0.10645454649664496</v>
      </c>
      <c r="Q3" s="143">
        <f t="shared" si="0"/>
        <v>0.10836607868758612</v>
      </c>
      <c r="R3" s="143">
        <f t="shared" si="0"/>
        <v>0.14918867847862655</v>
      </c>
    </row>
    <row r="4" spans="1:18" x14ac:dyDescent="0.2">
      <c r="A4" s="149">
        <v>140026464</v>
      </c>
      <c r="B4" s="150">
        <v>7</v>
      </c>
      <c r="C4" s="153" t="s">
        <v>13</v>
      </c>
      <c r="D4" s="153" t="s">
        <v>16</v>
      </c>
      <c r="E4" s="153" t="s">
        <v>14</v>
      </c>
      <c r="F4" s="152">
        <v>0</v>
      </c>
      <c r="G4" s="152">
        <v>0</v>
      </c>
      <c r="H4" s="152">
        <v>0</v>
      </c>
      <c r="I4" s="152">
        <v>0</v>
      </c>
      <c r="L4" s="4"/>
      <c r="M4" s="4"/>
      <c r="N4" s="4" t="s">
        <v>15</v>
      </c>
      <c r="O4" s="143">
        <f>AVERAGE(F33:F42)</f>
        <v>1.7916418470859133E-2</v>
      </c>
      <c r="P4" s="143">
        <f t="shared" ref="P4:R4" si="1">AVERAGE(G33:G42)</f>
        <v>0.11374296859560817</v>
      </c>
      <c r="Q4" s="143">
        <f t="shared" si="1"/>
        <v>0.14673297577604957</v>
      </c>
      <c r="R4" s="143">
        <f t="shared" si="1"/>
        <v>0.26682987374076905</v>
      </c>
    </row>
    <row r="5" spans="1:18" x14ac:dyDescent="0.2">
      <c r="A5" s="149">
        <v>140026463</v>
      </c>
      <c r="B5" s="150">
        <v>11</v>
      </c>
      <c r="C5" s="153" t="s">
        <v>13</v>
      </c>
      <c r="D5" s="153" t="s">
        <v>16</v>
      </c>
      <c r="E5" s="153" t="s">
        <v>14</v>
      </c>
      <c r="F5" s="152">
        <v>1.7233077607689568E-2</v>
      </c>
      <c r="G5" s="152">
        <v>3.5302808251289272E-2</v>
      </c>
      <c r="H5" s="152">
        <v>6.0519099859353026E-2</v>
      </c>
      <c r="I5" s="152">
        <v>0.12608145804031881</v>
      </c>
      <c r="L5" s="221" t="s">
        <v>17</v>
      </c>
      <c r="M5" s="1" t="s">
        <v>22</v>
      </c>
      <c r="N5" s="4" t="s">
        <v>13</v>
      </c>
      <c r="O5" s="143">
        <f>AVERAGE(F61:F69)</f>
        <v>3.4287339322121427E-2</v>
      </c>
      <c r="P5" s="143">
        <f t="shared" ref="P5:R5" si="2">AVERAGE(G61:G69)</f>
        <v>1.9672476640251568E-2</v>
      </c>
      <c r="Q5" s="143">
        <f t="shared" si="2"/>
        <v>9.9053823586601225E-2</v>
      </c>
      <c r="R5" s="143">
        <f t="shared" si="2"/>
        <v>9.7187055630340566E-2</v>
      </c>
    </row>
    <row r="6" spans="1:18" x14ac:dyDescent="0.2">
      <c r="A6" s="149">
        <v>140026458</v>
      </c>
      <c r="B6" s="150">
        <v>13</v>
      </c>
      <c r="C6" s="153" t="s">
        <v>13</v>
      </c>
      <c r="D6" s="153" t="s">
        <v>16</v>
      </c>
      <c r="E6" s="153" t="s">
        <v>14</v>
      </c>
      <c r="F6" s="152">
        <v>0</v>
      </c>
      <c r="G6" s="152">
        <v>0</v>
      </c>
      <c r="H6" s="152">
        <v>0</v>
      </c>
      <c r="I6" s="152">
        <v>0</v>
      </c>
      <c r="L6" s="222"/>
      <c r="M6" s="4"/>
      <c r="N6" s="4" t="s">
        <v>15</v>
      </c>
      <c r="O6" s="143">
        <f>AVERAGE(F70:F78)</f>
        <v>2.9246553346501346E-2</v>
      </c>
      <c r="P6" s="143">
        <f t="shared" ref="P6:R6" si="3">AVERAGE(G70:G78)</f>
        <v>7.0356811627308183E-2</v>
      </c>
      <c r="Q6" s="143">
        <f t="shared" si="3"/>
        <v>7.2021057409478631E-2</v>
      </c>
      <c r="R6" s="143">
        <f t="shared" si="3"/>
        <v>0.18148395229639669</v>
      </c>
    </row>
    <row r="7" spans="1:18" x14ac:dyDescent="0.2">
      <c r="A7" s="149">
        <v>140026466</v>
      </c>
      <c r="B7" s="150">
        <v>17</v>
      </c>
      <c r="C7" s="153" t="s">
        <v>13</v>
      </c>
      <c r="D7" s="153" t="s">
        <v>16</v>
      </c>
      <c r="E7" s="153" t="s">
        <v>14</v>
      </c>
      <c r="F7" s="152">
        <v>0</v>
      </c>
      <c r="G7" s="152">
        <v>0</v>
      </c>
      <c r="H7" s="152">
        <v>0</v>
      </c>
      <c r="I7" s="152">
        <v>0</v>
      </c>
    </row>
    <row r="8" spans="1:18" x14ac:dyDescent="0.2">
      <c r="A8" s="149">
        <v>150017567</v>
      </c>
      <c r="B8" s="150">
        <v>1</v>
      </c>
      <c r="C8" s="153" t="s">
        <v>13</v>
      </c>
      <c r="D8" s="153" t="s">
        <v>16</v>
      </c>
      <c r="E8" s="153" t="s">
        <v>14</v>
      </c>
      <c r="F8" s="152">
        <v>0</v>
      </c>
      <c r="G8" s="152">
        <v>0</v>
      </c>
      <c r="H8" s="152">
        <v>5.3253811881188119E-3</v>
      </c>
      <c r="I8" s="152">
        <v>0</v>
      </c>
      <c r="K8" t="s">
        <v>77</v>
      </c>
      <c r="L8" s="7" t="s">
        <v>16</v>
      </c>
      <c r="M8" s="7" t="s">
        <v>21</v>
      </c>
      <c r="N8" s="137" t="s">
        <v>13</v>
      </c>
      <c r="O8" s="120">
        <f>((STDEV(F23:F32))/(SQRT(COUNT(F23:F32))))</f>
        <v>1.0723199431844138E-2</v>
      </c>
      <c r="P8" s="120">
        <f t="shared" ref="P8:R8" si="4">((STDEV(G23:G32))/(SQRT(COUNT(G23:G32))))</f>
        <v>1.9613547425496442E-2</v>
      </c>
      <c r="Q8" s="120">
        <f t="shared" si="4"/>
        <v>2.520569385049563E-2</v>
      </c>
      <c r="R8" s="120">
        <f t="shared" si="4"/>
        <v>2.9625961815246397E-2</v>
      </c>
    </row>
    <row r="9" spans="1:18" x14ac:dyDescent="0.2">
      <c r="A9" s="149">
        <v>150018461</v>
      </c>
      <c r="B9" s="150">
        <v>3</v>
      </c>
      <c r="C9" s="153" t="s">
        <v>13</v>
      </c>
      <c r="D9" s="153" t="s">
        <v>16</v>
      </c>
      <c r="E9" s="153" t="s">
        <v>14</v>
      </c>
      <c r="F9" s="152">
        <v>0</v>
      </c>
      <c r="G9" s="152">
        <v>0</v>
      </c>
      <c r="H9" s="152">
        <v>0</v>
      </c>
      <c r="I9" s="152">
        <v>0</v>
      </c>
      <c r="L9" s="4"/>
      <c r="M9" s="4"/>
      <c r="N9" s="4" t="s">
        <v>15</v>
      </c>
      <c r="O9" s="120">
        <f>((STDEV(F33:F42))/(SQRT(COUNT(F33:F42))))</f>
        <v>4.946706016924516E-3</v>
      </c>
      <c r="P9" s="120">
        <f t="shared" ref="P9:R9" si="5">((STDEV(G33:G42))/(SQRT(COUNT(G33:G42))))</f>
        <v>1.612583380992412E-2</v>
      </c>
      <c r="Q9" s="120">
        <f t="shared" si="5"/>
        <v>2.5289665527012988E-2</v>
      </c>
      <c r="R9" s="120">
        <f t="shared" si="5"/>
        <v>2.3696890732183024E-2</v>
      </c>
    </row>
    <row r="10" spans="1:18" x14ac:dyDescent="0.2">
      <c r="A10" s="149">
        <v>150013363</v>
      </c>
      <c r="B10" s="150">
        <v>7</v>
      </c>
      <c r="C10" s="153" t="s">
        <v>13</v>
      </c>
      <c r="D10" s="153" t="s">
        <v>16</v>
      </c>
      <c r="E10" s="153" t="s">
        <v>14</v>
      </c>
      <c r="F10" s="152">
        <v>0</v>
      </c>
      <c r="G10" s="152">
        <v>0</v>
      </c>
      <c r="H10" s="152">
        <v>0</v>
      </c>
      <c r="I10" s="152">
        <v>0</v>
      </c>
      <c r="L10" s="7" t="s">
        <v>17</v>
      </c>
      <c r="M10" s="1" t="s">
        <v>22</v>
      </c>
      <c r="N10" s="4" t="s">
        <v>13</v>
      </c>
      <c r="O10" s="120">
        <f>((STDEV(F61:F69))/(SQRT(COUNT(F61:F69))))</f>
        <v>8.3201055841599838E-3</v>
      </c>
      <c r="P10" s="120">
        <f t="shared" ref="P10:R10" si="6">((STDEV(G61:G69))/(SQRT(COUNT(G61:G69))))</f>
        <v>9.966123796644558E-3</v>
      </c>
      <c r="Q10" s="120">
        <f t="shared" si="6"/>
        <v>1.6996853982161875E-2</v>
      </c>
      <c r="R10" s="120">
        <f t="shared" si="6"/>
        <v>1.4021276956947678E-2</v>
      </c>
    </row>
    <row r="11" spans="1:18" x14ac:dyDescent="0.2">
      <c r="A11" s="149">
        <v>150013569</v>
      </c>
      <c r="B11" s="150">
        <v>15</v>
      </c>
      <c r="C11" s="153" t="s">
        <v>13</v>
      </c>
      <c r="D11" s="153" t="s">
        <v>16</v>
      </c>
      <c r="E11" s="153" t="s">
        <v>14</v>
      </c>
      <c r="F11" s="152">
        <v>0</v>
      </c>
      <c r="G11" s="152">
        <v>0</v>
      </c>
      <c r="H11" s="152">
        <v>0</v>
      </c>
      <c r="I11" s="152">
        <v>0</v>
      </c>
      <c r="L11" s="4"/>
      <c r="M11" s="4"/>
      <c r="N11" s="4" t="s">
        <v>15</v>
      </c>
      <c r="O11" s="120">
        <f>((STDEV(F70:F78))/(SQRT(COUNT(F70:F78))))</f>
        <v>1.1544707760950096E-2</v>
      </c>
      <c r="P11" s="120">
        <f t="shared" ref="P11:R11" si="7">((STDEV(G70:G78))/(SQRT(COUNT(G70:G78))))</f>
        <v>1.5759072599389426E-2</v>
      </c>
      <c r="Q11" s="120">
        <f t="shared" si="7"/>
        <v>1.9852958602864613E-2</v>
      </c>
      <c r="R11" s="120">
        <f t="shared" si="7"/>
        <v>2.5480623513466596E-2</v>
      </c>
    </row>
    <row r="12" spans="1:18" x14ac:dyDescent="0.2">
      <c r="A12" s="149">
        <v>150014043</v>
      </c>
      <c r="B12" s="150">
        <v>17</v>
      </c>
      <c r="C12" s="154" t="s">
        <v>13</v>
      </c>
      <c r="D12" s="154" t="s">
        <v>16</v>
      </c>
      <c r="E12" s="154" t="s">
        <v>14</v>
      </c>
      <c r="F12" s="155">
        <v>0</v>
      </c>
      <c r="G12" s="155">
        <v>0</v>
      </c>
      <c r="H12" s="155">
        <v>0</v>
      </c>
      <c r="I12" s="155">
        <v>0</v>
      </c>
    </row>
    <row r="13" spans="1:18" x14ac:dyDescent="0.2">
      <c r="A13" s="149">
        <v>140026471</v>
      </c>
      <c r="B13" s="156">
        <v>2</v>
      </c>
      <c r="C13" s="151" t="s">
        <v>15</v>
      </c>
      <c r="D13" s="151" t="s">
        <v>16</v>
      </c>
      <c r="E13" s="151" t="s">
        <v>14</v>
      </c>
      <c r="F13" s="157">
        <v>0</v>
      </c>
      <c r="G13" s="157">
        <v>0</v>
      </c>
      <c r="H13" s="157">
        <v>0</v>
      </c>
      <c r="I13" s="157">
        <v>0</v>
      </c>
    </row>
    <row r="14" spans="1:18" x14ac:dyDescent="0.2">
      <c r="A14" s="149">
        <v>140026474</v>
      </c>
      <c r="B14" s="156">
        <v>4</v>
      </c>
      <c r="C14" s="153" t="s">
        <v>15</v>
      </c>
      <c r="D14" s="153" t="s">
        <v>16</v>
      </c>
      <c r="E14" s="153" t="s">
        <v>14</v>
      </c>
      <c r="F14" s="152">
        <v>0</v>
      </c>
      <c r="G14" s="152">
        <v>0</v>
      </c>
      <c r="H14" s="152">
        <v>0</v>
      </c>
      <c r="I14" s="152">
        <v>0</v>
      </c>
    </row>
    <row r="15" spans="1:18" x14ac:dyDescent="0.2">
      <c r="A15" s="149">
        <v>140026477</v>
      </c>
      <c r="B15" s="156">
        <v>8</v>
      </c>
      <c r="C15" s="153" t="s">
        <v>15</v>
      </c>
      <c r="D15" s="153" t="s">
        <v>16</v>
      </c>
      <c r="E15" s="153" t="s">
        <v>14</v>
      </c>
      <c r="F15" s="152">
        <v>0</v>
      </c>
      <c r="G15" s="152">
        <v>0</v>
      </c>
      <c r="H15" s="152">
        <v>0</v>
      </c>
      <c r="I15" s="152">
        <v>0</v>
      </c>
    </row>
    <row r="16" spans="1:18" x14ac:dyDescent="0.2">
      <c r="A16" s="149">
        <v>140026472</v>
      </c>
      <c r="B16" s="156">
        <v>10</v>
      </c>
      <c r="C16" s="153" t="s">
        <v>15</v>
      </c>
      <c r="D16" s="153" t="s">
        <v>16</v>
      </c>
      <c r="E16" s="153" t="s">
        <v>14</v>
      </c>
      <c r="F16" s="152">
        <v>0</v>
      </c>
      <c r="G16" s="152">
        <v>0</v>
      </c>
      <c r="H16" s="152">
        <v>0</v>
      </c>
      <c r="I16" s="152">
        <v>5.6261872384937234E-3</v>
      </c>
    </row>
    <row r="17" spans="1:9" x14ac:dyDescent="0.2">
      <c r="A17" s="149">
        <v>140026475</v>
      </c>
      <c r="B17" s="156">
        <v>18</v>
      </c>
      <c r="C17" s="153" t="s">
        <v>15</v>
      </c>
      <c r="D17" s="153" t="s">
        <v>16</v>
      </c>
      <c r="E17" s="153" t="s">
        <v>14</v>
      </c>
      <c r="F17" s="152">
        <v>2.2977436810252761E-2</v>
      </c>
      <c r="G17" s="152">
        <v>0</v>
      </c>
      <c r="H17" s="152">
        <v>0</v>
      </c>
      <c r="I17" s="152">
        <v>0</v>
      </c>
    </row>
    <row r="18" spans="1:9" x14ac:dyDescent="0.2">
      <c r="A18" s="149">
        <v>150013355</v>
      </c>
      <c r="B18" s="156">
        <v>4</v>
      </c>
      <c r="C18" s="153" t="s">
        <v>15</v>
      </c>
      <c r="D18" s="153" t="s">
        <v>16</v>
      </c>
      <c r="E18" s="153" t="s">
        <v>14</v>
      </c>
      <c r="F18" s="152">
        <v>0</v>
      </c>
      <c r="G18" s="152">
        <v>0</v>
      </c>
      <c r="H18" s="152">
        <v>0</v>
      </c>
      <c r="I18" s="152">
        <v>6.3633658680863642E-3</v>
      </c>
    </row>
    <row r="19" spans="1:9" x14ac:dyDescent="0.2">
      <c r="A19" s="149">
        <v>150018458</v>
      </c>
      <c r="B19" s="156">
        <v>8</v>
      </c>
      <c r="C19" s="153" t="s">
        <v>15</v>
      </c>
      <c r="D19" s="153" t="s">
        <v>16</v>
      </c>
      <c r="E19" s="153" t="s">
        <v>14</v>
      </c>
      <c r="F19" s="152">
        <v>0</v>
      </c>
      <c r="G19" s="152">
        <v>0</v>
      </c>
      <c r="H19" s="152">
        <v>0</v>
      </c>
      <c r="I19" s="152">
        <v>0</v>
      </c>
    </row>
    <row r="20" spans="1:9" x14ac:dyDescent="0.2">
      <c r="A20" s="149">
        <v>150013360</v>
      </c>
      <c r="B20" s="156">
        <v>12</v>
      </c>
      <c r="C20" s="153" t="s">
        <v>15</v>
      </c>
      <c r="D20" s="153" t="s">
        <v>16</v>
      </c>
      <c r="E20" s="153" t="s">
        <v>14</v>
      </c>
      <c r="F20" s="152">
        <v>0</v>
      </c>
      <c r="G20" s="152">
        <v>0</v>
      </c>
      <c r="H20" s="152">
        <v>0</v>
      </c>
      <c r="I20" s="152">
        <v>0</v>
      </c>
    </row>
    <row r="21" spans="1:9" x14ac:dyDescent="0.2">
      <c r="A21" s="149">
        <v>150017565</v>
      </c>
      <c r="B21" s="156">
        <v>14</v>
      </c>
      <c r="C21" s="153" t="s">
        <v>15</v>
      </c>
      <c r="D21" s="153" t="s">
        <v>16</v>
      </c>
      <c r="E21" s="153" t="s">
        <v>14</v>
      </c>
      <c r="F21" s="152">
        <v>0</v>
      </c>
      <c r="G21" s="152">
        <v>0</v>
      </c>
      <c r="H21" s="152">
        <v>0</v>
      </c>
      <c r="I21" s="152">
        <v>0</v>
      </c>
    </row>
    <row r="22" spans="1:9" x14ac:dyDescent="0.2">
      <c r="A22" s="149">
        <v>150017566</v>
      </c>
      <c r="B22" s="156">
        <v>16</v>
      </c>
      <c r="C22" s="153" t="s">
        <v>15</v>
      </c>
      <c r="D22" s="153" t="s">
        <v>16</v>
      </c>
      <c r="E22" s="153" t="s">
        <v>14</v>
      </c>
      <c r="F22" s="152">
        <v>0</v>
      </c>
      <c r="G22" s="152">
        <v>0</v>
      </c>
      <c r="H22" s="152">
        <v>1.3256032039433149E-2</v>
      </c>
      <c r="I22" s="152">
        <v>0</v>
      </c>
    </row>
    <row r="23" spans="1:9" x14ac:dyDescent="0.2">
      <c r="A23" s="145">
        <v>140026457</v>
      </c>
      <c r="B23" s="146">
        <v>5</v>
      </c>
      <c r="C23" s="7" t="s">
        <v>13</v>
      </c>
      <c r="D23" s="7" t="s">
        <v>16</v>
      </c>
      <c r="E23" s="7" t="s">
        <v>21</v>
      </c>
      <c r="F23" s="11">
        <v>2.1995372018511927E-2</v>
      </c>
      <c r="G23" s="11">
        <v>0.12552039381153307</v>
      </c>
      <c r="H23" s="11">
        <v>0.22207454289732775</v>
      </c>
      <c r="I23" s="11">
        <v>0.144831223628692</v>
      </c>
    </row>
    <row r="24" spans="1:9" x14ac:dyDescent="0.2">
      <c r="A24" s="6">
        <v>140026464</v>
      </c>
      <c r="B24" s="2">
        <v>7</v>
      </c>
      <c r="C24" s="1" t="s">
        <v>13</v>
      </c>
      <c r="D24" s="1" t="s">
        <v>16</v>
      </c>
      <c r="E24" s="1" t="s">
        <v>21</v>
      </c>
      <c r="F24" s="3">
        <v>0.1086909810573933</v>
      </c>
      <c r="G24" s="3">
        <v>0.18964088397790055</v>
      </c>
      <c r="H24" s="3">
        <v>0.1611947513812155</v>
      </c>
      <c r="I24" s="3">
        <v>0.20860497237569062</v>
      </c>
    </row>
    <row r="25" spans="1:9" x14ac:dyDescent="0.2">
      <c r="A25" s="6">
        <v>140026463</v>
      </c>
      <c r="B25" s="2">
        <v>11</v>
      </c>
      <c r="C25" s="1" t="s">
        <v>13</v>
      </c>
      <c r="D25" s="1" t="s">
        <v>16</v>
      </c>
      <c r="E25" s="1" t="s">
        <v>21</v>
      </c>
      <c r="F25" s="3">
        <v>0</v>
      </c>
      <c r="G25" s="3">
        <v>0</v>
      </c>
      <c r="H25" s="3">
        <v>0</v>
      </c>
      <c r="I25" s="3">
        <v>0</v>
      </c>
    </row>
    <row r="26" spans="1:9" x14ac:dyDescent="0.2">
      <c r="A26" s="6">
        <v>140026458</v>
      </c>
      <c r="B26" s="2">
        <v>13</v>
      </c>
      <c r="C26" s="1" t="s">
        <v>13</v>
      </c>
      <c r="D26" s="1" t="s">
        <v>16</v>
      </c>
      <c r="E26" s="1" t="s">
        <v>21</v>
      </c>
      <c r="F26" s="3">
        <v>1.1302478734107748E-2</v>
      </c>
      <c r="G26" s="3">
        <v>0.10976017441860465</v>
      </c>
      <c r="H26" s="3">
        <v>1.9956395348837207E-2</v>
      </c>
      <c r="I26" s="3">
        <v>5.9869186046511633E-2</v>
      </c>
    </row>
    <row r="27" spans="1:9" x14ac:dyDescent="0.2">
      <c r="A27" s="6">
        <v>140026466</v>
      </c>
      <c r="B27" s="2">
        <v>17</v>
      </c>
      <c r="C27" s="1" t="s">
        <v>13</v>
      </c>
      <c r="D27" s="1" t="s">
        <v>16</v>
      </c>
      <c r="E27" s="1" t="s">
        <v>21</v>
      </c>
      <c r="F27" s="3">
        <v>4.8377516778523498E-2</v>
      </c>
      <c r="G27" s="3">
        <v>0.15419747309312118</v>
      </c>
      <c r="H27" s="3">
        <v>0.16383481516144127</v>
      </c>
      <c r="I27" s="3">
        <v>0.15419747309312118</v>
      </c>
    </row>
    <row r="28" spans="1:9" x14ac:dyDescent="0.2">
      <c r="A28" s="6">
        <v>150017567</v>
      </c>
      <c r="B28" s="2">
        <v>1</v>
      </c>
      <c r="C28" s="1" t="s">
        <v>13</v>
      </c>
      <c r="D28" s="1" t="s">
        <v>16</v>
      </c>
      <c r="E28" s="1" t="s">
        <v>21</v>
      </c>
      <c r="F28" s="3">
        <v>3.870513061454614E-2</v>
      </c>
      <c r="G28" s="3">
        <v>0.17128913894324854</v>
      </c>
      <c r="H28" s="3">
        <v>0.22430198019801983</v>
      </c>
      <c r="I28" s="3">
        <v>0.17213126843657819</v>
      </c>
    </row>
    <row r="29" spans="1:9" x14ac:dyDescent="0.2">
      <c r="A29" s="6">
        <v>150018461</v>
      </c>
      <c r="B29" s="2">
        <v>3</v>
      </c>
      <c r="C29" s="1" t="s">
        <v>13</v>
      </c>
      <c r="D29" s="1" t="s">
        <v>16</v>
      </c>
      <c r="E29" s="1" t="s">
        <v>21</v>
      </c>
      <c r="F29" s="3">
        <v>0</v>
      </c>
      <c r="G29" s="3">
        <v>4.1564076690211907E-2</v>
      </c>
      <c r="H29" s="3">
        <v>6.3029839326702378E-2</v>
      </c>
      <c r="I29" s="3">
        <v>0.13722962583290621</v>
      </c>
    </row>
    <row r="30" spans="1:9" x14ac:dyDescent="0.2">
      <c r="A30" s="6">
        <v>150013363</v>
      </c>
      <c r="B30" s="2">
        <v>7</v>
      </c>
      <c r="C30" s="1" t="s">
        <v>13</v>
      </c>
      <c r="D30" s="1" t="s">
        <v>16</v>
      </c>
      <c r="E30" s="1" t="s">
        <v>21</v>
      </c>
      <c r="F30" s="3">
        <v>0</v>
      </c>
      <c r="G30" s="3">
        <v>0.11746197718631178</v>
      </c>
      <c r="H30" s="3">
        <v>7.0358711566617868E-2</v>
      </c>
      <c r="I30" s="3">
        <v>0.10085700293829578</v>
      </c>
    </row>
    <row r="31" spans="1:9" x14ac:dyDescent="0.2">
      <c r="A31" s="6">
        <v>150013569</v>
      </c>
      <c r="B31" s="2">
        <v>15</v>
      </c>
      <c r="C31" s="1" t="s">
        <v>13</v>
      </c>
      <c r="D31" s="1" t="s">
        <v>16</v>
      </c>
      <c r="E31" s="1" t="s">
        <v>21</v>
      </c>
      <c r="F31" s="3">
        <v>1.7682665063964972E-2</v>
      </c>
      <c r="G31" s="3">
        <v>0.11944900918318027</v>
      </c>
      <c r="H31" s="3">
        <v>6.9210273643783016E-2</v>
      </c>
      <c r="I31" s="3">
        <v>0.15988355167394472</v>
      </c>
    </row>
    <row r="32" spans="1:9" x14ac:dyDescent="0.2">
      <c r="A32" s="6">
        <v>150014043</v>
      </c>
      <c r="B32" s="2">
        <v>17</v>
      </c>
      <c r="C32" s="4" t="s">
        <v>13</v>
      </c>
      <c r="D32" s="4" t="s">
        <v>16</v>
      </c>
      <c r="E32" s="4" t="s">
        <v>21</v>
      </c>
      <c r="F32" s="9">
        <v>2.9744367417677644E-3</v>
      </c>
      <c r="G32" s="9">
        <v>3.5662337662337666E-2</v>
      </c>
      <c r="H32" s="9">
        <v>8.9699477351916371E-2</v>
      </c>
      <c r="I32" s="9">
        <v>0.35428248076052515</v>
      </c>
    </row>
    <row r="33" spans="1:9" x14ac:dyDescent="0.2">
      <c r="A33" s="6">
        <v>140026471</v>
      </c>
      <c r="B33" s="5">
        <v>2</v>
      </c>
      <c r="C33" s="7" t="s">
        <v>15</v>
      </c>
      <c r="D33" s="7" t="s">
        <v>16</v>
      </c>
      <c r="E33" s="7" t="s">
        <v>21</v>
      </c>
      <c r="F33" s="3">
        <v>0</v>
      </c>
      <c r="G33" s="3">
        <v>2.2819944598337947E-2</v>
      </c>
      <c r="H33" s="3">
        <v>5.7049861495844872E-2</v>
      </c>
      <c r="I33" s="3">
        <v>0.19396952908587262</v>
      </c>
    </row>
    <row r="34" spans="1:9" x14ac:dyDescent="0.2">
      <c r="A34" s="6">
        <v>140026474</v>
      </c>
      <c r="B34" s="5">
        <v>4</v>
      </c>
      <c r="C34" s="1" t="s">
        <v>15</v>
      </c>
      <c r="D34" s="1" t="s">
        <v>16</v>
      </c>
      <c r="E34" s="1" t="s">
        <v>21</v>
      </c>
      <c r="F34" s="3">
        <v>1.7277684563758389E-2</v>
      </c>
      <c r="G34" s="3">
        <v>0.15364992826398852</v>
      </c>
      <c r="H34" s="3">
        <v>0.23638450502152084</v>
      </c>
      <c r="I34" s="3">
        <v>0.26002295552367288</v>
      </c>
    </row>
    <row r="35" spans="1:9" x14ac:dyDescent="0.2">
      <c r="A35" s="6">
        <v>140026477</v>
      </c>
      <c r="B35" s="5">
        <v>8</v>
      </c>
      <c r="C35" s="1" t="s">
        <v>15</v>
      </c>
      <c r="D35" s="1" t="s">
        <v>16</v>
      </c>
      <c r="E35" s="1" t="s">
        <v>21</v>
      </c>
      <c r="F35" s="3">
        <v>2.1995372018511927E-2</v>
      </c>
      <c r="G35" s="3">
        <v>0.16634023220595659</v>
      </c>
      <c r="H35" s="3">
        <v>7.277385159010602E-2</v>
      </c>
      <c r="I35" s="3">
        <v>0.17673649671882891</v>
      </c>
    </row>
    <row r="36" spans="1:9" x14ac:dyDescent="0.2">
      <c r="A36" s="6">
        <v>140026472</v>
      </c>
      <c r="B36" s="5">
        <v>10</v>
      </c>
      <c r="C36" s="1" t="s">
        <v>15</v>
      </c>
      <c r="D36" s="1" t="s">
        <v>16</v>
      </c>
      <c r="E36" s="1" t="s">
        <v>21</v>
      </c>
      <c r="F36" s="3">
        <v>1.7544083823153589E-2</v>
      </c>
      <c r="G36" s="3">
        <v>0.15364992826398852</v>
      </c>
      <c r="H36" s="3">
        <v>0.23638450502152084</v>
      </c>
      <c r="I36" s="3">
        <v>0.26002295552367288</v>
      </c>
    </row>
    <row r="37" spans="1:9" x14ac:dyDescent="0.2">
      <c r="A37" s="6">
        <v>140026475</v>
      </c>
      <c r="B37" s="5">
        <v>18</v>
      </c>
      <c r="C37" s="1" t="s">
        <v>15</v>
      </c>
      <c r="D37" s="1" t="s">
        <v>16</v>
      </c>
      <c r="E37" s="1" t="s">
        <v>21</v>
      </c>
      <c r="F37" s="3">
        <v>3.2386704789135093E-2</v>
      </c>
      <c r="G37" s="3">
        <v>0.14320730117340286</v>
      </c>
      <c r="H37" s="3">
        <v>9.8455019556714457E-2</v>
      </c>
      <c r="I37" s="3">
        <v>0.19691003911342891</v>
      </c>
    </row>
    <row r="38" spans="1:9" x14ac:dyDescent="0.2">
      <c r="A38" s="6">
        <v>150013355</v>
      </c>
      <c r="B38" s="5">
        <v>4</v>
      </c>
      <c r="C38" s="1" t="s">
        <v>15</v>
      </c>
      <c r="D38" s="1" t="s">
        <v>16</v>
      </c>
      <c r="E38" s="1" t="s">
        <v>21</v>
      </c>
      <c r="F38" s="3">
        <v>1.656878519710378E-2</v>
      </c>
      <c r="G38" s="3">
        <v>0.10173161361141603</v>
      </c>
      <c r="H38" s="3">
        <v>0.203141862489121</v>
      </c>
      <c r="I38" s="3">
        <v>0.36548358473824311</v>
      </c>
    </row>
    <row r="39" spans="1:9" x14ac:dyDescent="0.2">
      <c r="A39" s="6">
        <v>150018458</v>
      </c>
      <c r="B39" s="5">
        <v>8</v>
      </c>
      <c r="C39" s="1" t="s">
        <v>15</v>
      </c>
      <c r="D39" s="1" t="s">
        <v>16</v>
      </c>
      <c r="E39" s="1" t="s">
        <v>21</v>
      </c>
      <c r="F39" s="3">
        <v>4.9056571671629093E-2</v>
      </c>
      <c r="G39" s="3">
        <v>0.11132432432432431</v>
      </c>
      <c r="H39" s="3">
        <v>6.1340282948622489E-2</v>
      </c>
      <c r="I39" s="3">
        <v>0.2551781104801239</v>
      </c>
    </row>
    <row r="40" spans="1:9" x14ac:dyDescent="0.2">
      <c r="A40" s="6">
        <v>150013360</v>
      </c>
      <c r="B40" s="5">
        <v>12</v>
      </c>
      <c r="C40" s="1" t="s">
        <v>15</v>
      </c>
      <c r="D40" s="1" t="s">
        <v>16</v>
      </c>
      <c r="E40" s="1" t="s">
        <v>21</v>
      </c>
      <c r="F40" s="3">
        <v>0</v>
      </c>
      <c r="G40" s="3">
        <v>0.12663219675796536</v>
      </c>
      <c r="H40" s="3">
        <v>0.15814235085646783</v>
      </c>
      <c r="I40" s="3">
        <v>0.40013835737415371</v>
      </c>
    </row>
    <row r="41" spans="1:9" x14ac:dyDescent="0.2">
      <c r="A41" s="6">
        <v>150017565</v>
      </c>
      <c r="B41" s="5">
        <v>14</v>
      </c>
      <c r="C41" s="1" t="s">
        <v>15</v>
      </c>
      <c r="D41" s="1" t="s">
        <v>16</v>
      </c>
      <c r="E41" s="1" t="s">
        <v>21</v>
      </c>
      <c r="F41" s="3">
        <v>0</v>
      </c>
      <c r="G41" s="3">
        <v>0.1319135308246597</v>
      </c>
      <c r="H41" s="3">
        <v>0.25483127109111359</v>
      </c>
      <c r="I41" s="3">
        <v>0.32546971027216859</v>
      </c>
    </row>
    <row r="42" spans="1:9" x14ac:dyDescent="0.2">
      <c r="A42" s="147">
        <v>150017566</v>
      </c>
      <c r="B42" s="148">
        <v>16</v>
      </c>
      <c r="C42" s="4" t="s">
        <v>15</v>
      </c>
      <c r="D42" s="4" t="s">
        <v>16</v>
      </c>
      <c r="E42" s="4" t="s">
        <v>21</v>
      </c>
      <c r="F42" s="9">
        <v>2.4334982645299465E-2</v>
      </c>
      <c r="G42" s="9">
        <v>2.6160685932041919E-2</v>
      </c>
      <c r="H42" s="9">
        <v>8.8826247689463969E-2</v>
      </c>
      <c r="I42" s="9">
        <v>0.23436699857752491</v>
      </c>
    </row>
    <row r="43" spans="1:9" x14ac:dyDescent="0.2">
      <c r="A43" s="153">
        <v>15006690</v>
      </c>
      <c r="B43" s="150">
        <v>1</v>
      </c>
      <c r="C43" s="153" t="s">
        <v>13</v>
      </c>
      <c r="D43" s="153" t="s">
        <v>17</v>
      </c>
      <c r="E43" s="153" t="s">
        <v>14</v>
      </c>
      <c r="F43" s="152">
        <v>0</v>
      </c>
      <c r="G43" s="152">
        <v>0</v>
      </c>
      <c r="H43" s="152">
        <v>0</v>
      </c>
      <c r="I43" s="152">
        <v>0</v>
      </c>
    </row>
    <row r="44" spans="1:9" x14ac:dyDescent="0.2">
      <c r="A44" s="153">
        <v>15006694</v>
      </c>
      <c r="B44" s="150">
        <v>3</v>
      </c>
      <c r="C44" s="153" t="s">
        <v>13</v>
      </c>
      <c r="D44" s="153" t="s">
        <v>17</v>
      </c>
      <c r="E44" s="153" t="s">
        <v>14</v>
      </c>
      <c r="F44" s="152">
        <v>0</v>
      </c>
      <c r="G44" s="152">
        <v>0</v>
      </c>
      <c r="H44" s="152">
        <v>0</v>
      </c>
      <c r="I44" s="152">
        <v>0</v>
      </c>
    </row>
    <row r="45" spans="1:9" x14ac:dyDescent="0.2">
      <c r="A45" s="153">
        <v>15006688</v>
      </c>
      <c r="B45" s="150">
        <v>5</v>
      </c>
      <c r="C45" s="153" t="s">
        <v>13</v>
      </c>
      <c r="D45" s="153" t="s">
        <v>17</v>
      </c>
      <c r="E45" s="153" t="s">
        <v>14</v>
      </c>
      <c r="F45" s="152">
        <v>0</v>
      </c>
      <c r="G45" s="152">
        <v>0</v>
      </c>
      <c r="H45" s="152">
        <v>0</v>
      </c>
      <c r="I45" s="152">
        <v>0</v>
      </c>
    </row>
    <row r="46" spans="1:9" x14ac:dyDescent="0.2">
      <c r="A46" s="153">
        <v>15006685</v>
      </c>
      <c r="B46" s="150">
        <v>7</v>
      </c>
      <c r="C46" s="153" t="s">
        <v>13</v>
      </c>
      <c r="D46" s="153" t="s">
        <v>17</v>
      </c>
      <c r="E46" s="153" t="s">
        <v>14</v>
      </c>
      <c r="F46" s="152">
        <v>0</v>
      </c>
      <c r="G46" s="152">
        <v>0</v>
      </c>
      <c r="H46" s="152">
        <v>0</v>
      </c>
      <c r="I46" s="152">
        <v>0</v>
      </c>
    </row>
    <row r="47" spans="1:9" x14ac:dyDescent="0.2">
      <c r="A47" s="153">
        <v>15006683</v>
      </c>
      <c r="B47" s="150">
        <v>9</v>
      </c>
      <c r="C47" s="153" t="s">
        <v>13</v>
      </c>
      <c r="D47" s="153" t="s">
        <v>17</v>
      </c>
      <c r="E47" s="153" t="s">
        <v>14</v>
      </c>
      <c r="F47" s="152">
        <v>0</v>
      </c>
      <c r="G47" s="152">
        <v>1.3488739811912225E-2</v>
      </c>
      <c r="H47" s="152">
        <v>0</v>
      </c>
      <c r="I47" s="152">
        <v>0</v>
      </c>
    </row>
    <row r="48" spans="1:9" x14ac:dyDescent="0.2">
      <c r="A48" s="153">
        <v>15006687</v>
      </c>
      <c r="B48" s="150">
        <v>11</v>
      </c>
      <c r="C48" s="153" t="s">
        <v>13</v>
      </c>
      <c r="D48" s="153" t="s">
        <v>17</v>
      </c>
      <c r="E48" s="153" t="s">
        <v>14</v>
      </c>
      <c r="F48" s="152">
        <v>0</v>
      </c>
      <c r="G48" s="152">
        <v>0</v>
      </c>
      <c r="H48" s="152">
        <v>0</v>
      </c>
      <c r="I48" s="152">
        <v>0</v>
      </c>
    </row>
    <row r="49" spans="1:11" x14ac:dyDescent="0.2">
      <c r="A49" s="153">
        <v>15006691</v>
      </c>
      <c r="B49" s="150">
        <v>13</v>
      </c>
      <c r="C49" s="153" t="s">
        <v>13</v>
      </c>
      <c r="D49" s="153" t="s">
        <v>17</v>
      </c>
      <c r="E49" s="153" t="s">
        <v>14</v>
      </c>
      <c r="F49" s="152">
        <v>0</v>
      </c>
      <c r="G49" s="152">
        <v>0</v>
      </c>
      <c r="H49" s="152">
        <v>0</v>
      </c>
      <c r="I49" s="152">
        <v>0</v>
      </c>
      <c r="J49" s="20"/>
    </row>
    <row r="50" spans="1:11" x14ac:dyDescent="0.2">
      <c r="A50" s="153">
        <v>15006684</v>
      </c>
      <c r="B50" s="150">
        <v>15</v>
      </c>
      <c r="C50" s="153" t="s">
        <v>13</v>
      </c>
      <c r="D50" s="153" t="s">
        <v>17</v>
      </c>
      <c r="E50" s="153" t="s">
        <v>14</v>
      </c>
      <c r="F50" s="152">
        <v>0</v>
      </c>
      <c r="G50" s="152">
        <v>0</v>
      </c>
      <c r="H50" s="152">
        <v>0</v>
      </c>
      <c r="I50" s="152">
        <v>0</v>
      </c>
      <c r="J50" s="20"/>
    </row>
    <row r="51" spans="1:11" x14ac:dyDescent="0.2">
      <c r="A51" s="153">
        <v>15006686</v>
      </c>
      <c r="B51" s="150">
        <v>17</v>
      </c>
      <c r="C51" s="154" t="s">
        <v>13</v>
      </c>
      <c r="D51" s="154" t="s">
        <v>17</v>
      </c>
      <c r="E51" s="154" t="s">
        <v>14</v>
      </c>
      <c r="F51" s="152">
        <v>0</v>
      </c>
      <c r="G51" s="152">
        <v>0</v>
      </c>
      <c r="H51" s="152">
        <v>0</v>
      </c>
      <c r="I51" s="152">
        <v>0</v>
      </c>
      <c r="J51" s="20"/>
    </row>
    <row r="52" spans="1:11" x14ac:dyDescent="0.2">
      <c r="A52" s="153">
        <v>15006696</v>
      </c>
      <c r="B52" s="156">
        <v>2</v>
      </c>
      <c r="C52" s="151" t="s">
        <v>15</v>
      </c>
      <c r="D52" s="151" t="s">
        <v>17</v>
      </c>
      <c r="E52" s="151" t="s">
        <v>14</v>
      </c>
      <c r="F52" s="152">
        <v>0</v>
      </c>
      <c r="G52" s="152">
        <v>0</v>
      </c>
      <c r="H52" s="152">
        <v>0</v>
      </c>
      <c r="I52" s="152">
        <v>0</v>
      </c>
      <c r="J52" s="20"/>
      <c r="K52" s="21"/>
    </row>
    <row r="53" spans="1:11" x14ac:dyDescent="0.2">
      <c r="A53" s="153">
        <v>15006695</v>
      </c>
      <c r="B53" s="156">
        <v>4</v>
      </c>
      <c r="C53" s="153" t="s">
        <v>15</v>
      </c>
      <c r="D53" s="153" t="s">
        <v>17</v>
      </c>
      <c r="E53" s="153" t="s">
        <v>14</v>
      </c>
      <c r="F53" s="152">
        <v>0</v>
      </c>
      <c r="G53" s="152">
        <v>0</v>
      </c>
      <c r="H53" s="152">
        <v>0</v>
      </c>
      <c r="I53" s="152">
        <v>0</v>
      </c>
      <c r="J53" s="20"/>
      <c r="K53" s="21"/>
    </row>
    <row r="54" spans="1:11" x14ac:dyDescent="0.2">
      <c r="A54" s="153">
        <v>15006705</v>
      </c>
      <c r="B54" s="156">
        <v>6</v>
      </c>
      <c r="C54" s="153" t="s">
        <v>15</v>
      </c>
      <c r="D54" s="153" t="s">
        <v>17</v>
      </c>
      <c r="E54" s="153" t="s">
        <v>14</v>
      </c>
      <c r="F54" s="158"/>
      <c r="G54" s="158"/>
      <c r="H54" s="158"/>
      <c r="I54" s="158"/>
      <c r="J54" s="20"/>
      <c r="K54" s="21"/>
    </row>
    <row r="55" spans="1:11" x14ac:dyDescent="0.2">
      <c r="A55" s="153">
        <v>15006702</v>
      </c>
      <c r="B55" s="156">
        <v>8</v>
      </c>
      <c r="C55" s="153" t="s">
        <v>15</v>
      </c>
      <c r="D55" s="153" t="s">
        <v>17</v>
      </c>
      <c r="E55" s="153" t="s">
        <v>14</v>
      </c>
      <c r="F55" s="152">
        <v>0</v>
      </c>
      <c r="G55" s="152">
        <v>0</v>
      </c>
      <c r="H55" s="152">
        <v>0</v>
      </c>
      <c r="I55" s="152">
        <v>0</v>
      </c>
      <c r="J55" s="20"/>
      <c r="K55" s="21"/>
    </row>
    <row r="56" spans="1:11" x14ac:dyDescent="0.2">
      <c r="A56" s="153">
        <v>15006698</v>
      </c>
      <c r="B56" s="156">
        <v>10</v>
      </c>
      <c r="C56" s="153" t="s">
        <v>15</v>
      </c>
      <c r="D56" s="153" t="s">
        <v>17</v>
      </c>
      <c r="E56" s="153" t="s">
        <v>14</v>
      </c>
      <c r="F56" s="158"/>
      <c r="G56" s="158"/>
      <c r="H56" s="158"/>
      <c r="I56" s="158"/>
      <c r="J56" s="20"/>
      <c r="K56" s="21"/>
    </row>
    <row r="57" spans="1:11" x14ac:dyDescent="0.2">
      <c r="A57" s="153">
        <v>15006700</v>
      </c>
      <c r="B57" s="156">
        <v>12</v>
      </c>
      <c r="C57" s="153" t="s">
        <v>15</v>
      </c>
      <c r="D57" s="153" t="s">
        <v>17</v>
      </c>
      <c r="E57" s="153" t="s">
        <v>14</v>
      </c>
      <c r="F57" s="152">
        <v>0</v>
      </c>
      <c r="G57" s="152">
        <v>0</v>
      </c>
      <c r="H57" s="152">
        <v>0</v>
      </c>
      <c r="I57" s="152">
        <v>0</v>
      </c>
      <c r="J57" s="20"/>
      <c r="K57" s="21"/>
    </row>
    <row r="58" spans="1:11" x14ac:dyDescent="0.2">
      <c r="A58" s="153">
        <v>15006701</v>
      </c>
      <c r="B58" s="156">
        <v>14</v>
      </c>
      <c r="C58" s="153" t="s">
        <v>15</v>
      </c>
      <c r="D58" s="153" t="s">
        <v>17</v>
      </c>
      <c r="E58" s="153" t="s">
        <v>14</v>
      </c>
      <c r="F58" s="152">
        <v>0</v>
      </c>
      <c r="G58" s="152">
        <v>0</v>
      </c>
      <c r="H58" s="152">
        <v>0</v>
      </c>
      <c r="I58" s="152">
        <v>0</v>
      </c>
      <c r="J58" s="20"/>
      <c r="K58" s="21"/>
    </row>
    <row r="59" spans="1:11" x14ac:dyDescent="0.2">
      <c r="A59" s="153">
        <v>15006704</v>
      </c>
      <c r="B59" s="156">
        <v>16</v>
      </c>
      <c r="C59" s="153" t="s">
        <v>15</v>
      </c>
      <c r="D59" s="153" t="s">
        <v>17</v>
      </c>
      <c r="E59" s="153" t="s">
        <v>14</v>
      </c>
      <c r="F59" s="152">
        <v>0</v>
      </c>
      <c r="G59" s="152">
        <v>0</v>
      </c>
      <c r="H59" s="152">
        <v>0</v>
      </c>
      <c r="I59" s="152">
        <v>0</v>
      </c>
      <c r="J59" s="20"/>
      <c r="K59" s="21"/>
    </row>
    <row r="60" spans="1:11" x14ac:dyDescent="0.2">
      <c r="A60" s="153">
        <v>15006697</v>
      </c>
      <c r="B60" s="156">
        <v>18</v>
      </c>
      <c r="C60" s="153" t="s">
        <v>15</v>
      </c>
      <c r="D60" s="153" t="s">
        <v>17</v>
      </c>
      <c r="E60" s="153" t="s">
        <v>14</v>
      </c>
      <c r="F60" s="152">
        <v>0</v>
      </c>
      <c r="G60" s="152">
        <v>0</v>
      </c>
      <c r="H60" s="152">
        <v>0</v>
      </c>
      <c r="I60" s="152">
        <v>0</v>
      </c>
      <c r="J60" s="20"/>
      <c r="K60" s="21"/>
    </row>
    <row r="61" spans="1:11" x14ac:dyDescent="0.2">
      <c r="A61" s="7">
        <v>15006690</v>
      </c>
      <c r="B61" s="146">
        <v>1</v>
      </c>
      <c r="C61" s="7" t="s">
        <v>13</v>
      </c>
      <c r="D61" s="7" t="s">
        <v>17</v>
      </c>
      <c r="E61" s="7" t="s">
        <v>22</v>
      </c>
      <c r="F61" s="141">
        <v>4.8027686015416078E-2</v>
      </c>
      <c r="G61" s="141">
        <v>0</v>
      </c>
      <c r="H61" s="141">
        <v>4.26041514041514E-2</v>
      </c>
      <c r="I61" s="141">
        <v>2.168332090479742E-2</v>
      </c>
      <c r="J61" s="20"/>
    </row>
    <row r="62" spans="1:11" x14ac:dyDescent="0.2">
      <c r="A62" s="1">
        <v>15006694</v>
      </c>
      <c r="B62" s="2">
        <v>3</v>
      </c>
      <c r="C62" s="1" t="s">
        <v>13</v>
      </c>
      <c r="D62" s="1" t="s">
        <v>17</v>
      </c>
      <c r="E62" s="1" t="s">
        <v>22</v>
      </c>
      <c r="F62" s="27">
        <v>2.4373288628108409E-2</v>
      </c>
      <c r="G62" s="27">
        <v>0</v>
      </c>
      <c r="H62" s="27">
        <v>0.11341105092091007</v>
      </c>
      <c r="I62" s="27">
        <v>0.12597378360364364</v>
      </c>
      <c r="J62" s="20"/>
      <c r="K62" s="21"/>
    </row>
    <row r="63" spans="1:11" x14ac:dyDescent="0.2">
      <c r="A63" s="1">
        <v>15006688</v>
      </c>
      <c r="B63" s="2">
        <v>5</v>
      </c>
      <c r="C63" s="1" t="s">
        <v>13</v>
      </c>
      <c r="D63" s="1" t="s">
        <v>17</v>
      </c>
      <c r="E63" s="1" t="s">
        <v>22</v>
      </c>
      <c r="F63" s="27">
        <v>6.5268986157875049E-3</v>
      </c>
      <c r="G63" s="27">
        <v>6.7711687735639833E-2</v>
      </c>
      <c r="H63" s="27">
        <v>0.18407463349622388</v>
      </c>
      <c r="I63" s="27">
        <v>0.15657527484855285</v>
      </c>
      <c r="J63" s="20"/>
      <c r="K63" s="21"/>
    </row>
    <row r="64" spans="1:11" x14ac:dyDescent="0.2">
      <c r="A64" s="1">
        <v>15006685</v>
      </c>
      <c r="B64" s="2">
        <v>7</v>
      </c>
      <c r="C64" s="1" t="s">
        <v>13</v>
      </c>
      <c r="D64" s="1" t="s">
        <v>17</v>
      </c>
      <c r="E64" s="1" t="s">
        <v>22</v>
      </c>
      <c r="F64" s="27">
        <v>2.8619422572178477E-2</v>
      </c>
      <c r="G64" s="27">
        <v>4.8678571428571439E-2</v>
      </c>
      <c r="H64" s="27">
        <v>5.9829903978052122E-2</v>
      </c>
      <c r="I64" s="27">
        <v>5.031841255191509E-2</v>
      </c>
      <c r="J64" s="20"/>
      <c r="K64" s="21"/>
    </row>
    <row r="65" spans="1:11" x14ac:dyDescent="0.2">
      <c r="A65" s="1">
        <v>15006683</v>
      </c>
      <c r="B65" s="2">
        <v>9</v>
      </c>
      <c r="C65" s="1" t="s">
        <v>13</v>
      </c>
      <c r="D65" s="1" t="s">
        <v>17</v>
      </c>
      <c r="E65" s="1" t="s">
        <v>22</v>
      </c>
      <c r="F65" s="27">
        <v>3.7834240201876819E-2</v>
      </c>
      <c r="G65" s="27">
        <v>6.0662030598052849E-2</v>
      </c>
      <c r="H65" s="27">
        <v>6.2397711015736768E-2</v>
      </c>
      <c r="I65" s="27">
        <v>0.10571013087736307</v>
      </c>
      <c r="J65" s="20"/>
      <c r="K65" s="21"/>
    </row>
    <row r="66" spans="1:11" x14ac:dyDescent="0.2">
      <c r="A66" s="1">
        <v>15006687</v>
      </c>
      <c r="B66" s="2">
        <v>11</v>
      </c>
      <c r="C66" s="1" t="s">
        <v>13</v>
      </c>
      <c r="D66" s="1" t="s">
        <v>17</v>
      </c>
      <c r="E66" s="1" t="s">
        <v>22</v>
      </c>
      <c r="F66" s="27">
        <v>6.2869909909909908E-3</v>
      </c>
      <c r="G66" s="27">
        <v>0</v>
      </c>
      <c r="H66" s="27">
        <v>0.16796919127086005</v>
      </c>
      <c r="I66" s="27">
        <v>7.6068890342271642E-2</v>
      </c>
      <c r="J66" s="20"/>
      <c r="K66" s="21"/>
    </row>
    <row r="67" spans="1:11" x14ac:dyDescent="0.2">
      <c r="A67" s="1">
        <v>15006691</v>
      </c>
      <c r="B67" s="2">
        <v>13</v>
      </c>
      <c r="C67" s="1" t="s">
        <v>13</v>
      </c>
      <c r="D67" s="1" t="s">
        <v>17</v>
      </c>
      <c r="E67" s="1" t="s">
        <v>22</v>
      </c>
      <c r="F67" s="27">
        <v>2.7657577679137606E-2</v>
      </c>
      <c r="G67" s="27">
        <v>0</v>
      </c>
      <c r="H67" s="27">
        <v>8.5428509249183895E-2</v>
      </c>
      <c r="I67" s="27">
        <v>0.1146783523225241</v>
      </c>
      <c r="J67" s="20"/>
      <c r="K67" s="21"/>
    </row>
    <row r="68" spans="1:11" x14ac:dyDescent="0.2">
      <c r="A68" s="1">
        <v>15006684</v>
      </c>
      <c r="B68" s="2">
        <v>15</v>
      </c>
      <c r="C68" s="1" t="s">
        <v>13</v>
      </c>
      <c r="D68" s="1" t="s">
        <v>17</v>
      </c>
      <c r="E68" s="1" t="s">
        <v>22</v>
      </c>
      <c r="F68" s="27">
        <v>4.0009031893875245E-2</v>
      </c>
      <c r="G68" s="27">
        <v>0</v>
      </c>
      <c r="H68" s="27">
        <v>0.12038386411889596</v>
      </c>
      <c r="I68" s="27">
        <v>9.3838209982788301E-2</v>
      </c>
      <c r="J68" s="20"/>
      <c r="K68" s="21"/>
    </row>
    <row r="69" spans="1:11" x14ac:dyDescent="0.2">
      <c r="A69" s="1">
        <v>15006686</v>
      </c>
      <c r="B69" s="2">
        <v>17</v>
      </c>
      <c r="C69" s="4" t="s">
        <v>13</v>
      </c>
      <c r="D69" s="4" t="s">
        <v>17</v>
      </c>
      <c r="E69" s="4" t="s">
        <v>22</v>
      </c>
      <c r="F69" s="27">
        <v>8.9250917301721702E-2</v>
      </c>
      <c r="G69" s="27">
        <v>0</v>
      </c>
      <c r="H69" s="27">
        <v>5.5385396825396824E-2</v>
      </c>
      <c r="I69" s="27">
        <v>0.12983712523920904</v>
      </c>
      <c r="J69" s="20"/>
      <c r="K69" s="21"/>
    </row>
    <row r="70" spans="1:11" x14ac:dyDescent="0.2">
      <c r="A70" s="1">
        <v>15006696</v>
      </c>
      <c r="B70" s="5">
        <v>2</v>
      </c>
      <c r="C70" s="7" t="s">
        <v>15</v>
      </c>
      <c r="D70" s="7" t="s">
        <v>17</v>
      </c>
      <c r="E70" s="7" t="s">
        <v>22</v>
      </c>
      <c r="F70" s="27">
        <v>8.9680980624752868E-2</v>
      </c>
      <c r="G70" s="27">
        <v>3.0809512597127379E-2</v>
      </c>
      <c r="H70" s="27">
        <v>0</v>
      </c>
      <c r="I70" s="27">
        <v>0.25152083879423331</v>
      </c>
      <c r="J70" s="20"/>
      <c r="K70" s="21"/>
    </row>
    <row r="71" spans="1:11" x14ac:dyDescent="0.2">
      <c r="A71" s="1">
        <v>15006695</v>
      </c>
      <c r="B71" s="5">
        <v>4</v>
      </c>
      <c r="C71" s="1" t="s">
        <v>15</v>
      </c>
      <c r="D71" s="1" t="s">
        <v>17</v>
      </c>
      <c r="E71" s="1" t="s">
        <v>22</v>
      </c>
      <c r="F71" s="27">
        <v>1.6547537749449882E-2</v>
      </c>
      <c r="G71" s="27">
        <v>8.1563347358578786E-2</v>
      </c>
      <c r="H71" s="27">
        <v>0.13924557956777997</v>
      </c>
      <c r="I71" s="27">
        <v>0.19026738516807806</v>
      </c>
      <c r="J71" s="20"/>
      <c r="K71" s="21"/>
    </row>
    <row r="72" spans="1:11" x14ac:dyDescent="0.2">
      <c r="A72" s="1">
        <v>15006705</v>
      </c>
      <c r="B72" s="5">
        <v>6</v>
      </c>
      <c r="C72" s="1" t="s">
        <v>15</v>
      </c>
      <c r="D72" s="1" t="s">
        <v>17</v>
      </c>
      <c r="E72" s="1" t="s">
        <v>22</v>
      </c>
      <c r="F72" s="139"/>
      <c r="G72" s="139"/>
      <c r="H72" s="139"/>
      <c r="I72" s="139"/>
      <c r="J72" s="20"/>
      <c r="K72" s="21"/>
    </row>
    <row r="73" spans="1:11" x14ac:dyDescent="0.2">
      <c r="A73" s="1">
        <v>15006702</v>
      </c>
      <c r="B73" s="5">
        <v>8</v>
      </c>
      <c r="C73" s="1" t="s">
        <v>15</v>
      </c>
      <c r="D73" s="1" t="s">
        <v>17</v>
      </c>
      <c r="E73" s="1" t="s">
        <v>22</v>
      </c>
      <c r="F73" s="27">
        <v>0</v>
      </c>
      <c r="G73" s="27">
        <v>1.0178763127187863E-2</v>
      </c>
      <c r="H73" s="27">
        <v>8.4363636363636363E-2</v>
      </c>
      <c r="I73" s="27">
        <v>5.3569147629575049E-2</v>
      </c>
      <c r="J73" s="20"/>
      <c r="K73" s="21"/>
    </row>
    <row r="74" spans="1:11" x14ac:dyDescent="0.2">
      <c r="A74" s="1">
        <v>15006698</v>
      </c>
      <c r="B74" s="5">
        <v>10</v>
      </c>
      <c r="C74" s="1" t="s">
        <v>15</v>
      </c>
      <c r="D74" s="1" t="s">
        <v>17</v>
      </c>
      <c r="E74" s="1" t="s">
        <v>22</v>
      </c>
      <c r="F74" s="139"/>
      <c r="G74" s="139"/>
      <c r="H74" s="139"/>
      <c r="I74" s="139"/>
      <c r="J74" s="20"/>
      <c r="K74" s="21"/>
    </row>
    <row r="75" spans="1:11" x14ac:dyDescent="0.2">
      <c r="A75" s="1">
        <v>15006700</v>
      </c>
      <c r="B75" s="5">
        <v>12</v>
      </c>
      <c r="C75" s="1" t="s">
        <v>15</v>
      </c>
      <c r="D75" s="1" t="s">
        <v>17</v>
      </c>
      <c r="E75" s="1" t="s">
        <v>22</v>
      </c>
      <c r="F75" s="27">
        <v>3.4660887155035396E-2</v>
      </c>
      <c r="G75" s="27">
        <v>9.6176405733186324E-2</v>
      </c>
      <c r="H75" s="27">
        <v>9.9240045506257105E-2</v>
      </c>
      <c r="I75" s="27">
        <v>0.19281154025127967</v>
      </c>
      <c r="J75" s="20"/>
      <c r="K75" s="21"/>
    </row>
    <row r="76" spans="1:11" x14ac:dyDescent="0.2">
      <c r="A76" s="1">
        <v>15006701</v>
      </c>
      <c r="B76" s="5">
        <v>14</v>
      </c>
      <c r="C76" s="1" t="s">
        <v>15</v>
      </c>
      <c r="D76" s="1" t="s">
        <v>17</v>
      </c>
      <c r="E76" s="1" t="s">
        <v>22</v>
      </c>
      <c r="F76" s="27">
        <v>3.5783083107720076E-2</v>
      </c>
      <c r="G76" s="27">
        <v>0.13052169576059847</v>
      </c>
      <c r="H76" s="27">
        <v>0</v>
      </c>
      <c r="I76" s="27">
        <v>0.24184086498475191</v>
      </c>
      <c r="J76" s="20"/>
      <c r="K76" s="21"/>
    </row>
    <row r="77" spans="1:11" x14ac:dyDescent="0.2">
      <c r="A77" s="1">
        <v>15006704</v>
      </c>
      <c r="B77" s="5">
        <v>16</v>
      </c>
      <c r="C77" s="1" t="s">
        <v>15</v>
      </c>
      <c r="D77" s="1" t="s">
        <v>17</v>
      </c>
      <c r="E77" s="1" t="s">
        <v>22</v>
      </c>
      <c r="F77" s="27">
        <v>2.8053384788551215E-2</v>
      </c>
      <c r="G77" s="27">
        <v>9.199531286618233E-2</v>
      </c>
      <c r="H77" s="27">
        <v>9.6709534368070935E-2</v>
      </c>
      <c r="I77" s="27">
        <v>0.20099539170506911</v>
      </c>
      <c r="J77" s="20"/>
      <c r="K77" s="21"/>
    </row>
    <row r="78" spans="1:11" x14ac:dyDescent="0.2">
      <c r="A78" s="4">
        <v>15006697</v>
      </c>
      <c r="B78" s="148">
        <v>18</v>
      </c>
      <c r="C78" s="4" t="s">
        <v>15</v>
      </c>
      <c r="D78" s="4" t="s">
        <v>17</v>
      </c>
      <c r="E78" s="4" t="s">
        <v>22</v>
      </c>
      <c r="F78" s="142">
        <v>0</v>
      </c>
      <c r="G78" s="142">
        <v>5.125264394829613E-2</v>
      </c>
      <c r="H78" s="142">
        <v>8.4588606060606059E-2</v>
      </c>
      <c r="I78" s="142">
        <v>0.13938249754178958</v>
      </c>
      <c r="J78" s="20"/>
      <c r="K78" s="21"/>
    </row>
    <row r="79" spans="1:11" x14ac:dyDescent="0.2">
      <c r="F79" s="22"/>
      <c r="G79" s="20"/>
      <c r="H79" s="20"/>
      <c r="I79" s="20"/>
      <c r="J79" s="20"/>
      <c r="K79" s="21"/>
    </row>
    <row r="80" spans="1:11" x14ac:dyDescent="0.2">
      <c r="F80" s="22"/>
      <c r="G80" s="20"/>
      <c r="H80" s="20"/>
      <c r="I80" s="20"/>
      <c r="J80" s="20"/>
      <c r="K80" s="21"/>
    </row>
  </sheetData>
  <mergeCells count="1">
    <mergeCell ref="L5:L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8"/>
  <sheetViews>
    <sheetView zoomScale="80" zoomScaleNormal="80" workbookViewId="0">
      <selection activeCell="H19" sqref="H19"/>
    </sheetView>
  </sheetViews>
  <sheetFormatPr baseColWidth="10" defaultRowHeight="15" x14ac:dyDescent="0.2"/>
  <cols>
    <col min="1" max="1" width="11.5" style="6"/>
    <col min="2" max="5" width="11.5" style="1"/>
    <col min="6" max="6" width="24.6640625" style="1" customWidth="1"/>
    <col min="7" max="7" width="19.5" customWidth="1"/>
    <col min="8" max="8" width="56" bestFit="1" customWidth="1"/>
    <col min="10" max="13" width="11.5"/>
    <col min="14" max="14" width="24.5" customWidth="1"/>
    <col min="15" max="15" width="15.6640625" bestFit="1" customWidth="1"/>
    <col min="16" max="16" width="58.1640625" bestFit="1" customWidth="1"/>
  </cols>
  <sheetData>
    <row r="1" spans="1:16" x14ac:dyDescent="0.2">
      <c r="F1" s="1" t="s">
        <v>27</v>
      </c>
      <c r="G1" s="1" t="s">
        <v>30</v>
      </c>
      <c r="H1" s="23" t="s">
        <v>32</v>
      </c>
    </row>
    <row r="2" spans="1:1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1" t="s">
        <v>31</v>
      </c>
      <c r="G2" s="1" t="s">
        <v>31</v>
      </c>
      <c r="H2" s="1" t="s">
        <v>31</v>
      </c>
      <c r="K2" s="1" t="s">
        <v>3</v>
      </c>
      <c r="L2" s="1"/>
      <c r="M2" s="1" t="s">
        <v>2</v>
      </c>
      <c r="N2" s="1" t="s">
        <v>27</v>
      </c>
      <c r="O2" s="1" t="s">
        <v>30</v>
      </c>
      <c r="P2" s="144" t="s">
        <v>32</v>
      </c>
    </row>
    <row r="3" spans="1:16" x14ac:dyDescent="0.2">
      <c r="A3" s="6">
        <v>140026457</v>
      </c>
      <c r="B3" s="2">
        <v>5</v>
      </c>
      <c r="C3" s="7" t="s">
        <v>13</v>
      </c>
      <c r="D3" s="7" t="s">
        <v>16</v>
      </c>
      <c r="E3" s="7" t="s">
        <v>21</v>
      </c>
      <c r="F3" s="11">
        <v>2.1995372018511927E-2</v>
      </c>
      <c r="G3" s="11">
        <v>0.144831223628692</v>
      </c>
      <c r="H3" s="3">
        <f>(G3-F3)</f>
        <v>0.12283585161018007</v>
      </c>
      <c r="J3" t="s">
        <v>75</v>
      </c>
      <c r="K3" s="7" t="s">
        <v>16</v>
      </c>
      <c r="L3" s="7" t="s">
        <v>21</v>
      </c>
      <c r="M3" s="137" t="s">
        <v>13</v>
      </c>
      <c r="N3" s="120">
        <f>AVERAGE(F3:F12)</f>
        <v>2.4972858100881536E-2</v>
      </c>
      <c r="O3" s="120">
        <f t="shared" ref="O3:P3" si="0">AVERAGE(G3:G12)</f>
        <v>0.14918867847862655</v>
      </c>
      <c r="P3" s="143">
        <f t="shared" si="0"/>
        <v>0.12421582037774501</v>
      </c>
    </row>
    <row r="4" spans="1:16" x14ac:dyDescent="0.2">
      <c r="A4" s="6">
        <v>140026464</v>
      </c>
      <c r="B4" s="2">
        <v>7</v>
      </c>
      <c r="C4" s="1" t="s">
        <v>13</v>
      </c>
      <c r="D4" s="1" t="s">
        <v>16</v>
      </c>
      <c r="E4" s="1" t="s">
        <v>21</v>
      </c>
      <c r="F4" s="3">
        <v>0.1086909810573933</v>
      </c>
      <c r="G4" s="3">
        <v>0.20860497237569062</v>
      </c>
      <c r="H4" s="3">
        <f t="shared" ref="H4:H40" si="1">(G4-F4)</f>
        <v>9.9913991318297313E-2</v>
      </c>
      <c r="K4" s="4"/>
      <c r="L4" s="4"/>
      <c r="M4" s="4" t="s">
        <v>15</v>
      </c>
      <c r="N4" s="120">
        <f>AVERAGE(F13:F22)</f>
        <v>1.7916418470859133E-2</v>
      </c>
      <c r="O4" s="120">
        <f t="shared" ref="O4:P4" si="2">AVERAGE(G13:G22)</f>
        <v>0.26682987374076905</v>
      </c>
      <c r="P4" s="143">
        <f t="shared" si="2"/>
        <v>0.24891345526990988</v>
      </c>
    </row>
    <row r="5" spans="1:16" x14ac:dyDescent="0.2">
      <c r="A5" s="6">
        <v>140026463</v>
      </c>
      <c r="B5" s="2">
        <v>11</v>
      </c>
      <c r="C5" s="1" t="s">
        <v>13</v>
      </c>
      <c r="D5" s="1" t="s">
        <v>16</v>
      </c>
      <c r="E5" s="1" t="s">
        <v>21</v>
      </c>
      <c r="F5" s="3">
        <v>0</v>
      </c>
      <c r="G5" s="3">
        <v>0</v>
      </c>
      <c r="H5" s="3">
        <f t="shared" si="1"/>
        <v>0</v>
      </c>
      <c r="K5" s="221" t="s">
        <v>17</v>
      </c>
      <c r="L5" s="1" t="s">
        <v>22</v>
      </c>
      <c r="M5" s="4" t="s">
        <v>13</v>
      </c>
      <c r="N5" s="120">
        <f>AVERAGE(F23:F31)</f>
        <v>3.4287339322121427E-2</v>
      </c>
      <c r="O5" s="120">
        <f t="shared" ref="O5:P5" si="3">AVERAGE(G23:G31)</f>
        <v>9.7187055630340566E-2</v>
      </c>
      <c r="P5" s="143">
        <f t="shared" si="3"/>
        <v>6.2899716308219153E-2</v>
      </c>
    </row>
    <row r="6" spans="1:16" x14ac:dyDescent="0.2">
      <c r="A6" s="6">
        <v>140026458</v>
      </c>
      <c r="B6" s="2">
        <v>13</v>
      </c>
      <c r="C6" s="1" t="s">
        <v>13</v>
      </c>
      <c r="D6" s="1" t="s">
        <v>16</v>
      </c>
      <c r="E6" s="1" t="s">
        <v>21</v>
      </c>
      <c r="F6" s="3">
        <v>1.1302478734107748E-2</v>
      </c>
      <c r="G6" s="3">
        <v>5.9869186046511633E-2</v>
      </c>
      <c r="H6" s="3">
        <f t="shared" si="1"/>
        <v>4.8566707312403881E-2</v>
      </c>
      <c r="K6" s="222"/>
      <c r="L6" s="4"/>
      <c r="M6" s="4" t="s">
        <v>15</v>
      </c>
      <c r="N6" s="120">
        <f>AVERAGE(F32:F40)</f>
        <v>2.9246553346501346E-2</v>
      </c>
      <c r="O6" s="120">
        <f t="shared" ref="O6:P6" si="4">AVERAGE(G32:G40)</f>
        <v>0.18148395229639669</v>
      </c>
      <c r="P6" s="143">
        <f t="shared" si="4"/>
        <v>0.15223739894989533</v>
      </c>
    </row>
    <row r="7" spans="1:16" x14ac:dyDescent="0.2">
      <c r="A7" s="6">
        <v>140026466</v>
      </c>
      <c r="B7" s="2">
        <v>17</v>
      </c>
      <c r="C7" s="1" t="s">
        <v>13</v>
      </c>
      <c r="D7" s="1" t="s">
        <v>16</v>
      </c>
      <c r="E7" s="1" t="s">
        <v>21</v>
      </c>
      <c r="F7" s="3">
        <v>4.8377516778523498E-2</v>
      </c>
      <c r="G7" s="3">
        <v>0.15419747309312118</v>
      </c>
      <c r="H7" s="3">
        <f t="shared" si="1"/>
        <v>0.10581995631459767</v>
      </c>
      <c r="P7" s="140"/>
    </row>
    <row r="8" spans="1:16" x14ac:dyDescent="0.2">
      <c r="A8" s="6">
        <v>150017567</v>
      </c>
      <c r="B8" s="2">
        <v>1</v>
      </c>
      <c r="C8" s="1" t="s">
        <v>13</v>
      </c>
      <c r="D8" s="1" t="s">
        <v>16</v>
      </c>
      <c r="E8" s="1" t="s">
        <v>21</v>
      </c>
      <c r="F8" s="3">
        <v>3.870513061454614E-2</v>
      </c>
      <c r="G8" s="3">
        <v>0.17213126843657819</v>
      </c>
      <c r="H8" s="3">
        <f t="shared" si="1"/>
        <v>0.13342613782203205</v>
      </c>
      <c r="J8" t="s">
        <v>77</v>
      </c>
      <c r="K8" s="7" t="s">
        <v>16</v>
      </c>
      <c r="L8" s="7" t="s">
        <v>21</v>
      </c>
      <c r="M8" s="137" t="s">
        <v>13</v>
      </c>
      <c r="N8" s="120">
        <f>((STDEV(F3:F12))/(SQRT(COUNT(F3:F12))))</f>
        <v>1.0723199431844138E-2</v>
      </c>
      <c r="O8" s="120">
        <f t="shared" ref="O8:P8" si="5">((STDEV(G3:G12))/(SQRT(COUNT(G3:G12))))</f>
        <v>2.9625961815246397E-2</v>
      </c>
      <c r="P8" s="143">
        <f t="shared" si="5"/>
        <v>2.8824644826060664E-2</v>
      </c>
    </row>
    <row r="9" spans="1:16" x14ac:dyDescent="0.2">
      <c r="A9" s="6">
        <v>150018461</v>
      </c>
      <c r="B9" s="2">
        <v>3</v>
      </c>
      <c r="C9" s="1" t="s">
        <v>13</v>
      </c>
      <c r="D9" s="1" t="s">
        <v>16</v>
      </c>
      <c r="E9" s="1" t="s">
        <v>21</v>
      </c>
      <c r="F9" s="3">
        <v>0</v>
      </c>
      <c r="G9" s="3">
        <v>0.13722962583290621</v>
      </c>
      <c r="H9" s="3">
        <f t="shared" si="1"/>
        <v>0.13722962583290621</v>
      </c>
      <c r="K9" s="4"/>
      <c r="L9" s="4"/>
      <c r="M9" s="4" t="s">
        <v>15</v>
      </c>
      <c r="N9" s="120">
        <f>((STDEV(F13:F22))/(SQRT(COUNT(F13:F22))))</f>
        <v>4.946706016924516E-3</v>
      </c>
      <c r="O9" s="120">
        <f t="shared" ref="O9:P9" si="6">((STDEV(G13:G22))/(SQRT(COUNT(G13:G22))))</f>
        <v>2.3696890732183024E-2</v>
      </c>
      <c r="P9" s="143">
        <f t="shared" si="6"/>
        <v>2.6068589067626026E-2</v>
      </c>
    </row>
    <row r="10" spans="1:16" x14ac:dyDescent="0.2">
      <c r="A10" s="6">
        <v>150013363</v>
      </c>
      <c r="B10" s="2">
        <v>7</v>
      </c>
      <c r="C10" s="1" t="s">
        <v>13</v>
      </c>
      <c r="D10" s="1" t="s">
        <v>16</v>
      </c>
      <c r="E10" s="1" t="s">
        <v>21</v>
      </c>
      <c r="F10" s="3">
        <v>0</v>
      </c>
      <c r="G10" s="3">
        <v>0.10085700293829578</v>
      </c>
      <c r="H10" s="3">
        <f t="shared" si="1"/>
        <v>0.10085700293829578</v>
      </c>
      <c r="K10" s="221" t="s">
        <v>17</v>
      </c>
      <c r="L10" s="1" t="s">
        <v>22</v>
      </c>
      <c r="M10" s="4" t="s">
        <v>13</v>
      </c>
      <c r="N10" s="120">
        <f>((STDEV(F23:F31))/(SQRT(COUNT(F23:F31))))</f>
        <v>8.3201055841599838E-3</v>
      </c>
      <c r="O10" s="120">
        <f t="shared" ref="O10:P10" si="7">((STDEV(G23:G31))/(SQRT(COUNT(G23:G31))))</f>
        <v>1.4021276956947678E-2</v>
      </c>
      <c r="P10" s="143">
        <f t="shared" si="7"/>
        <v>1.6661984610586468E-2</v>
      </c>
    </row>
    <row r="11" spans="1:16" x14ac:dyDescent="0.2">
      <c r="A11" s="6">
        <v>150013569</v>
      </c>
      <c r="B11" s="2">
        <v>15</v>
      </c>
      <c r="C11" s="1" t="s">
        <v>13</v>
      </c>
      <c r="D11" s="1" t="s">
        <v>16</v>
      </c>
      <c r="E11" s="1" t="s">
        <v>21</v>
      </c>
      <c r="F11" s="3">
        <v>1.7682665063964972E-2</v>
      </c>
      <c r="G11" s="3">
        <v>0.15988355167394472</v>
      </c>
      <c r="H11" s="3">
        <f t="shared" si="1"/>
        <v>0.14220088660997976</v>
      </c>
      <c r="K11" s="222"/>
      <c r="L11" s="4"/>
      <c r="M11" s="4" t="s">
        <v>15</v>
      </c>
      <c r="N11" s="120">
        <f>((STDEV(F32:F40))/(SQRT(COUNT(F32:F40))))</f>
        <v>1.1544707760950096E-2</v>
      </c>
      <c r="O11" s="120">
        <f t="shared" ref="O11:P11" si="8">((STDEV(G32:G40))/(SQRT(COUNT(G32:G40))))</f>
        <v>2.5480623513466596E-2</v>
      </c>
      <c r="P11" s="143">
        <f t="shared" si="8"/>
        <v>1.8136162315327487E-2</v>
      </c>
    </row>
    <row r="12" spans="1:16" x14ac:dyDescent="0.2">
      <c r="A12" s="6">
        <v>150014043</v>
      </c>
      <c r="B12" s="2">
        <v>17</v>
      </c>
      <c r="C12" s="4" t="s">
        <v>13</v>
      </c>
      <c r="D12" s="4" t="s">
        <v>16</v>
      </c>
      <c r="E12" s="4" t="s">
        <v>21</v>
      </c>
      <c r="F12" s="9">
        <v>2.9744367417677644E-3</v>
      </c>
      <c r="G12" s="9">
        <v>0.35428248076052515</v>
      </c>
      <c r="H12" s="3">
        <f t="shared" si="1"/>
        <v>0.35130804401875737</v>
      </c>
      <c r="K12" s="1"/>
      <c r="L12" s="1"/>
      <c r="M12" s="1"/>
      <c r="N12" s="120"/>
    </row>
    <row r="13" spans="1:16" x14ac:dyDescent="0.2">
      <c r="A13" s="6">
        <v>140026471</v>
      </c>
      <c r="B13" s="5">
        <v>2</v>
      </c>
      <c r="C13" s="7" t="s">
        <v>15</v>
      </c>
      <c r="D13" s="7" t="s">
        <v>16</v>
      </c>
      <c r="E13" s="7" t="s">
        <v>21</v>
      </c>
      <c r="F13" s="3">
        <v>0</v>
      </c>
      <c r="G13" s="3">
        <v>0.19396952908587262</v>
      </c>
      <c r="H13" s="3">
        <f t="shared" si="1"/>
        <v>0.19396952908587262</v>
      </c>
    </row>
    <row r="14" spans="1:16" x14ac:dyDescent="0.2">
      <c r="A14" s="6">
        <v>140026474</v>
      </c>
      <c r="B14" s="5">
        <v>4</v>
      </c>
      <c r="C14" s="1" t="s">
        <v>15</v>
      </c>
      <c r="D14" s="1" t="s">
        <v>16</v>
      </c>
      <c r="E14" s="1" t="s">
        <v>21</v>
      </c>
      <c r="F14" s="3">
        <v>1.7277684563758389E-2</v>
      </c>
      <c r="G14" s="3">
        <v>0.26002295552367288</v>
      </c>
      <c r="H14" s="3">
        <f t="shared" si="1"/>
        <v>0.24274527095991449</v>
      </c>
    </row>
    <row r="15" spans="1:16" x14ac:dyDescent="0.2">
      <c r="A15" s="6">
        <v>140026477</v>
      </c>
      <c r="B15" s="5">
        <v>8</v>
      </c>
      <c r="C15" s="1" t="s">
        <v>15</v>
      </c>
      <c r="D15" s="1" t="s">
        <v>16</v>
      </c>
      <c r="E15" s="1" t="s">
        <v>21</v>
      </c>
      <c r="F15" s="3">
        <v>2.1995372018511927E-2</v>
      </c>
      <c r="G15" s="3">
        <v>0.17673649671882891</v>
      </c>
      <c r="H15" s="3">
        <f t="shared" si="1"/>
        <v>0.15474112470031698</v>
      </c>
    </row>
    <row r="16" spans="1:16" x14ac:dyDescent="0.2">
      <c r="A16" s="6">
        <v>140026472</v>
      </c>
      <c r="B16" s="5">
        <v>10</v>
      </c>
      <c r="C16" s="1" t="s">
        <v>15</v>
      </c>
      <c r="D16" s="1" t="s">
        <v>16</v>
      </c>
      <c r="E16" s="1" t="s">
        <v>21</v>
      </c>
      <c r="F16" s="3">
        <v>1.7544083823153589E-2</v>
      </c>
      <c r="G16" s="3">
        <v>0.26002295552367288</v>
      </c>
      <c r="H16" s="3">
        <f t="shared" si="1"/>
        <v>0.24247887170051929</v>
      </c>
    </row>
    <row r="17" spans="1:14" x14ac:dyDescent="0.2">
      <c r="A17" s="6">
        <v>140026475</v>
      </c>
      <c r="B17" s="5">
        <v>18</v>
      </c>
      <c r="C17" s="1" t="s">
        <v>15</v>
      </c>
      <c r="D17" s="1" t="s">
        <v>16</v>
      </c>
      <c r="E17" s="1" t="s">
        <v>21</v>
      </c>
      <c r="F17" s="3">
        <v>3.2386704789135093E-2</v>
      </c>
      <c r="G17" s="3">
        <v>0.19691003911342891</v>
      </c>
      <c r="H17" s="3">
        <f t="shared" si="1"/>
        <v>0.16452333432429384</v>
      </c>
      <c r="K17" s="138"/>
      <c r="L17" s="1"/>
      <c r="M17" s="1"/>
      <c r="N17" s="120"/>
    </row>
    <row r="18" spans="1:14" x14ac:dyDescent="0.2">
      <c r="A18" s="6">
        <v>150013355</v>
      </c>
      <c r="B18" s="5">
        <v>4</v>
      </c>
      <c r="C18" s="1" t="s">
        <v>15</v>
      </c>
      <c r="D18" s="1" t="s">
        <v>16</v>
      </c>
      <c r="E18" s="1" t="s">
        <v>21</v>
      </c>
      <c r="F18" s="3">
        <v>1.656878519710378E-2</v>
      </c>
      <c r="G18" s="3">
        <v>0.36548358473824311</v>
      </c>
      <c r="H18" s="3">
        <f t="shared" si="1"/>
        <v>0.34891479954113935</v>
      </c>
      <c r="N18" s="120"/>
    </row>
    <row r="19" spans="1:14" x14ac:dyDescent="0.2">
      <c r="A19" s="6">
        <v>150018458</v>
      </c>
      <c r="B19" s="5">
        <v>8</v>
      </c>
      <c r="C19" s="1" t="s">
        <v>15</v>
      </c>
      <c r="D19" s="1" t="s">
        <v>16</v>
      </c>
      <c r="E19" s="1" t="s">
        <v>21</v>
      </c>
      <c r="F19" s="3">
        <v>4.9056571671629093E-2</v>
      </c>
      <c r="G19" s="3">
        <v>0.2551781104801239</v>
      </c>
      <c r="H19" s="3">
        <f t="shared" si="1"/>
        <v>0.20612153880849482</v>
      </c>
      <c r="N19" s="120"/>
    </row>
    <row r="20" spans="1:14" x14ac:dyDescent="0.2">
      <c r="A20" s="6">
        <v>150013360</v>
      </c>
      <c r="B20" s="5">
        <v>12</v>
      </c>
      <c r="C20" s="1" t="s">
        <v>15</v>
      </c>
      <c r="D20" s="1" t="s">
        <v>16</v>
      </c>
      <c r="E20" s="1" t="s">
        <v>21</v>
      </c>
      <c r="F20" s="3">
        <v>0</v>
      </c>
      <c r="G20" s="3">
        <v>0.40013835737415371</v>
      </c>
      <c r="H20" s="3">
        <f t="shared" si="1"/>
        <v>0.40013835737415371</v>
      </c>
    </row>
    <row r="21" spans="1:14" x14ac:dyDescent="0.2">
      <c r="A21" s="6">
        <v>150017565</v>
      </c>
      <c r="B21" s="5">
        <v>14</v>
      </c>
      <c r="C21" s="1" t="s">
        <v>15</v>
      </c>
      <c r="D21" s="1" t="s">
        <v>16</v>
      </c>
      <c r="E21" s="1" t="s">
        <v>21</v>
      </c>
      <c r="F21" s="3">
        <v>0</v>
      </c>
      <c r="G21" s="3">
        <v>0.32546971027216859</v>
      </c>
      <c r="H21" s="3">
        <f t="shared" si="1"/>
        <v>0.32546971027216859</v>
      </c>
      <c r="K21" s="1"/>
      <c r="L21" s="1"/>
      <c r="M21" s="1"/>
      <c r="N21" s="120"/>
    </row>
    <row r="22" spans="1:14" x14ac:dyDescent="0.2">
      <c r="A22" s="6">
        <v>150017566</v>
      </c>
      <c r="B22" s="5">
        <v>16</v>
      </c>
      <c r="C22" s="4" t="s">
        <v>15</v>
      </c>
      <c r="D22" s="4" t="s">
        <v>16</v>
      </c>
      <c r="E22" s="4" t="s">
        <v>21</v>
      </c>
      <c r="F22" s="3">
        <v>2.4334982645299465E-2</v>
      </c>
      <c r="G22" s="3">
        <v>0.23436699857752491</v>
      </c>
      <c r="H22" s="3">
        <f t="shared" si="1"/>
        <v>0.21003201593222545</v>
      </c>
      <c r="K22" s="1"/>
      <c r="L22" s="1"/>
      <c r="M22" s="1"/>
      <c r="N22" s="120"/>
    </row>
    <row r="23" spans="1:14" x14ac:dyDescent="0.2">
      <c r="A23" s="1">
        <v>15006690</v>
      </c>
      <c r="B23" s="2">
        <v>1</v>
      </c>
      <c r="C23" s="7" t="s">
        <v>13</v>
      </c>
      <c r="D23" s="7" t="s">
        <v>17</v>
      </c>
      <c r="E23" s="7" t="s">
        <v>22</v>
      </c>
      <c r="F23" s="3">
        <v>4.8027686015416078E-2</v>
      </c>
      <c r="G23" s="3">
        <v>2.168332090479742E-2</v>
      </c>
      <c r="H23" s="3">
        <f t="shared" si="1"/>
        <v>-2.6344365110618658E-2</v>
      </c>
      <c r="K23" s="138"/>
      <c r="L23" s="1"/>
      <c r="M23" s="1"/>
      <c r="N23" s="120"/>
    </row>
    <row r="24" spans="1:14" x14ac:dyDescent="0.2">
      <c r="A24" s="1">
        <v>15006694</v>
      </c>
      <c r="B24" s="2">
        <v>3</v>
      </c>
      <c r="C24" s="1" t="s">
        <v>13</v>
      </c>
      <c r="D24" s="1" t="s">
        <v>17</v>
      </c>
      <c r="E24" s="1" t="s">
        <v>22</v>
      </c>
      <c r="F24" s="3">
        <v>2.4373288628108409E-2</v>
      </c>
      <c r="G24" s="3">
        <v>0.12597378360364364</v>
      </c>
      <c r="H24" s="3">
        <f t="shared" si="1"/>
        <v>0.10160049497553524</v>
      </c>
      <c r="K24" s="138"/>
      <c r="L24" s="1"/>
      <c r="M24" s="1"/>
      <c r="N24" s="120"/>
    </row>
    <row r="25" spans="1:14" x14ac:dyDescent="0.2">
      <c r="A25" s="1">
        <v>15006688</v>
      </c>
      <c r="B25" s="2">
        <v>5</v>
      </c>
      <c r="C25" s="1" t="s">
        <v>13</v>
      </c>
      <c r="D25" s="1" t="s">
        <v>17</v>
      </c>
      <c r="E25" s="1" t="s">
        <v>22</v>
      </c>
      <c r="F25" s="3">
        <v>6.5268986157875049E-3</v>
      </c>
      <c r="G25" s="3">
        <v>0.15657527484855285</v>
      </c>
      <c r="H25" s="3">
        <f t="shared" si="1"/>
        <v>0.15004837623276535</v>
      </c>
      <c r="K25" s="138"/>
      <c r="L25" s="1"/>
      <c r="M25" s="1"/>
      <c r="N25" s="120"/>
    </row>
    <row r="26" spans="1:14" x14ac:dyDescent="0.2">
      <c r="A26" s="1">
        <v>15006685</v>
      </c>
      <c r="B26" s="2">
        <v>7</v>
      </c>
      <c r="C26" s="1" t="s">
        <v>13</v>
      </c>
      <c r="D26" s="1" t="s">
        <v>17</v>
      </c>
      <c r="E26" s="1" t="s">
        <v>22</v>
      </c>
      <c r="F26" s="3">
        <v>2.8619422572178477E-2</v>
      </c>
      <c r="G26" s="3">
        <v>5.031841255191509E-2</v>
      </c>
      <c r="H26" s="3">
        <f t="shared" si="1"/>
        <v>2.1698989979736613E-2</v>
      </c>
      <c r="K26" s="138"/>
      <c r="L26" s="1"/>
      <c r="M26" s="1"/>
      <c r="N26" s="120"/>
    </row>
    <row r="27" spans="1:14" x14ac:dyDescent="0.2">
      <c r="A27" s="1">
        <v>15006683</v>
      </c>
      <c r="B27" s="2">
        <v>9</v>
      </c>
      <c r="C27" s="1" t="s">
        <v>13</v>
      </c>
      <c r="D27" s="1" t="s">
        <v>17</v>
      </c>
      <c r="E27" s="1" t="s">
        <v>22</v>
      </c>
      <c r="F27" s="3">
        <v>3.7834240201876819E-2</v>
      </c>
      <c r="G27" s="3">
        <v>0.10571013087736307</v>
      </c>
      <c r="H27" s="3">
        <f t="shared" si="1"/>
        <v>6.7875890675486245E-2</v>
      </c>
      <c r="K27" s="138"/>
      <c r="L27" s="1"/>
      <c r="M27" s="1"/>
      <c r="N27" s="120"/>
    </row>
    <row r="28" spans="1:14" x14ac:dyDescent="0.2">
      <c r="A28" s="1">
        <v>15006687</v>
      </c>
      <c r="B28" s="2">
        <v>11</v>
      </c>
      <c r="C28" s="1" t="s">
        <v>13</v>
      </c>
      <c r="D28" s="1" t="s">
        <v>17</v>
      </c>
      <c r="E28" s="1" t="s">
        <v>22</v>
      </c>
      <c r="F28" s="3">
        <v>6.2869909909909908E-3</v>
      </c>
      <c r="G28" s="3">
        <v>7.6068890342271642E-2</v>
      </c>
      <c r="H28" s="3">
        <f t="shared" si="1"/>
        <v>6.9781899351280652E-2</v>
      </c>
      <c r="K28" s="138"/>
      <c r="L28" s="1"/>
      <c r="M28" s="1"/>
      <c r="N28" s="120"/>
    </row>
    <row r="29" spans="1:14" x14ac:dyDescent="0.2">
      <c r="A29" s="1">
        <v>15006691</v>
      </c>
      <c r="B29" s="2">
        <v>13</v>
      </c>
      <c r="C29" s="1" t="s">
        <v>13</v>
      </c>
      <c r="D29" s="1" t="s">
        <v>17</v>
      </c>
      <c r="E29" s="1" t="s">
        <v>22</v>
      </c>
      <c r="F29" s="3">
        <v>2.7657577679137606E-2</v>
      </c>
      <c r="G29" s="3">
        <v>0.1146783523225241</v>
      </c>
      <c r="H29" s="3">
        <f t="shared" si="1"/>
        <v>8.7020774643386492E-2</v>
      </c>
    </row>
    <row r="30" spans="1:14" x14ac:dyDescent="0.2">
      <c r="A30" s="1">
        <v>15006684</v>
      </c>
      <c r="B30" s="2">
        <v>15</v>
      </c>
      <c r="C30" s="1" t="s">
        <v>13</v>
      </c>
      <c r="D30" s="1" t="s">
        <v>17</v>
      </c>
      <c r="E30" s="1" t="s">
        <v>22</v>
      </c>
      <c r="F30" s="3">
        <v>4.0009031893875245E-2</v>
      </c>
      <c r="G30" s="3">
        <v>9.3838209982788301E-2</v>
      </c>
      <c r="H30" s="3">
        <f t="shared" si="1"/>
        <v>5.3829178088913056E-2</v>
      </c>
    </row>
    <row r="31" spans="1:14" x14ac:dyDescent="0.2">
      <c r="A31" s="1">
        <v>15006686</v>
      </c>
      <c r="B31" s="2">
        <v>17</v>
      </c>
      <c r="C31" s="4" t="s">
        <v>13</v>
      </c>
      <c r="D31" s="4" t="s">
        <v>17</v>
      </c>
      <c r="E31" s="4" t="s">
        <v>22</v>
      </c>
      <c r="F31" s="3">
        <v>8.9250917301721702E-2</v>
      </c>
      <c r="G31" s="3">
        <v>0.12983712523920904</v>
      </c>
      <c r="H31" s="3">
        <f t="shared" si="1"/>
        <v>4.0586207937487337E-2</v>
      </c>
    </row>
    <row r="32" spans="1:14" x14ac:dyDescent="0.2">
      <c r="A32" s="1">
        <v>15006696</v>
      </c>
      <c r="B32" s="5">
        <v>2</v>
      </c>
      <c r="C32" s="7" t="s">
        <v>15</v>
      </c>
      <c r="D32" s="7" t="s">
        <v>17</v>
      </c>
      <c r="E32" s="7" t="s">
        <v>22</v>
      </c>
      <c r="F32" s="3">
        <v>8.9680980624752868E-2</v>
      </c>
      <c r="G32" s="3">
        <v>0.25152083879423331</v>
      </c>
      <c r="H32" s="3">
        <f t="shared" si="1"/>
        <v>0.16183985816948043</v>
      </c>
    </row>
    <row r="33" spans="1:8" x14ac:dyDescent="0.2">
      <c r="A33" s="1">
        <v>15006695</v>
      </c>
      <c r="B33" s="5">
        <v>4</v>
      </c>
      <c r="C33" s="1" t="s">
        <v>15</v>
      </c>
      <c r="D33" s="1" t="s">
        <v>17</v>
      </c>
      <c r="E33" s="1" t="s">
        <v>22</v>
      </c>
      <c r="F33" s="3">
        <v>1.6547537749449882E-2</v>
      </c>
      <c r="G33" s="3">
        <v>0.19026738516807806</v>
      </c>
      <c r="H33" s="3">
        <f t="shared" si="1"/>
        <v>0.17371984741862817</v>
      </c>
    </row>
    <row r="34" spans="1:8" x14ac:dyDescent="0.2">
      <c r="A34" s="1">
        <v>15006705</v>
      </c>
      <c r="B34" s="5">
        <v>6</v>
      </c>
      <c r="C34" s="1" t="s">
        <v>15</v>
      </c>
      <c r="D34" s="1" t="s">
        <v>17</v>
      </c>
      <c r="E34" s="1" t="s">
        <v>22</v>
      </c>
      <c r="F34" s="10"/>
      <c r="G34" s="10"/>
      <c r="H34" s="10"/>
    </row>
    <row r="35" spans="1:8" x14ac:dyDescent="0.2">
      <c r="A35" s="1">
        <v>15006702</v>
      </c>
      <c r="B35" s="5">
        <v>8</v>
      </c>
      <c r="C35" s="1" t="s">
        <v>15</v>
      </c>
      <c r="D35" s="1" t="s">
        <v>17</v>
      </c>
      <c r="E35" s="1" t="s">
        <v>22</v>
      </c>
      <c r="F35" s="3">
        <v>0</v>
      </c>
      <c r="G35" s="3">
        <v>5.3569147629575049E-2</v>
      </c>
      <c r="H35" s="3">
        <f t="shared" si="1"/>
        <v>5.3569147629575049E-2</v>
      </c>
    </row>
    <row r="36" spans="1:8" x14ac:dyDescent="0.2">
      <c r="A36" s="1">
        <v>15006698</v>
      </c>
      <c r="B36" s="5">
        <v>10</v>
      </c>
      <c r="C36" s="1" t="s">
        <v>15</v>
      </c>
      <c r="D36" s="1" t="s">
        <v>17</v>
      </c>
      <c r="E36" s="1" t="s">
        <v>22</v>
      </c>
      <c r="F36" s="10"/>
      <c r="G36" s="10"/>
      <c r="H36" s="10"/>
    </row>
    <row r="37" spans="1:8" x14ac:dyDescent="0.2">
      <c r="A37" s="1">
        <v>15006700</v>
      </c>
      <c r="B37" s="5">
        <v>12</v>
      </c>
      <c r="C37" s="1" t="s">
        <v>15</v>
      </c>
      <c r="D37" s="1" t="s">
        <v>17</v>
      </c>
      <c r="E37" s="1" t="s">
        <v>22</v>
      </c>
      <c r="F37" s="3">
        <v>3.4660887155035396E-2</v>
      </c>
      <c r="G37" s="3">
        <v>0.19281154025127967</v>
      </c>
      <c r="H37" s="3">
        <f t="shared" si="1"/>
        <v>0.15815065309624426</v>
      </c>
    </row>
    <row r="38" spans="1:8" x14ac:dyDescent="0.2">
      <c r="A38" s="1">
        <v>15006701</v>
      </c>
      <c r="B38" s="5">
        <v>14</v>
      </c>
      <c r="C38" s="1" t="s">
        <v>15</v>
      </c>
      <c r="D38" s="1" t="s">
        <v>17</v>
      </c>
      <c r="E38" s="1" t="s">
        <v>22</v>
      </c>
      <c r="F38" s="3">
        <v>3.5783083107720076E-2</v>
      </c>
      <c r="G38" s="3">
        <v>0.24184086498475191</v>
      </c>
      <c r="H38" s="3">
        <f t="shared" si="1"/>
        <v>0.20605778187703183</v>
      </c>
    </row>
    <row r="39" spans="1:8" x14ac:dyDescent="0.2">
      <c r="A39" s="1">
        <v>15006704</v>
      </c>
      <c r="B39" s="5">
        <v>16</v>
      </c>
      <c r="C39" s="1" t="s">
        <v>15</v>
      </c>
      <c r="D39" s="1" t="s">
        <v>17</v>
      </c>
      <c r="E39" s="1" t="s">
        <v>22</v>
      </c>
      <c r="F39" s="3">
        <v>2.8053384788551215E-2</v>
      </c>
      <c r="G39" s="3">
        <v>0.20099539170506911</v>
      </c>
      <c r="H39" s="3">
        <f t="shared" si="1"/>
        <v>0.1729420069165179</v>
      </c>
    </row>
    <row r="40" spans="1:8" x14ac:dyDescent="0.2">
      <c r="A40" s="1">
        <v>15006697</v>
      </c>
      <c r="B40" s="5">
        <v>18</v>
      </c>
      <c r="C40" s="4" t="s">
        <v>15</v>
      </c>
      <c r="D40" s="4" t="s">
        <v>17</v>
      </c>
      <c r="E40" s="4" t="s">
        <v>22</v>
      </c>
      <c r="F40" s="3">
        <v>0</v>
      </c>
      <c r="G40" s="3">
        <v>0.13938249754178958</v>
      </c>
      <c r="H40" s="3">
        <f t="shared" si="1"/>
        <v>0.13938249754178958</v>
      </c>
    </row>
    <row r="41" spans="1:8" x14ac:dyDescent="0.2">
      <c r="H41" s="3"/>
    </row>
    <row r="42" spans="1:8" x14ac:dyDescent="0.2">
      <c r="H42" s="3"/>
    </row>
    <row r="43" spans="1:8" x14ac:dyDescent="0.2">
      <c r="H43" s="3"/>
    </row>
    <row r="44" spans="1:8" x14ac:dyDescent="0.2">
      <c r="H44" s="3"/>
    </row>
    <row r="45" spans="1:8" x14ac:dyDescent="0.2">
      <c r="H45" s="3"/>
    </row>
    <row r="46" spans="1:8" x14ac:dyDescent="0.2">
      <c r="H46" s="3"/>
    </row>
    <row r="47" spans="1:8" x14ac:dyDescent="0.2">
      <c r="H47" s="3"/>
    </row>
    <row r="48" spans="1:8" x14ac:dyDescent="0.2">
      <c r="H48" s="3"/>
    </row>
    <row r="49" spans="8:8" x14ac:dyDescent="0.2">
      <c r="H49" s="3"/>
    </row>
    <row r="50" spans="8:8" x14ac:dyDescent="0.2">
      <c r="H50" s="3"/>
    </row>
    <row r="51" spans="8:8" x14ac:dyDescent="0.2">
      <c r="H51" s="3"/>
    </row>
    <row r="52" spans="8:8" x14ac:dyDescent="0.2">
      <c r="H52" s="3"/>
    </row>
    <row r="53" spans="8:8" x14ac:dyDescent="0.2">
      <c r="H53" s="3"/>
    </row>
    <row r="54" spans="8:8" x14ac:dyDescent="0.2">
      <c r="H54" s="3"/>
    </row>
    <row r="55" spans="8:8" x14ac:dyDescent="0.2">
      <c r="H55" s="3"/>
    </row>
    <row r="56" spans="8:8" x14ac:dyDescent="0.2">
      <c r="H56" s="3"/>
    </row>
    <row r="57" spans="8:8" x14ac:dyDescent="0.2">
      <c r="H57" s="3"/>
    </row>
    <row r="58" spans="8:8" x14ac:dyDescent="0.2">
      <c r="H58" s="3"/>
    </row>
    <row r="59" spans="8:8" x14ac:dyDescent="0.2">
      <c r="H59" s="3"/>
    </row>
    <row r="60" spans="8:8" x14ac:dyDescent="0.2">
      <c r="H60" s="3"/>
    </row>
    <row r="61" spans="8:8" x14ac:dyDescent="0.2">
      <c r="H61" s="3"/>
    </row>
    <row r="62" spans="8:8" x14ac:dyDescent="0.2">
      <c r="H62" s="3"/>
    </row>
    <row r="63" spans="8:8" x14ac:dyDescent="0.2">
      <c r="H63" s="3"/>
    </row>
    <row r="64" spans="8:8" x14ac:dyDescent="0.2">
      <c r="H64" s="3"/>
    </row>
    <row r="65" spans="8:8" x14ac:dyDescent="0.2">
      <c r="H65" s="3"/>
    </row>
    <row r="66" spans="8:8" x14ac:dyDescent="0.2">
      <c r="H66" s="3"/>
    </row>
    <row r="67" spans="8:8" x14ac:dyDescent="0.2">
      <c r="H67" s="3"/>
    </row>
    <row r="68" spans="8:8" x14ac:dyDescent="0.2">
      <c r="H68" s="3"/>
    </row>
    <row r="69" spans="8:8" x14ac:dyDescent="0.2">
      <c r="H69" s="3"/>
    </row>
    <row r="70" spans="8:8" x14ac:dyDescent="0.2">
      <c r="H70" s="3"/>
    </row>
    <row r="71" spans="8:8" x14ac:dyDescent="0.2">
      <c r="H71" s="3"/>
    </row>
    <row r="72" spans="8:8" x14ac:dyDescent="0.2">
      <c r="H72" s="3"/>
    </row>
    <row r="73" spans="8:8" x14ac:dyDescent="0.2">
      <c r="H73" s="3"/>
    </row>
    <row r="74" spans="8:8" x14ac:dyDescent="0.2">
      <c r="H74" s="3"/>
    </row>
    <row r="75" spans="8:8" x14ac:dyDescent="0.2">
      <c r="H75" s="3"/>
    </row>
    <row r="76" spans="8:8" x14ac:dyDescent="0.2">
      <c r="H76" s="3"/>
    </row>
    <row r="77" spans="8:8" x14ac:dyDescent="0.2">
      <c r="H77" s="3"/>
    </row>
    <row r="78" spans="8:8" x14ac:dyDescent="0.2">
      <c r="H78" s="3"/>
    </row>
  </sheetData>
  <mergeCells count="2">
    <mergeCell ref="K10:K11"/>
    <mergeCell ref="K5:K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0"/>
  <sheetViews>
    <sheetView topLeftCell="C1" zoomScale="90" zoomScaleNormal="90" workbookViewId="0">
      <selection activeCell="J19" sqref="J19"/>
    </sheetView>
  </sheetViews>
  <sheetFormatPr baseColWidth="10" defaultRowHeight="15" x14ac:dyDescent="0.2"/>
  <cols>
    <col min="1" max="1" width="11.5" style="6"/>
    <col min="2" max="4" width="11.5" style="1"/>
    <col min="5" max="5" width="35.6640625" style="8" customWidth="1"/>
    <col min="6" max="6" width="36.5" style="8" customWidth="1"/>
    <col min="7" max="7" width="11.5" style="1"/>
    <col min="11" max="11" width="30.6640625" bestFit="1" customWidth="1"/>
    <col min="12" max="12" width="37.5" bestFit="1" customWidth="1"/>
    <col min="13" max="13" width="16.33203125" bestFit="1" customWidth="1"/>
  </cols>
  <sheetData>
    <row r="1" spans="1:13" x14ac:dyDescent="0.2">
      <c r="E1" s="8" t="s">
        <v>33</v>
      </c>
      <c r="F1" s="24" t="s">
        <v>34</v>
      </c>
      <c r="K1" s="8" t="s">
        <v>33</v>
      </c>
      <c r="L1" s="24" t="s">
        <v>34</v>
      </c>
    </row>
    <row r="2" spans="1:1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35</v>
      </c>
      <c r="F2" s="23" t="s">
        <v>36</v>
      </c>
      <c r="G2" s="1" t="s">
        <v>188</v>
      </c>
      <c r="I2" s="1" t="s">
        <v>3</v>
      </c>
      <c r="J2" s="1" t="s">
        <v>2</v>
      </c>
      <c r="K2" s="1" t="s">
        <v>35</v>
      </c>
      <c r="L2" s="23" t="s">
        <v>36</v>
      </c>
      <c r="M2" s="176" t="s">
        <v>188</v>
      </c>
    </row>
    <row r="3" spans="1:13" x14ac:dyDescent="0.2">
      <c r="A3" s="6">
        <v>140026457</v>
      </c>
      <c r="B3" s="2">
        <v>5</v>
      </c>
      <c r="C3" s="7" t="s">
        <v>13</v>
      </c>
      <c r="D3" s="7" t="s">
        <v>16</v>
      </c>
      <c r="E3" s="25">
        <v>2.0875392189746051</v>
      </c>
      <c r="F3" s="25">
        <v>2.2649496349410914</v>
      </c>
      <c r="G3" s="11">
        <f>F3-E3</f>
        <v>0.17741041596648621</v>
      </c>
      <c r="H3" t="s">
        <v>75</v>
      </c>
      <c r="I3" s="7" t="s">
        <v>16</v>
      </c>
      <c r="J3" s="137" t="s">
        <v>13</v>
      </c>
      <c r="K3" s="120">
        <f>AVERAGE(E3:E12)</f>
        <v>2.0415536727239934</v>
      </c>
      <c r="L3" s="120">
        <f>AVERAGE(F3:F12)</f>
        <v>1.7607139595026191</v>
      </c>
      <c r="M3" s="120">
        <f>AVERAGE(G3:G12)</f>
        <v>-0.28083971322137424</v>
      </c>
    </row>
    <row r="4" spans="1:13" x14ac:dyDescent="0.2">
      <c r="A4" s="6">
        <v>140026464</v>
      </c>
      <c r="B4" s="2">
        <v>7</v>
      </c>
      <c r="C4" s="1" t="s">
        <v>13</v>
      </c>
      <c r="D4" s="1" t="s">
        <v>16</v>
      </c>
      <c r="E4" s="25">
        <v>2.3932773297761281</v>
      </c>
      <c r="F4" s="25">
        <v>2.4290462600114155</v>
      </c>
      <c r="G4" s="1">
        <f t="shared" ref="G4:G40" si="0">F4-E4</f>
        <v>3.5768930235287488E-2</v>
      </c>
      <c r="I4" s="4"/>
      <c r="J4" s="4" t="s">
        <v>15</v>
      </c>
      <c r="K4" s="159">
        <f>AVERAGE(E13:E22)</f>
        <v>2.2481539539400557</v>
      </c>
      <c r="L4" s="159">
        <f>AVERAGE(F13:F22)</f>
        <v>1.512043743888611</v>
      </c>
      <c r="M4" s="159">
        <f>AVERAGE(G13:G22)</f>
        <v>-0.7361102100514445</v>
      </c>
    </row>
    <row r="5" spans="1:13" x14ac:dyDescent="0.2">
      <c r="A5" s="6">
        <v>140026463</v>
      </c>
      <c r="B5" s="2">
        <v>11</v>
      </c>
      <c r="C5" s="1" t="s">
        <v>13</v>
      </c>
      <c r="D5" s="1" t="s">
        <v>16</v>
      </c>
      <c r="E5" s="25">
        <v>2.2461843849296415</v>
      </c>
      <c r="F5" s="25">
        <v>1.8386112117880695</v>
      </c>
      <c r="G5" s="1">
        <f t="shared" si="0"/>
        <v>-0.40757317314157193</v>
      </c>
      <c r="I5" s="7" t="s">
        <v>17</v>
      </c>
      <c r="J5" s="137" t="s">
        <v>13</v>
      </c>
      <c r="K5" s="120">
        <f>AVERAGE(E23:E31)</f>
        <v>2.6932402351703542</v>
      </c>
      <c r="L5" s="120">
        <f>AVERAGE(F23:F31)</f>
        <v>1.3586214329888855</v>
      </c>
      <c r="M5" s="120">
        <f>AVERAGE(G23:G31)</f>
        <v>-1.1863278241613053</v>
      </c>
    </row>
    <row r="6" spans="1:13" x14ac:dyDescent="0.2">
      <c r="A6" s="6">
        <v>140026458</v>
      </c>
      <c r="B6" s="2">
        <v>13</v>
      </c>
      <c r="C6" s="1" t="s">
        <v>13</v>
      </c>
      <c r="D6" s="1" t="s">
        <v>16</v>
      </c>
      <c r="E6" s="25">
        <v>1.606052139779838</v>
      </c>
      <c r="F6" s="25">
        <v>1.2482565022823084</v>
      </c>
      <c r="G6" s="1">
        <f t="shared" si="0"/>
        <v>-0.35779563749752952</v>
      </c>
      <c r="I6" s="4"/>
      <c r="J6" s="4" t="s">
        <v>15</v>
      </c>
      <c r="K6" s="120">
        <f>AVERAGE(E32:E40)</f>
        <v>3.132655706141009</v>
      </c>
      <c r="L6" s="120">
        <f>AVERAGE(F32:F40)</f>
        <v>0.81923462554730853</v>
      </c>
      <c r="M6" s="120">
        <f>AVERAGE(G32:G40)</f>
        <v>-1.7993275071284336</v>
      </c>
    </row>
    <row r="7" spans="1:13" x14ac:dyDescent="0.2">
      <c r="A7" s="6">
        <v>140026466</v>
      </c>
      <c r="B7" s="2">
        <v>17</v>
      </c>
      <c r="C7" s="1" t="s">
        <v>13</v>
      </c>
      <c r="D7" s="1" t="s">
        <v>16</v>
      </c>
      <c r="E7" s="25">
        <v>2.2060544599977239</v>
      </c>
      <c r="F7" s="25">
        <v>1.7572824630287607</v>
      </c>
      <c r="G7" s="1">
        <f t="shared" si="0"/>
        <v>-0.44877199696896319</v>
      </c>
    </row>
    <row r="8" spans="1:13" x14ac:dyDescent="0.2">
      <c r="A8" s="6">
        <v>150017567</v>
      </c>
      <c r="B8" s="2">
        <v>1</v>
      </c>
      <c r="C8" s="1" t="s">
        <v>13</v>
      </c>
      <c r="D8" s="1" t="s">
        <v>16</v>
      </c>
      <c r="E8" s="25">
        <v>1.998689575420346</v>
      </c>
      <c r="F8" s="25">
        <v>1.7692354472496175</v>
      </c>
      <c r="G8" s="1">
        <f t="shared" si="0"/>
        <v>-0.22945412817072852</v>
      </c>
      <c r="H8" t="s">
        <v>77</v>
      </c>
      <c r="I8" s="1" t="s">
        <v>3</v>
      </c>
      <c r="J8" s="1" t="s">
        <v>2</v>
      </c>
    </row>
    <row r="9" spans="1:13" x14ac:dyDescent="0.2">
      <c r="A9" s="6">
        <v>150018461</v>
      </c>
      <c r="B9" s="2">
        <v>3</v>
      </c>
      <c r="C9" s="1" t="s">
        <v>13</v>
      </c>
      <c r="D9" s="1" t="s">
        <v>16</v>
      </c>
      <c r="E9" s="25">
        <v>1.9139878817231708</v>
      </c>
      <c r="F9" s="25">
        <v>1.5116860239194319</v>
      </c>
      <c r="G9" s="1">
        <f t="shared" si="0"/>
        <v>-0.40230185780373895</v>
      </c>
      <c r="I9" s="7" t="s">
        <v>16</v>
      </c>
      <c r="J9" s="137" t="s">
        <v>13</v>
      </c>
      <c r="K9" s="120">
        <f>((STDEV(E3:E12))/(SQRT(COUNT(E3:E12))))</f>
        <v>7.401871211718522E-2</v>
      </c>
      <c r="L9" s="120">
        <f>((STDEV(F3:F12))/(SQRT(COUNT(F3:F12))))</f>
        <v>0.11910964054067098</v>
      </c>
      <c r="M9" s="120">
        <f>((STDEV(G3:G12))/(SQRT(COUNT(G3:G12))))</f>
        <v>8.1767103349716139E-2</v>
      </c>
    </row>
    <row r="10" spans="1:13" x14ac:dyDescent="0.2">
      <c r="A10" s="6">
        <v>150013363</v>
      </c>
      <c r="B10" s="2">
        <v>7</v>
      </c>
      <c r="C10" s="1" t="s">
        <v>13</v>
      </c>
      <c r="D10" s="1" t="s">
        <v>16</v>
      </c>
      <c r="E10" s="25">
        <v>2.0421772315815945</v>
      </c>
      <c r="F10" s="25">
        <v>1.3046124540627257</v>
      </c>
      <c r="G10" s="1">
        <f t="shared" si="0"/>
        <v>-0.73756477751886873</v>
      </c>
      <c r="I10" s="4"/>
      <c r="J10" s="4" t="s">
        <v>15</v>
      </c>
      <c r="K10" s="159">
        <f>((STDEV(E13:E22))/(SQRT(COUNT(E13:E22))))</f>
        <v>0.11896619157717503</v>
      </c>
      <c r="L10" s="159">
        <f>((STDEV(F13:F22))/(SQRT(COUNT(F13:F22))))</f>
        <v>0.24162500554615354</v>
      </c>
      <c r="M10" s="159">
        <f>((STDEV(G13:G22))/(SQRT(COUNT(G13:G22))))</f>
        <v>0.26809391560952894</v>
      </c>
    </row>
    <row r="11" spans="1:13" x14ac:dyDescent="0.2">
      <c r="A11" s="6">
        <v>150013569</v>
      </c>
      <c r="B11" s="2">
        <v>15</v>
      </c>
      <c r="C11" s="1" t="s">
        <v>13</v>
      </c>
      <c r="D11" s="1" t="s">
        <v>16</v>
      </c>
      <c r="E11" s="25">
        <v>1.7639217235852547</v>
      </c>
      <c r="F11" s="25">
        <v>1.6068435671493808</v>
      </c>
      <c r="G11" s="1">
        <f t="shared" si="0"/>
        <v>-0.15707815643587386</v>
      </c>
      <c r="I11" s="7" t="s">
        <v>17</v>
      </c>
      <c r="J11" s="137" t="s">
        <v>13</v>
      </c>
      <c r="K11" s="120">
        <f>((STDEV(E23:E31))/(SQRT(COUNT(E23:E31))))</f>
        <v>0.11671633466634115</v>
      </c>
      <c r="L11" s="120">
        <f>((STDEV(F23:F31))/(SQRT(COUNT(F23:F31))))</f>
        <v>8.3781380866162616E-2</v>
      </c>
      <c r="M11" s="120">
        <f>((STDEV(G23:G31))/(SQRT(COUNT(G23:G31))))</f>
        <v>0.19357410556952995</v>
      </c>
    </row>
    <row r="12" spans="1:13" x14ac:dyDescent="0.2">
      <c r="A12" s="6">
        <v>150014043</v>
      </c>
      <c r="B12" s="2">
        <v>17</v>
      </c>
      <c r="C12" s="4" t="s">
        <v>13</v>
      </c>
      <c r="D12" s="4" t="s">
        <v>16</v>
      </c>
      <c r="E12" s="25">
        <v>2.1576527814716315</v>
      </c>
      <c r="F12" s="25">
        <v>1.8766160305933903</v>
      </c>
      <c r="G12" s="4">
        <f t="shared" si="0"/>
        <v>-0.2810367508782412</v>
      </c>
      <c r="I12" s="4"/>
      <c r="J12" s="4" t="s">
        <v>15</v>
      </c>
      <c r="K12" s="120">
        <f>((STDEV(E32:E40))/(SQRT(COUNT(E32:E40))))</f>
        <v>0.15258820994437985</v>
      </c>
      <c r="L12" s="120">
        <f>((STDEV(F32:F40))/(SQRT(COUNT(F32:F40))))</f>
        <v>0.15770907190017708</v>
      </c>
      <c r="M12" s="120">
        <f>((STDEV(G32:G40))/(SQRT(COUNT(G32:G40))))</f>
        <v>0.38785722546924767</v>
      </c>
    </row>
    <row r="13" spans="1:13" x14ac:dyDescent="0.2">
      <c r="A13" s="6">
        <v>140026471</v>
      </c>
      <c r="B13" s="5">
        <v>2</v>
      </c>
      <c r="C13" s="7" t="s">
        <v>15</v>
      </c>
      <c r="D13" s="7" t="s">
        <v>16</v>
      </c>
      <c r="E13" s="25">
        <v>2.248494279427943</v>
      </c>
      <c r="F13" s="25">
        <v>1.3577865202231523</v>
      </c>
      <c r="G13" s="7">
        <f t="shared" si="0"/>
        <v>-0.89070775920479073</v>
      </c>
    </row>
    <row r="14" spans="1:13" x14ac:dyDescent="0.2">
      <c r="A14" s="6">
        <v>140026474</v>
      </c>
      <c r="B14" s="5">
        <v>4</v>
      </c>
      <c r="C14" s="1" t="s">
        <v>15</v>
      </c>
      <c r="D14" s="1" t="s">
        <v>16</v>
      </c>
      <c r="E14" s="25">
        <v>2.3134780741850882</v>
      </c>
      <c r="F14" s="25">
        <v>1.394571290858726</v>
      </c>
      <c r="G14" s="1">
        <f t="shared" si="0"/>
        <v>-0.91890678332636222</v>
      </c>
    </row>
    <row r="15" spans="1:13" x14ac:dyDescent="0.2">
      <c r="A15" s="6">
        <v>140026477</v>
      </c>
      <c r="B15" s="5">
        <v>8</v>
      </c>
      <c r="C15" s="1" t="s">
        <v>15</v>
      </c>
      <c r="D15" s="1" t="s">
        <v>16</v>
      </c>
      <c r="E15" s="25">
        <v>2.0801032923241509</v>
      </c>
      <c r="F15" s="25">
        <v>1.5341070846484937</v>
      </c>
      <c r="G15" s="1">
        <f t="shared" si="0"/>
        <v>-0.54599620767565726</v>
      </c>
    </row>
    <row r="16" spans="1:13" x14ac:dyDescent="0.2">
      <c r="A16" s="6">
        <v>140026472</v>
      </c>
      <c r="B16" s="5">
        <v>10</v>
      </c>
      <c r="C16" s="1" t="s">
        <v>15</v>
      </c>
      <c r="D16" s="1" t="s">
        <v>16</v>
      </c>
      <c r="E16" s="25">
        <v>2.9344920282685512</v>
      </c>
      <c r="F16" s="25">
        <v>2.5413439475012622</v>
      </c>
      <c r="G16" s="1">
        <f t="shared" si="0"/>
        <v>-0.39314808076728891</v>
      </c>
    </row>
    <row r="17" spans="1:7" x14ac:dyDescent="0.2">
      <c r="A17" s="6">
        <v>140026475</v>
      </c>
      <c r="B17" s="5">
        <v>18</v>
      </c>
      <c r="C17" s="1" t="s">
        <v>15</v>
      </c>
      <c r="D17" s="1" t="s">
        <v>16</v>
      </c>
      <c r="E17" s="25">
        <v>2.6904702293184739</v>
      </c>
      <c r="F17" s="25">
        <v>0.54195911451847467</v>
      </c>
      <c r="G17" s="1">
        <f t="shared" si="0"/>
        <v>-2.1485111147999993</v>
      </c>
    </row>
    <row r="18" spans="1:7" x14ac:dyDescent="0.2">
      <c r="A18" s="6">
        <v>150013355</v>
      </c>
      <c r="B18" s="5">
        <v>4</v>
      </c>
      <c r="C18" s="1" t="s">
        <v>15</v>
      </c>
      <c r="D18" s="1" t="s">
        <v>16</v>
      </c>
      <c r="E18" s="25">
        <v>2.116977509136913</v>
      </c>
      <c r="F18" s="25">
        <v>1.3058742967685752</v>
      </c>
      <c r="G18" s="1">
        <f t="shared" si="0"/>
        <v>-0.81110321236833771</v>
      </c>
    </row>
    <row r="19" spans="1:7" x14ac:dyDescent="0.2">
      <c r="A19" s="6">
        <v>150018458</v>
      </c>
      <c r="B19" s="5">
        <v>8</v>
      </c>
      <c r="C19" s="1" t="s">
        <v>15</v>
      </c>
      <c r="D19" s="1" t="s">
        <v>16</v>
      </c>
      <c r="E19" s="25">
        <v>2.2179408853358784</v>
      </c>
      <c r="F19" s="25">
        <v>1.9144294067796612</v>
      </c>
      <c r="G19" s="1">
        <f t="shared" si="0"/>
        <v>-0.30351147855621718</v>
      </c>
    </row>
    <row r="20" spans="1:7" x14ac:dyDescent="0.2">
      <c r="A20" s="6">
        <v>150013360</v>
      </c>
      <c r="B20" s="5">
        <v>12</v>
      </c>
      <c r="C20" s="1" t="s">
        <v>15</v>
      </c>
      <c r="D20" s="1" t="s">
        <v>16</v>
      </c>
      <c r="E20" s="25">
        <v>1.5994517004381166</v>
      </c>
      <c r="F20" s="25">
        <v>0.98018411483909196</v>
      </c>
      <c r="G20" s="1">
        <f t="shared" si="0"/>
        <v>-0.61926758559902462</v>
      </c>
    </row>
    <row r="21" spans="1:7" x14ac:dyDescent="0.2">
      <c r="A21" s="6">
        <v>150017565</v>
      </c>
      <c r="B21" s="5">
        <v>14</v>
      </c>
      <c r="C21" s="1" t="s">
        <v>15</v>
      </c>
      <c r="D21" s="1" t="s">
        <v>16</v>
      </c>
      <c r="E21" s="25">
        <v>2.3769761877813504</v>
      </c>
      <c r="F21" s="25">
        <v>0.63707706327191493</v>
      </c>
      <c r="G21" s="1">
        <f t="shared" si="0"/>
        <v>-1.7398991245094355</v>
      </c>
    </row>
    <row r="22" spans="1:7" x14ac:dyDescent="0.2">
      <c r="A22" s="6">
        <v>150017566</v>
      </c>
      <c r="B22" s="5">
        <v>16</v>
      </c>
      <c r="C22" s="4" t="s">
        <v>15</v>
      </c>
      <c r="D22" s="4" t="s">
        <v>16</v>
      </c>
      <c r="E22" s="25">
        <v>1.9031553531840901</v>
      </c>
      <c r="F22" s="25">
        <v>2.9131045994767573</v>
      </c>
      <c r="G22" s="4">
        <f t="shared" si="0"/>
        <v>1.0099492462926671</v>
      </c>
    </row>
    <row r="23" spans="1:7" x14ac:dyDescent="0.2">
      <c r="A23" s="1">
        <v>15006690</v>
      </c>
      <c r="B23" s="2">
        <v>1</v>
      </c>
      <c r="C23" s="1" t="s">
        <v>13</v>
      </c>
      <c r="D23" s="1" t="s">
        <v>17</v>
      </c>
      <c r="E23" s="26"/>
      <c r="F23" s="26"/>
      <c r="G23" s="1">
        <f t="shared" si="0"/>
        <v>0</v>
      </c>
    </row>
    <row r="24" spans="1:7" x14ac:dyDescent="0.2">
      <c r="A24" s="1">
        <v>15006694</v>
      </c>
      <c r="B24" s="2">
        <v>3</v>
      </c>
      <c r="C24" s="1" t="s">
        <v>13</v>
      </c>
      <c r="D24" s="1" t="s">
        <v>17</v>
      </c>
      <c r="E24" s="25">
        <v>2.6542864812872016</v>
      </c>
      <c r="F24" s="25">
        <v>1.0179311323730418</v>
      </c>
      <c r="G24" s="1">
        <f t="shared" si="0"/>
        <v>-1.6363553489141598</v>
      </c>
    </row>
    <row r="25" spans="1:7" x14ac:dyDescent="0.2">
      <c r="A25" s="1">
        <v>15006688</v>
      </c>
      <c r="B25" s="2">
        <v>5</v>
      </c>
      <c r="C25" s="1" t="s">
        <v>13</v>
      </c>
      <c r="D25" s="1" t="s">
        <v>17</v>
      </c>
      <c r="E25" s="25">
        <v>2.4561830378119565</v>
      </c>
      <c r="F25" s="25">
        <v>1.5588481376655723</v>
      </c>
      <c r="G25" s="1">
        <f t="shared" si="0"/>
        <v>-0.89733490014638417</v>
      </c>
    </row>
    <row r="26" spans="1:7" x14ac:dyDescent="0.2">
      <c r="A26" s="1">
        <v>15006685</v>
      </c>
      <c r="B26" s="2">
        <v>7</v>
      </c>
      <c r="C26" s="1" t="s">
        <v>13</v>
      </c>
      <c r="D26" s="1" t="s">
        <v>17</v>
      </c>
      <c r="E26" s="25">
        <v>2.1817746679670975</v>
      </c>
      <c r="F26" s="25">
        <v>1.3803576548672565</v>
      </c>
      <c r="G26" s="1">
        <f t="shared" si="0"/>
        <v>-0.80141701309984104</v>
      </c>
    </row>
    <row r="27" spans="1:7" x14ac:dyDescent="0.2">
      <c r="A27" s="1">
        <v>15006683</v>
      </c>
      <c r="B27" s="2">
        <v>9</v>
      </c>
      <c r="C27" s="1" t="s">
        <v>13</v>
      </c>
      <c r="D27" s="1" t="s">
        <v>17</v>
      </c>
      <c r="E27" s="25">
        <v>2.7672432540986449</v>
      </c>
      <c r="F27" s="25">
        <v>0.9757160997732427</v>
      </c>
      <c r="G27" s="1">
        <f t="shared" si="0"/>
        <v>-1.7915271543254021</v>
      </c>
    </row>
    <row r="28" spans="1:7" x14ac:dyDescent="0.2">
      <c r="A28" s="1">
        <v>15006687</v>
      </c>
      <c r="B28" s="2">
        <v>11</v>
      </c>
      <c r="C28" s="1" t="s">
        <v>13</v>
      </c>
      <c r="D28" s="1" t="s">
        <v>17</v>
      </c>
      <c r="E28" s="25">
        <v>2.5453211395623168</v>
      </c>
      <c r="F28" s="25">
        <v>1.5579092379403794</v>
      </c>
      <c r="G28" s="1">
        <f t="shared" si="0"/>
        <v>-0.98741190162193737</v>
      </c>
    </row>
    <row r="29" spans="1:7" x14ac:dyDescent="0.2">
      <c r="A29" s="1">
        <v>15006691</v>
      </c>
      <c r="B29" s="2">
        <v>13</v>
      </c>
      <c r="C29" s="1" t="s">
        <v>13</v>
      </c>
      <c r="D29" s="1" t="s">
        <v>17</v>
      </c>
      <c r="E29" s="25">
        <v>3.1231958624917668</v>
      </c>
      <c r="F29" s="25">
        <v>1.5700721946060285</v>
      </c>
      <c r="G29" s="1">
        <f t="shared" si="0"/>
        <v>-1.5531236678857383</v>
      </c>
    </row>
    <row r="30" spans="1:7" x14ac:dyDescent="0.2">
      <c r="A30" s="1">
        <v>15006684</v>
      </c>
      <c r="B30" s="2">
        <v>15</v>
      </c>
      <c r="C30" s="1" t="s">
        <v>13</v>
      </c>
      <c r="D30" s="1" t="s">
        <v>17</v>
      </c>
      <c r="E30" s="25">
        <v>3.1718974416428543</v>
      </c>
      <c r="F30" s="25">
        <v>1.4293114204365707</v>
      </c>
      <c r="G30" s="1">
        <f t="shared" si="0"/>
        <v>-1.7425860212062836</v>
      </c>
    </row>
    <row r="31" spans="1:7" x14ac:dyDescent="0.2">
      <c r="A31" s="1">
        <v>15006686</v>
      </c>
      <c r="B31" s="2">
        <v>17</v>
      </c>
      <c r="C31" s="1" t="s">
        <v>13</v>
      </c>
      <c r="D31" s="1" t="s">
        <v>17</v>
      </c>
      <c r="E31" s="25">
        <v>2.6460199965009932</v>
      </c>
      <c r="F31" s="25">
        <v>1.3788255862489924</v>
      </c>
      <c r="G31" s="1">
        <f t="shared" si="0"/>
        <v>-1.2671944102520007</v>
      </c>
    </row>
    <row r="32" spans="1:7" x14ac:dyDescent="0.2">
      <c r="A32" s="1">
        <v>15006696</v>
      </c>
      <c r="B32" s="5">
        <v>2</v>
      </c>
      <c r="C32" s="7" t="s">
        <v>15</v>
      </c>
      <c r="D32" s="7" t="s">
        <v>17</v>
      </c>
      <c r="E32" s="25">
        <v>3.3543354696132592</v>
      </c>
      <c r="F32" s="25">
        <v>4.5587018246027074E-2</v>
      </c>
      <c r="G32" s="7">
        <f t="shared" si="0"/>
        <v>-3.3087484513672321</v>
      </c>
    </row>
    <row r="33" spans="1:7" x14ac:dyDescent="0.2">
      <c r="A33" s="1">
        <v>15006695</v>
      </c>
      <c r="B33" s="5">
        <v>4</v>
      </c>
      <c r="C33" s="1" t="s">
        <v>15</v>
      </c>
      <c r="D33" s="1" t="s">
        <v>17</v>
      </c>
      <c r="E33" s="25">
        <v>2.9326479224487221</v>
      </c>
      <c r="F33" s="25">
        <v>0.57667839175257718</v>
      </c>
      <c r="G33" s="1">
        <f t="shared" si="0"/>
        <v>-2.3559695306961448</v>
      </c>
    </row>
    <row r="34" spans="1:7" x14ac:dyDescent="0.2">
      <c r="A34" s="1">
        <v>15006705</v>
      </c>
      <c r="B34" s="5">
        <v>6</v>
      </c>
      <c r="C34" s="1" t="s">
        <v>15</v>
      </c>
      <c r="D34" s="1" t="s">
        <v>17</v>
      </c>
      <c r="E34" s="26"/>
      <c r="F34" s="26"/>
      <c r="G34" s="1">
        <f t="shared" si="0"/>
        <v>0</v>
      </c>
    </row>
    <row r="35" spans="1:7" x14ac:dyDescent="0.2">
      <c r="A35" s="1">
        <v>15006702</v>
      </c>
      <c r="B35" s="5">
        <v>8</v>
      </c>
      <c r="C35" s="1" t="s">
        <v>15</v>
      </c>
      <c r="D35" s="1" t="s">
        <v>17</v>
      </c>
      <c r="E35" s="25">
        <v>2.7439935503712509</v>
      </c>
      <c r="F35" s="25">
        <v>0.88399005164696431</v>
      </c>
      <c r="G35" s="1">
        <f t="shared" si="0"/>
        <v>-1.8600034987242866</v>
      </c>
    </row>
    <row r="36" spans="1:7" x14ac:dyDescent="0.2">
      <c r="A36" s="1">
        <v>15006698</v>
      </c>
      <c r="B36" s="5">
        <v>10</v>
      </c>
      <c r="C36" s="1" t="s">
        <v>15</v>
      </c>
      <c r="D36" s="1" t="s">
        <v>17</v>
      </c>
      <c r="E36" s="26"/>
      <c r="F36" s="26"/>
      <c r="G36" s="1">
        <f t="shared" si="0"/>
        <v>0</v>
      </c>
    </row>
    <row r="37" spans="1:7" x14ac:dyDescent="0.2">
      <c r="A37" s="1">
        <v>15006700</v>
      </c>
      <c r="B37" s="5">
        <v>12</v>
      </c>
      <c r="C37" s="1" t="s">
        <v>15</v>
      </c>
      <c r="D37" s="1" t="s">
        <v>17</v>
      </c>
      <c r="E37" s="25">
        <v>2.7328852871467988</v>
      </c>
      <c r="F37" s="25">
        <v>0.98539877862595437</v>
      </c>
      <c r="G37" s="1">
        <f t="shared" si="0"/>
        <v>-1.7474865085208444</v>
      </c>
    </row>
    <row r="38" spans="1:7" x14ac:dyDescent="0.2">
      <c r="A38" s="1">
        <v>15006701</v>
      </c>
      <c r="B38" s="5">
        <v>14</v>
      </c>
      <c r="C38" s="1" t="s">
        <v>15</v>
      </c>
      <c r="D38" s="1" t="s">
        <v>17</v>
      </c>
      <c r="E38" s="25">
        <v>3.8923068477138791</v>
      </c>
      <c r="F38" s="25">
        <v>0.78460476452840089</v>
      </c>
      <c r="G38" s="1">
        <f t="shared" si="0"/>
        <v>-3.1077020831854782</v>
      </c>
    </row>
    <row r="39" spans="1:7" x14ac:dyDescent="0.2">
      <c r="A39" s="1">
        <v>15006704</v>
      </c>
      <c r="B39" s="5">
        <v>16</v>
      </c>
      <c r="C39" s="1" t="s">
        <v>15</v>
      </c>
      <c r="D39" s="1" t="s">
        <v>17</v>
      </c>
      <c r="E39" s="25">
        <v>3.1559332220939913</v>
      </c>
      <c r="F39" s="25">
        <v>1.1339719214183039</v>
      </c>
      <c r="G39" s="1">
        <f t="shared" si="0"/>
        <v>-2.0219613006756871</v>
      </c>
    </row>
    <row r="40" spans="1:7" x14ac:dyDescent="0.2">
      <c r="A40" s="1">
        <v>15006697</v>
      </c>
      <c r="B40" s="5">
        <v>18</v>
      </c>
      <c r="C40" s="4" t="s">
        <v>15</v>
      </c>
      <c r="D40" s="4" t="s">
        <v>17</v>
      </c>
      <c r="E40" s="25">
        <v>3.1164876435991595</v>
      </c>
      <c r="F40" s="25">
        <v>1.3244114526129316</v>
      </c>
      <c r="G40" s="4">
        <f t="shared" si="0"/>
        <v>-1.7920761909862279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65"/>
  <sheetViews>
    <sheetView zoomScale="80" zoomScaleNormal="80" workbookViewId="0">
      <selection activeCell="I19" sqref="I19"/>
    </sheetView>
  </sheetViews>
  <sheetFormatPr baseColWidth="10" defaultRowHeight="15" x14ac:dyDescent="0.2"/>
  <cols>
    <col min="1" max="1" width="11.5" style="6"/>
    <col min="2" max="4" width="11.5" style="1"/>
    <col min="5" max="5" width="28.6640625" style="171" bestFit="1" customWidth="1"/>
    <col min="6" max="7" width="36.5" style="8" customWidth="1"/>
    <col min="9" max="11" width="11.5"/>
    <col min="12" max="12" width="30.6640625" bestFit="1" customWidth="1"/>
    <col min="13" max="13" width="37.5" bestFit="1" customWidth="1"/>
    <col min="16" max="18" width="11.5" style="1"/>
    <col min="19" max="19" width="28" style="8" bestFit="1" customWidth="1"/>
    <col min="20" max="20" width="28.6640625" style="166" bestFit="1" customWidth="1"/>
  </cols>
  <sheetData>
    <row r="1" spans="1:20" x14ac:dyDescent="0.2">
      <c r="E1" s="171" t="s">
        <v>33</v>
      </c>
      <c r="F1" s="24" t="s">
        <v>34</v>
      </c>
      <c r="G1" s="175" t="s">
        <v>188</v>
      </c>
      <c r="L1" s="8" t="s">
        <v>33</v>
      </c>
      <c r="M1" s="24" t="s">
        <v>34</v>
      </c>
      <c r="S1" s="166" t="s">
        <v>33</v>
      </c>
      <c r="T1" s="166" t="s">
        <v>33</v>
      </c>
    </row>
    <row r="2" spans="1:20" x14ac:dyDescent="0.2">
      <c r="A2" s="1" t="s">
        <v>0</v>
      </c>
      <c r="B2" s="1" t="s">
        <v>1</v>
      </c>
      <c r="C2" s="1" t="s">
        <v>2</v>
      </c>
      <c r="D2" s="1" t="s">
        <v>3</v>
      </c>
      <c r="E2" s="172" t="s">
        <v>36</v>
      </c>
      <c r="F2" s="23" t="s">
        <v>36</v>
      </c>
      <c r="G2" s="23"/>
      <c r="J2" s="1" t="s">
        <v>3</v>
      </c>
      <c r="K2" s="1" t="s">
        <v>2</v>
      </c>
      <c r="L2" s="1" t="s">
        <v>36</v>
      </c>
      <c r="M2" s="23" t="s">
        <v>36</v>
      </c>
      <c r="P2" s="1" t="s">
        <v>1</v>
      </c>
      <c r="Q2" s="1" t="s">
        <v>2</v>
      </c>
      <c r="R2" s="1" t="s">
        <v>3</v>
      </c>
      <c r="S2" s="167" t="s">
        <v>36</v>
      </c>
      <c r="T2" s="167" t="s">
        <v>36</v>
      </c>
    </row>
    <row r="3" spans="1:20" x14ac:dyDescent="0.2">
      <c r="A3" s="6">
        <v>140026457</v>
      </c>
      <c r="B3" s="2">
        <v>5</v>
      </c>
      <c r="C3" s="7" t="s">
        <v>13</v>
      </c>
      <c r="D3" s="7" t="s">
        <v>16</v>
      </c>
      <c r="E3" s="171">
        <v>0.54933900000000002</v>
      </c>
      <c r="F3" s="25">
        <v>2.2649496349410914</v>
      </c>
      <c r="G3" s="25"/>
      <c r="I3" t="s">
        <v>75</v>
      </c>
      <c r="J3" s="7" t="s">
        <v>16</v>
      </c>
      <c r="K3" s="137" t="s">
        <v>13</v>
      </c>
      <c r="L3" s="120">
        <f>AVERAGE(E3:E12)</f>
        <v>0.60765069999999999</v>
      </c>
      <c r="M3" s="120">
        <f>AVERAGE(F3:F12)</f>
        <v>1.7607139595026191</v>
      </c>
      <c r="P3" s="2">
        <v>5</v>
      </c>
      <c r="Q3" s="7" t="s">
        <v>13</v>
      </c>
      <c r="R3" s="7" t="s">
        <v>16</v>
      </c>
      <c r="S3" s="8">
        <v>0.54933900000000002</v>
      </c>
      <c r="T3" s="168">
        <v>5.4933857240127093E-4</v>
      </c>
    </row>
    <row r="4" spans="1:20" x14ac:dyDescent="0.2">
      <c r="A4" s="6">
        <v>140026464</v>
      </c>
      <c r="B4" s="2">
        <v>7</v>
      </c>
      <c r="C4" s="1" t="s">
        <v>13</v>
      </c>
      <c r="D4" s="1" t="s">
        <v>16</v>
      </c>
      <c r="E4" s="171">
        <v>0.70486700000000002</v>
      </c>
      <c r="F4" s="25">
        <v>2.4290462600114155</v>
      </c>
      <c r="G4" s="25"/>
      <c r="J4" s="4"/>
      <c r="K4" s="4" t="s">
        <v>15</v>
      </c>
      <c r="L4" s="159">
        <f>AVERAGE(E13:E22)</f>
        <v>0.57002609999999998</v>
      </c>
      <c r="M4" s="159">
        <f>AVERAGE(F13:F22)</f>
        <v>1.512043743888611</v>
      </c>
      <c r="P4" s="2">
        <v>7</v>
      </c>
      <c r="Q4" s="1" t="s">
        <v>13</v>
      </c>
      <c r="R4" s="1" t="s">
        <v>16</v>
      </c>
      <c r="S4" s="8">
        <v>0.70486700000000002</v>
      </c>
      <c r="T4" s="168">
        <v>7.0486663751796849E-4</v>
      </c>
    </row>
    <row r="5" spans="1:20" x14ac:dyDescent="0.2">
      <c r="A5" s="6">
        <v>140026463</v>
      </c>
      <c r="B5" s="2">
        <v>11</v>
      </c>
      <c r="C5" s="1" t="s">
        <v>13</v>
      </c>
      <c r="D5" s="1" t="s">
        <v>16</v>
      </c>
      <c r="E5" s="171">
        <v>0.625579</v>
      </c>
      <c r="F5" s="25">
        <v>1.8386112117880695</v>
      </c>
      <c r="G5" s="25"/>
      <c r="J5" s="7" t="s">
        <v>17</v>
      </c>
      <c r="K5" s="137" t="s">
        <v>13</v>
      </c>
      <c r="L5" s="120">
        <f>AVERAGE(E23:E31)</f>
        <v>0.23574300000000001</v>
      </c>
      <c r="M5" s="120">
        <f>AVERAGE(F23:F31)</f>
        <v>1.3586214329888855</v>
      </c>
      <c r="P5" s="2">
        <v>11</v>
      </c>
      <c r="Q5" s="1" t="s">
        <v>13</v>
      </c>
      <c r="R5" s="1" t="s">
        <v>16</v>
      </c>
      <c r="S5" s="8">
        <v>0.625579</v>
      </c>
      <c r="T5" s="168">
        <v>6.2557926140889943E-4</v>
      </c>
    </row>
    <row r="6" spans="1:20" x14ac:dyDescent="0.2">
      <c r="A6" s="6">
        <v>140026458</v>
      </c>
      <c r="B6" s="2">
        <v>13</v>
      </c>
      <c r="C6" s="1" t="s">
        <v>13</v>
      </c>
      <c r="D6" s="1" t="s">
        <v>16</v>
      </c>
      <c r="E6" s="171">
        <v>0.72372300000000001</v>
      </c>
      <c r="F6" s="25">
        <v>1.2482565022823084</v>
      </c>
      <c r="G6" s="25"/>
      <c r="J6" s="4"/>
      <c r="K6" s="4" t="s">
        <v>15</v>
      </c>
      <c r="L6" s="120">
        <f>AVERAGE(E32:E40)</f>
        <v>0.107805336</v>
      </c>
      <c r="M6" s="120">
        <f>AVERAGE(F32:F40)</f>
        <v>0.81923462554730853</v>
      </c>
      <c r="P6" s="2">
        <v>13</v>
      </c>
      <c r="Q6" s="1" t="s">
        <v>13</v>
      </c>
      <c r="R6" s="1" t="s">
        <v>16</v>
      </c>
      <c r="S6" s="8">
        <v>0.72372300000000001</v>
      </c>
      <c r="T6" s="168">
        <v>7.2372307156942357E-4</v>
      </c>
    </row>
    <row r="7" spans="1:20" x14ac:dyDescent="0.2">
      <c r="A7" s="6">
        <v>140026466</v>
      </c>
      <c r="B7" s="2">
        <v>17</v>
      </c>
      <c r="C7" s="1" t="s">
        <v>13</v>
      </c>
      <c r="D7" s="1" t="s">
        <v>16</v>
      </c>
      <c r="E7" s="171">
        <v>0.408472</v>
      </c>
      <c r="F7" s="25">
        <v>1.7572824630287607</v>
      </c>
      <c r="G7" s="25"/>
      <c r="P7" s="2">
        <v>17</v>
      </c>
      <c r="Q7" s="1" t="s">
        <v>13</v>
      </c>
      <c r="R7" s="1" t="s">
        <v>16</v>
      </c>
      <c r="S7" s="8">
        <v>0.408472</v>
      </c>
      <c r="T7" s="168">
        <v>4.0847210538614323E-4</v>
      </c>
    </row>
    <row r="8" spans="1:20" x14ac:dyDescent="0.2">
      <c r="A8" s="6">
        <v>150017567</v>
      </c>
      <c r="B8" s="2">
        <v>1</v>
      </c>
      <c r="C8" s="1" t="s">
        <v>13</v>
      </c>
      <c r="D8" s="1" t="s">
        <v>16</v>
      </c>
      <c r="E8" s="171">
        <v>0.49837100000000001</v>
      </c>
      <c r="F8" s="25">
        <v>1.7692354472496175</v>
      </c>
      <c r="G8" s="25"/>
      <c r="I8" t="s">
        <v>77</v>
      </c>
      <c r="J8" s="1" t="s">
        <v>3</v>
      </c>
      <c r="K8" s="1" t="s">
        <v>2</v>
      </c>
      <c r="P8" s="2">
        <v>1</v>
      </c>
      <c r="Q8" s="1" t="s">
        <v>13</v>
      </c>
      <c r="R8" s="1" t="s">
        <v>16</v>
      </c>
      <c r="S8" s="8">
        <v>0.49837100000000001</v>
      </c>
      <c r="T8" s="168">
        <v>4.9799999999999996E-4</v>
      </c>
    </row>
    <row r="9" spans="1:20" x14ac:dyDescent="0.2">
      <c r="A9" s="6">
        <v>150018461</v>
      </c>
      <c r="B9" s="2">
        <v>3</v>
      </c>
      <c r="C9" s="1" t="s">
        <v>13</v>
      </c>
      <c r="D9" s="1" t="s">
        <v>16</v>
      </c>
      <c r="E9" s="171">
        <v>0.62931300000000001</v>
      </c>
      <c r="F9" s="25">
        <v>1.5116860239194319</v>
      </c>
      <c r="G9" s="25"/>
      <c r="J9" s="7" t="s">
        <v>16</v>
      </c>
      <c r="K9" s="137" t="s">
        <v>13</v>
      </c>
      <c r="L9" s="120">
        <f>((STDEV(E3:E12))/(SQRT(COUNT(E3:E12))))</f>
        <v>3.0832302597204046E-2</v>
      </c>
      <c r="M9" s="120">
        <f>((STDEV(F3:F12))/(SQRT(COUNT(F3:F12))))</f>
        <v>0.11910964054067098</v>
      </c>
      <c r="P9" s="2">
        <v>3</v>
      </c>
      <c r="Q9" s="1" t="s">
        <v>13</v>
      </c>
      <c r="R9" s="1" t="s">
        <v>16</v>
      </c>
      <c r="S9" s="8">
        <v>0.62931300000000001</v>
      </c>
      <c r="T9" s="168">
        <v>6.29E-4</v>
      </c>
    </row>
    <row r="10" spans="1:20" x14ac:dyDescent="0.2">
      <c r="A10" s="6">
        <v>150013363</v>
      </c>
      <c r="B10" s="2">
        <v>7</v>
      </c>
      <c r="C10" s="1" t="s">
        <v>13</v>
      </c>
      <c r="D10" s="1" t="s">
        <v>16</v>
      </c>
      <c r="E10" s="171">
        <v>0.64105400000000001</v>
      </c>
      <c r="F10" s="25">
        <v>1.3046124540627257</v>
      </c>
      <c r="G10" s="25"/>
      <c r="J10" s="4"/>
      <c r="K10" s="4" t="s">
        <v>15</v>
      </c>
      <c r="L10" s="159">
        <f>((STDEV(E13:E22))/(SQRT(COUNT(E13:E22))))</f>
        <v>6.5856921390482714E-2</v>
      </c>
      <c r="M10" s="159">
        <f>((STDEV(F13:F22))/(SQRT(COUNT(F13:F22))))</f>
        <v>0.24162500554615354</v>
      </c>
      <c r="P10" s="2">
        <v>7</v>
      </c>
      <c r="Q10" s="1" t="s">
        <v>13</v>
      </c>
      <c r="R10" s="1" t="s">
        <v>16</v>
      </c>
      <c r="S10" s="8">
        <v>0.64105400000000001</v>
      </c>
      <c r="T10" s="168">
        <v>6.4099999999999997E-4</v>
      </c>
    </row>
    <row r="11" spans="1:20" x14ac:dyDescent="0.2">
      <c r="A11" s="6">
        <v>150013569</v>
      </c>
      <c r="B11" s="2">
        <v>15</v>
      </c>
      <c r="C11" s="1" t="s">
        <v>13</v>
      </c>
      <c r="D11" s="1" t="s">
        <v>16</v>
      </c>
      <c r="E11" s="171">
        <v>0.61273100000000003</v>
      </c>
      <c r="F11" s="25">
        <v>1.6068435671493808</v>
      </c>
      <c r="G11" s="25"/>
      <c r="J11" s="7" t="s">
        <v>17</v>
      </c>
      <c r="K11" s="137" t="s">
        <v>13</v>
      </c>
      <c r="L11" s="120">
        <f>((STDEV(E23:E31))/(SQRT(COUNT(E23:E31))))</f>
        <v>3.5564443773865549E-2</v>
      </c>
      <c r="M11" s="120">
        <f>((STDEV(F23:F31))/(SQRT(COUNT(F23:F31))))</f>
        <v>8.3781380866162616E-2</v>
      </c>
      <c r="P11" s="2">
        <v>15</v>
      </c>
      <c r="Q11" s="1" t="s">
        <v>13</v>
      </c>
      <c r="R11" s="1" t="s">
        <v>16</v>
      </c>
      <c r="S11" s="8">
        <v>0.61273100000000003</v>
      </c>
      <c r="T11" s="168">
        <v>6.1300000000000005E-4</v>
      </c>
    </row>
    <row r="12" spans="1:20" x14ac:dyDescent="0.2">
      <c r="A12" s="6">
        <v>150014043</v>
      </c>
      <c r="B12" s="2">
        <v>17</v>
      </c>
      <c r="C12" s="4" t="s">
        <v>13</v>
      </c>
      <c r="D12" s="4" t="s">
        <v>16</v>
      </c>
      <c r="E12" s="171">
        <v>0.68305800000000005</v>
      </c>
      <c r="F12" s="25">
        <v>1.8766160305933903</v>
      </c>
      <c r="G12" s="25"/>
      <c r="J12" s="4"/>
      <c r="K12" s="4" t="s">
        <v>15</v>
      </c>
      <c r="L12" s="120">
        <f>((STDEV(E32:E40))/(SQRT(COUNT(E32:E40))))</f>
        <v>3.8127044451062984E-2</v>
      </c>
      <c r="M12" s="120">
        <f>((STDEV(F32:F40))/(SQRT(COUNT(F32:F40))))</f>
        <v>0.15770907190017708</v>
      </c>
      <c r="P12" s="2">
        <v>17</v>
      </c>
      <c r="Q12" s="4" t="s">
        <v>13</v>
      </c>
      <c r="R12" s="4" t="s">
        <v>16</v>
      </c>
      <c r="S12" s="8">
        <v>0.68305800000000005</v>
      </c>
      <c r="T12" s="168">
        <v>6.8300000000000001E-4</v>
      </c>
    </row>
    <row r="13" spans="1:20" x14ac:dyDescent="0.2">
      <c r="A13" s="6">
        <v>140026471</v>
      </c>
      <c r="B13" s="5">
        <v>2</v>
      </c>
      <c r="C13" s="7" t="s">
        <v>15</v>
      </c>
      <c r="D13" s="7" t="s">
        <v>16</v>
      </c>
      <c r="E13" s="171">
        <v>0.397671</v>
      </c>
      <c r="F13" s="25">
        <v>1.3577865202231523</v>
      </c>
      <c r="G13" s="25"/>
      <c r="P13" s="5">
        <v>2</v>
      </c>
      <c r="Q13" s="7" t="s">
        <v>15</v>
      </c>
      <c r="R13" s="7" t="s">
        <v>16</v>
      </c>
      <c r="S13" s="8">
        <v>0.397671</v>
      </c>
      <c r="T13" s="168">
        <v>3.9767102785063076E-4</v>
      </c>
    </row>
    <row r="14" spans="1:20" x14ac:dyDescent="0.2">
      <c r="A14" s="6">
        <v>140026474</v>
      </c>
      <c r="B14" s="5">
        <v>4</v>
      </c>
      <c r="C14" s="1" t="s">
        <v>15</v>
      </c>
      <c r="D14" s="1" t="s">
        <v>16</v>
      </c>
      <c r="E14" s="171">
        <v>0.58135400000000004</v>
      </c>
      <c r="F14" s="25">
        <v>1.394571290858726</v>
      </c>
      <c r="G14" s="25"/>
      <c r="P14" s="5">
        <v>4</v>
      </c>
      <c r="Q14" s="1" t="s">
        <v>15</v>
      </c>
      <c r="R14" s="1" t="s">
        <v>16</v>
      </c>
      <c r="S14" s="8">
        <v>0.58135400000000004</v>
      </c>
      <c r="T14" s="168">
        <v>5.8135411303630359E-4</v>
      </c>
    </row>
    <row r="15" spans="1:20" x14ac:dyDescent="0.2">
      <c r="A15" s="6">
        <v>140026477</v>
      </c>
      <c r="B15" s="5">
        <v>8</v>
      </c>
      <c r="C15" s="1" t="s">
        <v>15</v>
      </c>
      <c r="D15" s="1" t="s">
        <v>16</v>
      </c>
      <c r="E15" s="171">
        <v>0.27763500000000002</v>
      </c>
      <c r="F15" s="25">
        <v>1.5341070846484937</v>
      </c>
      <c r="G15" s="25"/>
      <c r="P15" s="5">
        <v>8</v>
      </c>
      <c r="Q15" s="1" t="s">
        <v>15</v>
      </c>
      <c r="R15" s="1" t="s">
        <v>16</v>
      </c>
      <c r="S15" s="8">
        <v>0.27763500000000002</v>
      </c>
      <c r="T15" s="168">
        <v>2.7763481010965494E-4</v>
      </c>
    </row>
    <row r="16" spans="1:20" x14ac:dyDescent="0.2">
      <c r="A16" s="6">
        <v>140026472</v>
      </c>
      <c r="B16" s="5">
        <v>10</v>
      </c>
      <c r="C16" s="1" t="s">
        <v>15</v>
      </c>
      <c r="D16" s="1" t="s">
        <v>16</v>
      </c>
      <c r="E16" s="171">
        <v>0.80432400000000004</v>
      </c>
      <c r="F16" s="25">
        <v>2.5413439475012622</v>
      </c>
      <c r="G16" s="25"/>
      <c r="P16" s="5">
        <v>10</v>
      </c>
      <c r="Q16" s="1" t="s">
        <v>15</v>
      </c>
      <c r="R16" s="1" t="s">
        <v>16</v>
      </c>
      <c r="S16" s="8">
        <v>0.80432400000000004</v>
      </c>
      <c r="T16" s="168">
        <v>8.0432449893992934E-4</v>
      </c>
    </row>
    <row r="17" spans="1:20" x14ac:dyDescent="0.2">
      <c r="A17" s="6">
        <v>140026475</v>
      </c>
      <c r="B17" s="5">
        <v>18</v>
      </c>
      <c r="C17" s="1" t="s">
        <v>15</v>
      </c>
      <c r="D17" s="1" t="s">
        <v>16</v>
      </c>
      <c r="E17" s="171">
        <v>0.73428899999999997</v>
      </c>
      <c r="F17" s="25">
        <v>0.54195911451847467</v>
      </c>
      <c r="G17" s="25"/>
      <c r="P17" s="5">
        <v>18</v>
      </c>
      <c r="Q17" s="1" t="s">
        <v>15</v>
      </c>
      <c r="R17" s="1" t="s">
        <v>16</v>
      </c>
      <c r="S17" s="8">
        <v>0.73428899999999997</v>
      </c>
      <c r="T17" s="168">
        <v>7.3428857586798105E-4</v>
      </c>
    </row>
    <row r="18" spans="1:20" x14ac:dyDescent="0.2">
      <c r="A18" s="6">
        <v>150013355</v>
      </c>
      <c r="B18" s="5">
        <v>4</v>
      </c>
      <c r="C18" s="1" t="s">
        <v>15</v>
      </c>
      <c r="D18" s="1" t="s">
        <v>16</v>
      </c>
      <c r="E18" s="172">
        <v>0.83172800000000002</v>
      </c>
      <c r="F18" s="25">
        <v>1.3058742967685752</v>
      </c>
      <c r="G18" s="25"/>
      <c r="P18" s="5">
        <v>4</v>
      </c>
      <c r="Q18" s="1" t="s">
        <v>15</v>
      </c>
      <c r="R18" s="1" t="s">
        <v>16</v>
      </c>
      <c r="S18" s="8">
        <v>0.83172800000000002</v>
      </c>
      <c r="T18" s="169">
        <v>8.3199999999999995E-4</v>
      </c>
    </row>
    <row r="19" spans="1:20" x14ac:dyDescent="0.2">
      <c r="A19" s="6">
        <v>150018458</v>
      </c>
      <c r="B19" s="5">
        <v>8</v>
      </c>
      <c r="C19" s="1" t="s">
        <v>15</v>
      </c>
      <c r="D19" s="1" t="s">
        <v>16</v>
      </c>
      <c r="E19" s="172">
        <v>0.23438000000000001</v>
      </c>
      <c r="F19" s="25">
        <v>1.9144294067796612</v>
      </c>
      <c r="G19" s="25"/>
      <c r="P19" s="5">
        <v>8</v>
      </c>
      <c r="Q19" s="1" t="s">
        <v>15</v>
      </c>
      <c r="R19" s="1" t="s">
        <v>16</v>
      </c>
      <c r="S19" s="8">
        <v>0.23438000000000001</v>
      </c>
      <c r="T19" s="169">
        <v>2.34E-4</v>
      </c>
    </row>
    <row r="20" spans="1:20" x14ac:dyDescent="0.2">
      <c r="A20" s="6">
        <v>150013360</v>
      </c>
      <c r="B20" s="5">
        <v>12</v>
      </c>
      <c r="C20" s="1" t="s">
        <v>15</v>
      </c>
      <c r="D20" s="1" t="s">
        <v>16</v>
      </c>
      <c r="E20" s="172">
        <v>0.62299099999999996</v>
      </c>
      <c r="F20" s="25">
        <v>0.98018411483909196</v>
      </c>
      <c r="G20" s="25"/>
      <c r="P20" s="5">
        <v>12</v>
      </c>
      <c r="Q20" s="1" t="s">
        <v>15</v>
      </c>
      <c r="R20" s="1" t="s">
        <v>16</v>
      </c>
      <c r="S20" s="8">
        <v>0.62299099999999996</v>
      </c>
      <c r="T20" s="169">
        <v>6.2299999999999996E-4</v>
      </c>
    </row>
    <row r="21" spans="1:20" x14ac:dyDescent="0.2">
      <c r="A21" s="6">
        <v>150017565</v>
      </c>
      <c r="B21" s="5">
        <v>14</v>
      </c>
      <c r="C21" s="1" t="s">
        <v>15</v>
      </c>
      <c r="D21" s="1" t="s">
        <v>16</v>
      </c>
      <c r="E21" s="172">
        <v>0.66411399999999998</v>
      </c>
      <c r="F21" s="25">
        <v>0.63707706327191493</v>
      </c>
      <c r="G21" s="25"/>
      <c r="P21" s="5">
        <v>14</v>
      </c>
      <c r="Q21" s="1" t="s">
        <v>15</v>
      </c>
      <c r="R21" s="1" t="s">
        <v>16</v>
      </c>
      <c r="S21" s="8">
        <v>0.66411399999999998</v>
      </c>
      <c r="T21" s="169">
        <v>6.6399999999999999E-4</v>
      </c>
    </row>
    <row r="22" spans="1:20" x14ac:dyDescent="0.2">
      <c r="A22" s="6">
        <v>150017566</v>
      </c>
      <c r="B22" s="5">
        <v>16</v>
      </c>
      <c r="C22" s="4" t="s">
        <v>15</v>
      </c>
      <c r="D22" s="4" t="s">
        <v>16</v>
      </c>
      <c r="E22" s="172">
        <v>0.55177500000000002</v>
      </c>
      <c r="F22" s="25">
        <v>2.9131045994767573</v>
      </c>
      <c r="G22" s="25"/>
      <c r="P22" s="5">
        <v>16</v>
      </c>
      <c r="Q22" s="4" t="s">
        <v>15</v>
      </c>
      <c r="R22" s="4" t="s">
        <v>16</v>
      </c>
      <c r="S22" s="8">
        <v>0.55177500000000002</v>
      </c>
      <c r="T22" s="169">
        <v>5.5199999999999997E-4</v>
      </c>
    </row>
    <row r="23" spans="1:20" x14ac:dyDescent="0.2">
      <c r="A23" s="1">
        <v>15006690</v>
      </c>
      <c r="B23" s="2">
        <v>1</v>
      </c>
      <c r="C23" s="1" t="s">
        <v>13</v>
      </c>
      <c r="D23" s="1" t="s">
        <v>17</v>
      </c>
      <c r="E23" s="171">
        <v>0.10827000000000001</v>
      </c>
      <c r="F23" s="26"/>
      <c r="G23" s="26"/>
      <c r="P23" s="2">
        <v>1</v>
      </c>
      <c r="Q23" s="1" t="s">
        <v>13</v>
      </c>
      <c r="R23" s="1" t="s">
        <v>17</v>
      </c>
      <c r="S23" s="8">
        <v>0.10827000000000001</v>
      </c>
      <c r="T23" s="168">
        <v>1.08E-4</v>
      </c>
    </row>
    <row r="24" spans="1:20" x14ac:dyDescent="0.2">
      <c r="A24" s="1">
        <v>15006694</v>
      </c>
      <c r="B24" s="2">
        <v>3</v>
      </c>
      <c r="C24" s="1" t="s">
        <v>13</v>
      </c>
      <c r="D24" s="1" t="s">
        <v>17</v>
      </c>
      <c r="E24" s="171">
        <v>0.18998499999999999</v>
      </c>
      <c r="F24" s="25">
        <v>1.0179311323730418</v>
      </c>
      <c r="G24" s="25"/>
      <c r="P24" s="2">
        <v>3</v>
      </c>
      <c r="Q24" s="1" t="s">
        <v>13</v>
      </c>
      <c r="R24" s="1" t="s">
        <v>17</v>
      </c>
      <c r="S24" s="8">
        <v>0.18998499999999999</v>
      </c>
      <c r="T24" s="168">
        <v>1.9000000000000001E-4</v>
      </c>
    </row>
    <row r="25" spans="1:20" x14ac:dyDescent="0.2">
      <c r="A25" s="1">
        <v>15006688</v>
      </c>
      <c r="B25" s="2">
        <v>5</v>
      </c>
      <c r="C25" s="1" t="s">
        <v>13</v>
      </c>
      <c r="D25" s="1" t="s">
        <v>17</v>
      </c>
      <c r="E25" s="171">
        <v>0.132331</v>
      </c>
      <c r="F25" s="25">
        <v>1.5588481376655723</v>
      </c>
      <c r="G25" s="25"/>
      <c r="P25" s="2">
        <v>5</v>
      </c>
      <c r="Q25" s="1" t="s">
        <v>13</v>
      </c>
      <c r="R25" s="1" t="s">
        <v>17</v>
      </c>
      <c r="S25" s="8">
        <v>0.132331</v>
      </c>
      <c r="T25" s="168">
        <v>1.3200000000000001E-4</v>
      </c>
    </row>
    <row r="26" spans="1:20" x14ac:dyDescent="0.2">
      <c r="A26" s="1">
        <v>15006685</v>
      </c>
      <c r="B26" s="2">
        <v>7</v>
      </c>
      <c r="C26" s="1" t="s">
        <v>13</v>
      </c>
      <c r="D26" s="1" t="s">
        <v>17</v>
      </c>
      <c r="E26" s="171">
        <v>0.33000600000000002</v>
      </c>
      <c r="F26" s="25">
        <v>1.3803576548672565</v>
      </c>
      <c r="G26" s="25"/>
      <c r="P26" s="2">
        <v>7</v>
      </c>
      <c r="Q26" s="1" t="s">
        <v>13</v>
      </c>
      <c r="R26" s="1" t="s">
        <v>17</v>
      </c>
      <c r="S26" s="8">
        <v>0.33000600000000002</v>
      </c>
      <c r="T26" s="168">
        <v>3.3E-4</v>
      </c>
    </row>
    <row r="27" spans="1:20" x14ac:dyDescent="0.2">
      <c r="A27" s="1">
        <v>15006683</v>
      </c>
      <c r="B27" s="2">
        <v>9</v>
      </c>
      <c r="C27" s="1" t="s">
        <v>13</v>
      </c>
      <c r="D27" s="1" t="s">
        <v>17</v>
      </c>
      <c r="E27" s="171">
        <v>0.39362799999999998</v>
      </c>
      <c r="F27" s="25">
        <v>0.9757160997732427</v>
      </c>
      <c r="G27" s="25"/>
      <c r="P27" s="2">
        <v>9</v>
      </c>
      <c r="Q27" s="1" t="s">
        <v>13</v>
      </c>
      <c r="R27" s="1" t="s">
        <v>17</v>
      </c>
      <c r="S27" s="8">
        <v>0.39362799999999998</v>
      </c>
      <c r="T27" s="168">
        <v>3.9399999999999998E-4</v>
      </c>
    </row>
    <row r="28" spans="1:20" x14ac:dyDescent="0.2">
      <c r="A28" s="1">
        <v>15006687</v>
      </c>
      <c r="B28" s="2">
        <v>11</v>
      </c>
      <c r="C28" s="1" t="s">
        <v>13</v>
      </c>
      <c r="D28" s="1" t="s">
        <v>17</v>
      </c>
      <c r="E28" s="171">
        <v>0.27959099999999998</v>
      </c>
      <c r="F28" s="25">
        <v>1.5579092379403794</v>
      </c>
      <c r="G28" s="25"/>
      <c r="P28" s="2">
        <v>11</v>
      </c>
      <c r="Q28" s="1" t="s">
        <v>13</v>
      </c>
      <c r="R28" s="1" t="s">
        <v>17</v>
      </c>
      <c r="S28" s="8">
        <v>0.27959099999999998</v>
      </c>
      <c r="T28" s="168">
        <v>2.7599999999999999E-4</v>
      </c>
    </row>
    <row r="29" spans="1:20" x14ac:dyDescent="0.2">
      <c r="A29" s="1">
        <v>15006691</v>
      </c>
      <c r="B29" s="2">
        <v>13</v>
      </c>
      <c r="C29" s="1" t="s">
        <v>13</v>
      </c>
      <c r="D29" s="1" t="s">
        <v>17</v>
      </c>
      <c r="E29" s="171">
        <v>0.27607199999999998</v>
      </c>
      <c r="F29" s="25">
        <v>1.5700721946060285</v>
      </c>
      <c r="G29" s="25"/>
      <c r="P29" s="2">
        <v>13</v>
      </c>
      <c r="Q29" s="1" t="s">
        <v>13</v>
      </c>
      <c r="R29" s="1" t="s">
        <v>17</v>
      </c>
      <c r="S29" s="8">
        <v>0.27607199999999998</v>
      </c>
      <c r="T29" s="168">
        <v>2.7999999999999998E-4</v>
      </c>
    </row>
    <row r="30" spans="1:20" x14ac:dyDescent="0.2">
      <c r="A30" s="1">
        <v>15006684</v>
      </c>
      <c r="B30" s="2">
        <v>15</v>
      </c>
      <c r="C30" s="1" t="s">
        <v>13</v>
      </c>
      <c r="D30" s="1" t="s">
        <v>17</v>
      </c>
      <c r="E30" s="171">
        <v>9.8927000000000001E-2</v>
      </c>
      <c r="F30" s="25">
        <v>1.4293114204365707</v>
      </c>
      <c r="G30" s="25"/>
      <c r="P30" s="2">
        <v>15</v>
      </c>
      <c r="Q30" s="1" t="s">
        <v>13</v>
      </c>
      <c r="R30" s="1" t="s">
        <v>17</v>
      </c>
      <c r="S30" s="8">
        <v>9.8927000000000001E-2</v>
      </c>
      <c r="T30" s="168">
        <v>9.8900000000000005E-5</v>
      </c>
    </row>
    <row r="31" spans="1:20" x14ac:dyDescent="0.2">
      <c r="A31" s="1">
        <v>15006686</v>
      </c>
      <c r="B31" s="2">
        <v>17</v>
      </c>
      <c r="C31" s="1" t="s">
        <v>13</v>
      </c>
      <c r="D31" s="1" t="s">
        <v>17</v>
      </c>
      <c r="E31" s="171">
        <v>0.31287700000000002</v>
      </c>
      <c r="F31" s="25">
        <v>1.3788255862489924</v>
      </c>
      <c r="G31" s="25"/>
      <c r="P31" s="2">
        <v>17</v>
      </c>
      <c r="Q31" s="1" t="s">
        <v>13</v>
      </c>
      <c r="R31" s="1" t="s">
        <v>17</v>
      </c>
      <c r="S31" s="8">
        <v>0.31287700000000002</v>
      </c>
      <c r="T31" s="168">
        <v>3.1300000000000002E-4</v>
      </c>
    </row>
    <row r="32" spans="1:20" x14ac:dyDescent="0.2">
      <c r="A32" s="1">
        <v>15006696</v>
      </c>
      <c r="B32" s="5">
        <v>2</v>
      </c>
      <c r="C32" s="7" t="s">
        <v>15</v>
      </c>
      <c r="D32" s="7" t="s">
        <v>17</v>
      </c>
      <c r="E32" s="171">
        <v>1.266306E-3</v>
      </c>
      <c r="F32" s="25">
        <v>4.5587018246027074E-2</v>
      </c>
      <c r="G32" s="25"/>
      <c r="P32" s="5">
        <v>2</v>
      </c>
      <c r="Q32" s="7" t="s">
        <v>15</v>
      </c>
      <c r="R32" s="7" t="s">
        <v>17</v>
      </c>
      <c r="S32" s="8">
        <v>1.266306E-3</v>
      </c>
      <c r="T32" s="168">
        <v>1.2663099999999999E-6</v>
      </c>
    </row>
    <row r="33" spans="1:20" x14ac:dyDescent="0.2">
      <c r="A33" s="1">
        <v>15006695</v>
      </c>
      <c r="B33" s="5">
        <v>4</v>
      </c>
      <c r="C33" s="1" t="s">
        <v>15</v>
      </c>
      <c r="D33" s="1" t="s">
        <v>17</v>
      </c>
      <c r="E33" s="171">
        <v>7.5165345999999994E-2</v>
      </c>
      <c r="F33" s="25">
        <v>0.57667839175257718</v>
      </c>
      <c r="G33" s="25"/>
      <c r="P33" s="5">
        <v>4</v>
      </c>
      <c r="Q33" s="1" t="s">
        <v>15</v>
      </c>
      <c r="R33" s="1" t="s">
        <v>17</v>
      </c>
      <c r="S33" s="8">
        <v>7.5165345999999994E-2</v>
      </c>
      <c r="T33" s="168">
        <v>7.5165299999999997E-5</v>
      </c>
    </row>
    <row r="34" spans="1:20" x14ac:dyDescent="0.2">
      <c r="A34" s="1">
        <v>15006705</v>
      </c>
      <c r="B34" s="5">
        <v>6</v>
      </c>
      <c r="C34" s="1" t="s">
        <v>15</v>
      </c>
      <c r="D34" s="1" t="s">
        <v>17</v>
      </c>
      <c r="E34" s="173"/>
      <c r="F34" s="26"/>
      <c r="G34" s="26"/>
      <c r="P34" s="5">
        <v>6</v>
      </c>
      <c r="Q34" s="1" t="s">
        <v>15</v>
      </c>
      <c r="R34" s="1" t="s">
        <v>17</v>
      </c>
      <c r="T34" s="170"/>
    </row>
    <row r="35" spans="1:20" x14ac:dyDescent="0.2">
      <c r="A35" s="1">
        <v>15006702</v>
      </c>
      <c r="B35" s="5">
        <v>8</v>
      </c>
      <c r="C35" s="1" t="s">
        <v>15</v>
      </c>
      <c r="D35" s="1" t="s">
        <v>17</v>
      </c>
      <c r="E35" s="171">
        <v>6.5435017999999998E-2</v>
      </c>
      <c r="F35" s="25">
        <v>0.88399005164696431</v>
      </c>
      <c r="G35" s="25"/>
      <c r="P35" s="5">
        <v>8</v>
      </c>
      <c r="Q35" s="1" t="s">
        <v>15</v>
      </c>
      <c r="R35" s="1" t="s">
        <v>17</v>
      </c>
      <c r="S35" s="8">
        <v>6.5435017999999998E-2</v>
      </c>
      <c r="T35" s="168">
        <v>6.5434999999999999E-5</v>
      </c>
    </row>
    <row r="36" spans="1:20" x14ac:dyDescent="0.2">
      <c r="A36" s="1">
        <v>15006698</v>
      </c>
      <c r="B36" s="5">
        <v>10</v>
      </c>
      <c r="C36" s="1" t="s">
        <v>15</v>
      </c>
      <c r="D36" s="1" t="s">
        <v>17</v>
      </c>
      <c r="E36" s="173"/>
      <c r="F36" s="26"/>
      <c r="G36" s="26"/>
      <c r="P36" s="5">
        <v>10</v>
      </c>
      <c r="Q36" s="1" t="s">
        <v>15</v>
      </c>
      <c r="R36" s="1" t="s">
        <v>17</v>
      </c>
      <c r="T36" s="170"/>
    </row>
    <row r="37" spans="1:20" x14ac:dyDescent="0.2">
      <c r="A37" s="1">
        <v>15006700</v>
      </c>
      <c r="B37" s="5">
        <v>12</v>
      </c>
      <c r="C37" s="1" t="s">
        <v>15</v>
      </c>
      <c r="D37" s="1" t="s">
        <v>17</v>
      </c>
      <c r="E37" s="171">
        <v>3.7539001000000002E-2</v>
      </c>
      <c r="F37" s="25">
        <v>0.98539877862595437</v>
      </c>
      <c r="G37" s="25"/>
      <c r="P37" s="5">
        <v>12</v>
      </c>
      <c r="Q37" s="1" t="s">
        <v>15</v>
      </c>
      <c r="R37" s="1" t="s">
        <v>17</v>
      </c>
      <c r="S37" s="8">
        <v>3.7539001000000002E-2</v>
      </c>
      <c r="T37" s="168">
        <v>3.7539000000000001E-5</v>
      </c>
    </row>
    <row r="38" spans="1:20" x14ac:dyDescent="0.2">
      <c r="A38" s="1">
        <v>15006701</v>
      </c>
      <c r="B38" s="5">
        <v>14</v>
      </c>
      <c r="C38" s="1" t="s">
        <v>15</v>
      </c>
      <c r="D38" s="1" t="s">
        <v>17</v>
      </c>
      <c r="E38" s="171">
        <v>8.6080739000000003E-2</v>
      </c>
      <c r="F38" s="25">
        <v>0.78460476452840089</v>
      </c>
      <c r="G38" s="25"/>
      <c r="P38" s="5">
        <v>14</v>
      </c>
      <c r="Q38" s="1" t="s">
        <v>15</v>
      </c>
      <c r="R38" s="1" t="s">
        <v>17</v>
      </c>
      <c r="S38" s="8">
        <v>8.6080739000000003E-2</v>
      </c>
      <c r="T38" s="168">
        <v>8.6080699999999997E-5</v>
      </c>
    </row>
    <row r="39" spans="1:20" x14ac:dyDescent="0.2">
      <c r="A39" s="1">
        <v>15006704</v>
      </c>
      <c r="B39" s="5">
        <v>16</v>
      </c>
      <c r="C39" s="1" t="s">
        <v>15</v>
      </c>
      <c r="D39" s="1" t="s">
        <v>17</v>
      </c>
      <c r="E39" s="171">
        <v>0.19973369099999999</v>
      </c>
      <c r="F39" s="25">
        <v>1.1339719214183039</v>
      </c>
      <c r="G39" s="25"/>
      <c r="P39" s="5">
        <v>16</v>
      </c>
      <c r="Q39" s="1" t="s">
        <v>15</v>
      </c>
      <c r="R39" s="1" t="s">
        <v>17</v>
      </c>
      <c r="S39" s="8">
        <v>0.19973369099999999</v>
      </c>
      <c r="T39" s="168">
        <v>1.99734E-4</v>
      </c>
    </row>
    <row r="40" spans="1:20" x14ac:dyDescent="0.2">
      <c r="A40" s="1">
        <v>15006697</v>
      </c>
      <c r="B40" s="5">
        <v>18</v>
      </c>
      <c r="C40" s="4" t="s">
        <v>15</v>
      </c>
      <c r="D40" s="4" t="s">
        <v>17</v>
      </c>
      <c r="E40" s="171">
        <v>0.28941725099999999</v>
      </c>
      <c r="F40" s="25">
        <v>1.3244114526129316</v>
      </c>
      <c r="G40" s="25"/>
      <c r="P40" s="5">
        <v>18</v>
      </c>
      <c r="Q40" s="4" t="s">
        <v>15</v>
      </c>
      <c r="R40" s="4" t="s">
        <v>17</v>
      </c>
      <c r="S40" s="8">
        <v>0.28941725099999999</v>
      </c>
      <c r="T40" s="168">
        <v>2.8941699999999998E-4</v>
      </c>
    </row>
    <row r="43" spans="1:20" x14ac:dyDescent="0.2">
      <c r="D43"/>
      <c r="R43"/>
    </row>
    <row r="45" spans="1:20" x14ac:dyDescent="0.2">
      <c r="A45"/>
      <c r="D45"/>
      <c r="R45"/>
    </row>
    <row r="46" spans="1:20" x14ac:dyDescent="0.2">
      <c r="A46"/>
      <c r="D46"/>
      <c r="R46"/>
    </row>
    <row r="47" spans="1:20" x14ac:dyDescent="0.2">
      <c r="A47"/>
      <c r="D47"/>
      <c r="R47"/>
    </row>
    <row r="48" spans="1:20" x14ac:dyDescent="0.2">
      <c r="A48"/>
      <c r="D48"/>
      <c r="R48"/>
    </row>
    <row r="49" spans="1:18" x14ac:dyDescent="0.2">
      <c r="A49"/>
      <c r="D49"/>
      <c r="R49"/>
    </row>
    <row r="50" spans="1:18" x14ac:dyDescent="0.2">
      <c r="A50"/>
    </row>
    <row r="51" spans="1:18" x14ac:dyDescent="0.2">
      <c r="A51"/>
    </row>
    <row r="52" spans="1:18" x14ac:dyDescent="0.2">
      <c r="A52"/>
    </row>
    <row r="53" spans="1:18" x14ac:dyDescent="0.2">
      <c r="A53"/>
    </row>
    <row r="54" spans="1:18" x14ac:dyDescent="0.2">
      <c r="A54"/>
    </row>
    <row r="57" spans="1:18" x14ac:dyDescent="0.2">
      <c r="D57" s="165"/>
      <c r="R57" s="165"/>
    </row>
    <row r="58" spans="1:18" x14ac:dyDescent="0.2">
      <c r="D58" s="165"/>
      <c r="R58" s="165"/>
    </row>
    <row r="59" spans="1:18" x14ac:dyDescent="0.2">
      <c r="D59" s="165"/>
      <c r="R59" s="165"/>
    </row>
    <row r="60" spans="1:18" x14ac:dyDescent="0.2">
      <c r="D60" s="165"/>
      <c r="R60" s="165"/>
    </row>
    <row r="61" spans="1:18" x14ac:dyDescent="0.2">
      <c r="D61" s="165"/>
      <c r="R61" s="165"/>
    </row>
    <row r="62" spans="1:18" x14ac:dyDescent="0.2">
      <c r="D62" s="165"/>
      <c r="R62" s="165"/>
    </row>
    <row r="63" spans="1:18" x14ac:dyDescent="0.2">
      <c r="D63" s="165"/>
      <c r="R63" s="165"/>
    </row>
    <row r="64" spans="1:18" x14ac:dyDescent="0.2">
      <c r="D64" s="165"/>
      <c r="R64" s="165"/>
    </row>
    <row r="65" spans="4:18" x14ac:dyDescent="0.2">
      <c r="D65" s="165"/>
      <c r="R65" s="165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8"/>
  <sheetViews>
    <sheetView zoomScale="80" zoomScaleNormal="80" workbookViewId="0">
      <selection activeCell="K10" sqref="K10:N18"/>
    </sheetView>
  </sheetViews>
  <sheetFormatPr baseColWidth="10" defaultRowHeight="15" x14ac:dyDescent="0.2"/>
  <cols>
    <col min="1" max="1" width="11.5" style="6"/>
    <col min="2" max="5" width="11.5" style="1"/>
    <col min="6" max="6" width="22.1640625" bestFit="1" customWidth="1"/>
    <col min="7" max="7" width="16.83203125" customWidth="1"/>
    <col min="8" max="8" width="16.83203125" style="18" customWidth="1"/>
    <col min="9" max="9" width="16.83203125" customWidth="1"/>
    <col min="10" max="10" width="11.5" style="179"/>
    <col min="11" max="11" width="27.5" bestFit="1" customWidth="1"/>
    <col min="14" max="14" width="23.6640625" bestFit="1" customWidth="1"/>
    <col min="15" max="15" width="17.6640625" bestFit="1" customWidth="1"/>
  </cols>
  <sheetData>
    <row r="1" spans="1:15" x14ac:dyDescent="0.2">
      <c r="F1" s="1" t="s">
        <v>37</v>
      </c>
      <c r="G1" s="1" t="s">
        <v>38</v>
      </c>
      <c r="H1" s="13"/>
      <c r="I1" s="1"/>
      <c r="N1" s="1" t="s">
        <v>37</v>
      </c>
      <c r="O1" s="1" t="s">
        <v>38</v>
      </c>
    </row>
    <row r="2" spans="1:1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1" t="s">
        <v>39</v>
      </c>
      <c r="G2" s="1" t="s">
        <v>39</v>
      </c>
      <c r="H2" s="13" t="s">
        <v>189</v>
      </c>
      <c r="I2" s="1"/>
      <c r="L2" s="1" t="s">
        <v>3</v>
      </c>
      <c r="M2" s="4" t="s">
        <v>2</v>
      </c>
      <c r="N2" s="4" t="s">
        <v>39</v>
      </c>
      <c r="O2" s="4" t="s">
        <v>39</v>
      </c>
    </row>
    <row r="3" spans="1:15" x14ac:dyDescent="0.2">
      <c r="A3" s="1">
        <v>140026456</v>
      </c>
      <c r="B3" s="2">
        <v>1</v>
      </c>
      <c r="C3" s="1" t="s">
        <v>13</v>
      </c>
      <c r="D3" s="1" t="s">
        <v>14</v>
      </c>
      <c r="E3" s="1" t="s">
        <v>14</v>
      </c>
      <c r="F3" s="3">
        <v>0.67927161636219213</v>
      </c>
      <c r="G3" s="3">
        <v>0.58232076488015083</v>
      </c>
      <c r="H3" s="13">
        <f>G3-F3</f>
        <v>-9.69508514820413E-2</v>
      </c>
      <c r="I3" s="195">
        <v>-9.69508514820413E-2</v>
      </c>
      <c r="K3" t="s">
        <v>75</v>
      </c>
      <c r="L3" s="7" t="s">
        <v>14</v>
      </c>
      <c r="M3" s="4" t="s">
        <v>13</v>
      </c>
      <c r="N3" s="3">
        <f>AVERAGE(F3:F10)</f>
        <v>0.58799184953150685</v>
      </c>
      <c r="O3" s="3">
        <f>AVERAGE(G3:G10)</f>
        <v>0.35778601491181222</v>
      </c>
    </row>
    <row r="4" spans="1:15" x14ac:dyDescent="0.2">
      <c r="A4" s="1">
        <v>140026465</v>
      </c>
      <c r="B4" s="2">
        <v>3</v>
      </c>
      <c r="C4" s="1" t="s">
        <v>13</v>
      </c>
      <c r="D4" s="1" t="s">
        <v>14</v>
      </c>
      <c r="E4" s="1" t="s">
        <v>14</v>
      </c>
      <c r="F4" s="3">
        <v>0.60902743274773541</v>
      </c>
      <c r="G4" s="3">
        <v>0.17704645606583488</v>
      </c>
      <c r="H4" s="13">
        <f t="shared" ref="H4:H18" si="0">G4-F4</f>
        <v>-0.4319809766819005</v>
      </c>
      <c r="I4" s="198">
        <v>-0.4319809766819005</v>
      </c>
      <c r="L4" s="4"/>
      <c r="M4" s="4" t="s">
        <v>15</v>
      </c>
      <c r="N4" s="3">
        <f>AVERAGE(F11:F18)</f>
        <v>0.66325379435012821</v>
      </c>
      <c r="O4" s="3">
        <f>AVERAGE(G11:G18)</f>
        <v>0.40084450810009109</v>
      </c>
    </row>
    <row r="5" spans="1:15" x14ac:dyDescent="0.2">
      <c r="A5" s="1">
        <v>140026467</v>
      </c>
      <c r="B5" s="2">
        <v>9</v>
      </c>
      <c r="C5" s="1" t="s">
        <v>13</v>
      </c>
      <c r="D5" s="1" t="s">
        <v>14</v>
      </c>
      <c r="E5" s="1" t="s">
        <v>14</v>
      </c>
      <c r="F5" s="3">
        <v>0.63989093384967</v>
      </c>
      <c r="G5" s="3">
        <v>0.23390695322376737</v>
      </c>
      <c r="H5" s="13">
        <f t="shared" si="0"/>
        <v>-0.40598398062590263</v>
      </c>
      <c r="I5" s="198">
        <v>-0.40598398062590263</v>
      </c>
      <c r="N5" s="140"/>
      <c r="O5" s="140"/>
    </row>
    <row r="6" spans="1:15" x14ac:dyDescent="0.2">
      <c r="A6" s="1">
        <v>140026462</v>
      </c>
      <c r="B6" s="2">
        <v>15</v>
      </c>
      <c r="C6" s="1" t="s">
        <v>13</v>
      </c>
      <c r="D6" s="1" t="s">
        <v>14</v>
      </c>
      <c r="E6" s="1" t="s">
        <v>14</v>
      </c>
      <c r="F6" s="3">
        <v>0.38815122389984191</v>
      </c>
      <c r="G6" s="3">
        <v>0.446675622862726</v>
      </c>
      <c r="H6" s="13">
        <f t="shared" si="0"/>
        <v>5.8524398962884083E-2</v>
      </c>
      <c r="I6" s="200">
        <v>5.8524398962884083E-2</v>
      </c>
      <c r="K6" t="s">
        <v>77</v>
      </c>
      <c r="L6" s="7" t="s">
        <v>14</v>
      </c>
      <c r="M6" s="4" t="s">
        <v>13</v>
      </c>
      <c r="N6" s="143">
        <f>((STDEV(F3:F10))/(SQRT(COUNT(F3:F10))))</f>
        <v>3.103952264736131E-2</v>
      </c>
      <c r="O6" s="143">
        <f>((STDEV(G3:G10))/(SQRT(COUNT(G3:G10))))</f>
        <v>6.2637857129848054E-2</v>
      </c>
    </row>
    <row r="7" spans="1:15" x14ac:dyDescent="0.2">
      <c r="A7" s="1">
        <v>150014042</v>
      </c>
      <c r="B7" s="2">
        <v>5</v>
      </c>
      <c r="C7" s="1" t="s">
        <v>13</v>
      </c>
      <c r="D7" s="1" t="s">
        <v>14</v>
      </c>
      <c r="E7" s="1" t="s">
        <v>14</v>
      </c>
      <c r="F7" s="3">
        <v>0.57597869533719692</v>
      </c>
      <c r="G7" s="3">
        <v>0.56198538874713855</v>
      </c>
      <c r="H7" s="13">
        <f t="shared" si="0"/>
        <v>-1.3993306590058374E-2</v>
      </c>
      <c r="I7" s="195">
        <v>-1.3993306590058374E-2</v>
      </c>
      <c r="L7" s="4"/>
      <c r="M7" s="4" t="s">
        <v>15</v>
      </c>
      <c r="N7" s="143">
        <f>((STDEV(F11:F18))/(SQRT(COUNT(F11:F18))))</f>
        <v>1.6529221658159194E-2</v>
      </c>
      <c r="O7" s="143">
        <f>((STDEV(G11:G18))/(SQRT(COUNT(G11:G18))))</f>
        <v>8.3593183576929214E-2</v>
      </c>
    </row>
    <row r="8" spans="1:15" x14ac:dyDescent="0.2">
      <c r="A8" s="1">
        <v>150014044</v>
      </c>
      <c r="B8" s="2">
        <v>9</v>
      </c>
      <c r="C8" s="1" t="s">
        <v>13</v>
      </c>
      <c r="D8" s="1" t="s">
        <v>14</v>
      </c>
      <c r="E8" s="1" t="s">
        <v>14</v>
      </c>
      <c r="F8" s="3">
        <v>0.57927091000536479</v>
      </c>
      <c r="G8" s="3">
        <v>0.16659110146901951</v>
      </c>
      <c r="H8" s="13">
        <f t="shared" si="0"/>
        <v>-0.41267980853634528</v>
      </c>
      <c r="I8" s="198">
        <v>-0.41267980853634528</v>
      </c>
    </row>
    <row r="9" spans="1:15" x14ac:dyDescent="0.2">
      <c r="A9" s="1">
        <v>150013567</v>
      </c>
      <c r="B9" s="2">
        <v>11</v>
      </c>
      <c r="C9" s="1" t="s">
        <v>13</v>
      </c>
      <c r="D9" s="1" t="s">
        <v>14</v>
      </c>
      <c r="E9" s="1" t="s">
        <v>14</v>
      </c>
      <c r="F9" s="3">
        <v>0.63541278702163051</v>
      </c>
      <c r="G9" s="3">
        <v>0.21479133240705767</v>
      </c>
      <c r="H9" s="13">
        <f t="shared" si="0"/>
        <v>-0.42062145461457284</v>
      </c>
      <c r="I9" s="198">
        <v>-0.42062145461457284</v>
      </c>
    </row>
    <row r="10" spans="1:15" x14ac:dyDescent="0.2">
      <c r="A10" s="1">
        <v>150013356</v>
      </c>
      <c r="B10" s="2">
        <v>13</v>
      </c>
      <c r="C10" s="4" t="s">
        <v>13</v>
      </c>
      <c r="D10" s="4" t="s">
        <v>14</v>
      </c>
      <c r="E10" s="4" t="s">
        <v>14</v>
      </c>
      <c r="F10" s="9">
        <v>0.59693119702842379</v>
      </c>
      <c r="G10" s="9">
        <v>0.47897049963880295</v>
      </c>
      <c r="H10" s="14">
        <f t="shared" si="0"/>
        <v>-0.11796069738962084</v>
      </c>
      <c r="I10" s="196">
        <v>-0.11796069738962084</v>
      </c>
    </row>
    <row r="11" spans="1:15" x14ac:dyDescent="0.2">
      <c r="A11" s="1">
        <v>140026468</v>
      </c>
      <c r="B11" s="5">
        <v>6</v>
      </c>
      <c r="C11" s="1" t="s">
        <v>15</v>
      </c>
      <c r="D11" s="1" t="s">
        <v>14</v>
      </c>
      <c r="E11" s="1" t="s">
        <v>14</v>
      </c>
      <c r="F11" s="3">
        <v>0.61690762922297304</v>
      </c>
      <c r="G11" s="3">
        <v>0.25780072225869993</v>
      </c>
      <c r="H11" s="13">
        <f t="shared" si="0"/>
        <v>-0.35910690696427311</v>
      </c>
      <c r="I11" s="199">
        <v>-0.35910690696427311</v>
      </c>
      <c r="L11" s="8"/>
      <c r="M11" s="8"/>
    </row>
    <row r="12" spans="1:15" x14ac:dyDescent="0.2">
      <c r="A12" s="1">
        <v>140026461</v>
      </c>
      <c r="B12" s="5">
        <v>12</v>
      </c>
      <c r="C12" s="1" t="s">
        <v>15</v>
      </c>
      <c r="D12" s="1" t="s">
        <v>14</v>
      </c>
      <c r="E12" s="1" t="s">
        <v>14</v>
      </c>
      <c r="F12" s="3">
        <v>0.61554915906909791</v>
      </c>
      <c r="G12" s="3">
        <v>0.32232627824019028</v>
      </c>
      <c r="H12" s="13">
        <f t="shared" si="0"/>
        <v>-0.29322288082890763</v>
      </c>
      <c r="I12" s="197">
        <v>-0.29322288082890763</v>
      </c>
      <c r="L12" s="190"/>
      <c r="M12" s="190"/>
    </row>
    <row r="13" spans="1:15" x14ac:dyDescent="0.2">
      <c r="A13" s="1">
        <v>140026478</v>
      </c>
      <c r="B13" s="5">
        <v>14</v>
      </c>
      <c r="C13" s="1" t="s">
        <v>15</v>
      </c>
      <c r="D13" s="1" t="s">
        <v>14</v>
      </c>
      <c r="E13" s="1" t="s">
        <v>14</v>
      </c>
      <c r="F13" s="3">
        <v>0.64580298465660002</v>
      </c>
      <c r="G13" s="3">
        <v>0.21575644699140401</v>
      </c>
      <c r="H13" s="13">
        <f t="shared" si="0"/>
        <v>-0.43004653766519602</v>
      </c>
      <c r="I13" s="199">
        <v>-0.43004653766519602</v>
      </c>
      <c r="L13" s="8"/>
      <c r="M13" s="8"/>
    </row>
    <row r="14" spans="1:15" x14ac:dyDescent="0.2">
      <c r="A14" s="1">
        <v>140026470</v>
      </c>
      <c r="B14" s="5">
        <v>16</v>
      </c>
      <c r="C14" s="1" t="s">
        <v>15</v>
      </c>
      <c r="D14" s="1" t="s">
        <v>14</v>
      </c>
      <c r="E14" s="1" t="s">
        <v>14</v>
      </c>
      <c r="F14" s="3">
        <v>0.69080187726801456</v>
      </c>
      <c r="G14" s="3">
        <v>0.65980593262946197</v>
      </c>
      <c r="H14" s="13">
        <f t="shared" si="0"/>
        <v>-3.0995944638552597E-2</v>
      </c>
      <c r="I14" s="197">
        <v>-3.0995944638552597E-2</v>
      </c>
      <c r="L14" s="180"/>
      <c r="M14" s="180"/>
    </row>
    <row r="15" spans="1:15" x14ac:dyDescent="0.2">
      <c r="A15" s="1">
        <v>150013362</v>
      </c>
      <c r="B15" s="5">
        <v>2</v>
      </c>
      <c r="C15" s="1" t="s">
        <v>15</v>
      </c>
      <c r="D15" s="1" t="s">
        <v>14</v>
      </c>
      <c r="E15" s="1" t="s">
        <v>14</v>
      </c>
      <c r="F15" s="3">
        <v>0.64777473695652155</v>
      </c>
      <c r="G15" s="3">
        <v>0.18085631085130258</v>
      </c>
      <c r="H15" s="13">
        <f t="shared" si="0"/>
        <v>-0.46691842610521894</v>
      </c>
      <c r="I15" s="199">
        <v>-0.46691842610521894</v>
      </c>
      <c r="L15" s="8"/>
      <c r="M15" s="8"/>
    </row>
    <row r="16" spans="1:15" x14ac:dyDescent="0.2">
      <c r="A16" s="1">
        <v>150013357</v>
      </c>
      <c r="B16" s="5">
        <v>6</v>
      </c>
      <c r="C16" s="1" t="s">
        <v>15</v>
      </c>
      <c r="D16" s="1" t="s">
        <v>14</v>
      </c>
      <c r="E16" s="1" t="s">
        <v>14</v>
      </c>
      <c r="F16" s="3">
        <v>0.73303111285714284</v>
      </c>
      <c r="G16" s="3">
        <v>0.42727380402218951</v>
      </c>
      <c r="H16" s="13">
        <f t="shared" si="0"/>
        <v>-0.30575730883495333</v>
      </c>
      <c r="I16" s="199">
        <v>-0.30575730883495333</v>
      </c>
      <c r="L16" s="204"/>
      <c r="M16" s="204"/>
    </row>
    <row r="17" spans="1:13" x14ac:dyDescent="0.2">
      <c r="A17" s="1">
        <v>150013361</v>
      </c>
      <c r="B17" s="5">
        <v>10</v>
      </c>
      <c r="C17" s="1" t="s">
        <v>15</v>
      </c>
      <c r="D17" s="1" t="s">
        <v>14</v>
      </c>
      <c r="E17" s="1" t="s">
        <v>14</v>
      </c>
      <c r="F17" s="10"/>
      <c r="G17" s="10"/>
      <c r="H17" s="13"/>
      <c r="I17" s="194"/>
    </row>
    <row r="18" spans="1:13" x14ac:dyDescent="0.2">
      <c r="A18" s="1">
        <v>150013565</v>
      </c>
      <c r="B18" s="5">
        <v>18</v>
      </c>
      <c r="C18" s="4" t="s">
        <v>15</v>
      </c>
      <c r="D18" s="4" t="s">
        <v>14</v>
      </c>
      <c r="E18" s="4" t="s">
        <v>14</v>
      </c>
      <c r="F18" s="9">
        <v>0.69290906042054834</v>
      </c>
      <c r="G18" s="9">
        <v>0.74209206170738951</v>
      </c>
      <c r="H18" s="14">
        <f t="shared" si="0"/>
        <v>4.9183001286841166E-2</v>
      </c>
      <c r="I18" s="201">
        <v>4.9183001286841166E-2</v>
      </c>
      <c r="L18" s="205"/>
      <c r="M18" s="20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42"/>
  <sheetViews>
    <sheetView zoomScale="70" zoomScaleNormal="70" workbookViewId="0">
      <selection activeCell="K23" sqref="K23"/>
    </sheetView>
  </sheetViews>
  <sheetFormatPr baseColWidth="10" defaultRowHeight="15" x14ac:dyDescent="0.2"/>
  <cols>
    <col min="1" max="1" width="12.5" style="6" bestFit="1" customWidth="1"/>
    <col min="2" max="5" width="11.5" style="1"/>
    <col min="6" max="8" width="25.5" style="20" customWidth="1"/>
    <col min="11" max="11" width="26.6640625" bestFit="1" customWidth="1"/>
    <col min="13" max="13" width="23.1640625" bestFit="1" customWidth="1"/>
    <col min="14" max="14" width="18.6640625" bestFit="1" customWidth="1"/>
  </cols>
  <sheetData>
    <row r="1" spans="1:14" x14ac:dyDescent="0.2">
      <c r="F1" s="22" t="s">
        <v>40</v>
      </c>
      <c r="G1" s="22" t="s">
        <v>38</v>
      </c>
      <c r="H1" s="22"/>
      <c r="M1" s="1" t="s">
        <v>37</v>
      </c>
      <c r="N1" s="1" t="s">
        <v>38</v>
      </c>
    </row>
    <row r="2" spans="1:14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22" t="s">
        <v>39</v>
      </c>
      <c r="G2" s="22" t="s">
        <v>39</v>
      </c>
      <c r="H2" s="1" t="s">
        <v>189</v>
      </c>
      <c r="K2" s="1"/>
      <c r="L2" s="1"/>
      <c r="M2" s="4" t="s">
        <v>39</v>
      </c>
      <c r="N2" s="4" t="s">
        <v>39</v>
      </c>
    </row>
    <row r="3" spans="1:14" x14ac:dyDescent="0.2">
      <c r="A3" s="6">
        <v>140026457</v>
      </c>
      <c r="B3" s="2">
        <v>5</v>
      </c>
      <c r="C3" s="7" t="s">
        <v>13</v>
      </c>
      <c r="D3" s="7" t="s">
        <v>16</v>
      </c>
      <c r="E3" s="7" t="s">
        <v>14</v>
      </c>
      <c r="F3" s="27">
        <v>0.70486663751796852</v>
      </c>
      <c r="G3" s="27">
        <v>1.0271787505938239</v>
      </c>
      <c r="H3" s="3"/>
      <c r="J3" s="221" t="s">
        <v>16</v>
      </c>
      <c r="K3" s="7" t="s">
        <v>14</v>
      </c>
      <c r="L3" s="137" t="s">
        <v>13</v>
      </c>
      <c r="M3" s="3">
        <f>AVERAGE(F3:F12)</f>
        <v>0.57078392884557227</v>
      </c>
      <c r="N3" s="3">
        <f>AVERAGE(G3:G12)</f>
        <v>0.67822955474813595</v>
      </c>
    </row>
    <row r="4" spans="1:14" x14ac:dyDescent="0.2">
      <c r="A4" s="6">
        <v>140026464</v>
      </c>
      <c r="B4" s="2">
        <v>7</v>
      </c>
      <c r="C4" s="1" t="s">
        <v>13</v>
      </c>
      <c r="D4" s="1" t="s">
        <v>16</v>
      </c>
      <c r="E4" s="1" t="s">
        <v>14</v>
      </c>
      <c r="F4" s="27">
        <v>0.62557926140889952</v>
      </c>
      <c r="G4" s="27">
        <v>0.90141938425925927</v>
      </c>
      <c r="H4" s="3"/>
      <c r="J4" s="222"/>
      <c r="K4" s="4"/>
      <c r="L4" s="4" t="s">
        <v>15</v>
      </c>
      <c r="M4" s="3">
        <f>AVERAGE(F13:F22)</f>
        <v>0.57336564112210908</v>
      </c>
      <c r="N4" s="3">
        <f>AVERAGE(G13:G22)</f>
        <v>0.64057761231043353</v>
      </c>
    </row>
    <row r="5" spans="1:14" x14ac:dyDescent="0.2">
      <c r="A5" s="6">
        <v>140026463</v>
      </c>
      <c r="B5" s="2">
        <v>11</v>
      </c>
      <c r="C5" s="1" t="s">
        <v>13</v>
      </c>
      <c r="D5" s="1" t="s">
        <v>16</v>
      </c>
      <c r="E5" s="1" t="s">
        <v>14</v>
      </c>
      <c r="F5" s="27">
        <v>0.7237230715694235</v>
      </c>
      <c r="G5" s="27">
        <v>0.87093326393708093</v>
      </c>
      <c r="H5" s="3"/>
      <c r="J5" s="221"/>
      <c r="K5" s="1" t="s">
        <v>21</v>
      </c>
      <c r="L5" s="4" t="s">
        <v>13</v>
      </c>
      <c r="M5" s="3">
        <f>AVERAGE(F23:F32)</f>
        <v>0.7624857223055973</v>
      </c>
      <c r="N5" s="3">
        <f>AVERAGE(G23:G32)</f>
        <v>0.70150965138694599</v>
      </c>
    </row>
    <row r="6" spans="1:14" x14ac:dyDescent="0.2">
      <c r="A6" s="6">
        <v>140026458</v>
      </c>
      <c r="B6" s="2">
        <v>13</v>
      </c>
      <c r="C6" s="1" t="s">
        <v>13</v>
      </c>
      <c r="D6" s="1" t="s">
        <v>16</v>
      </c>
      <c r="E6" s="1" t="s">
        <v>14</v>
      </c>
      <c r="F6" s="27">
        <v>0.54933857240127093</v>
      </c>
      <c r="G6" s="27">
        <v>0.26831066050808317</v>
      </c>
      <c r="H6" s="3"/>
      <c r="J6" s="222"/>
      <c r="K6" s="4"/>
      <c r="L6" s="4" t="s">
        <v>15</v>
      </c>
      <c r="M6" s="3">
        <f>AVERAGE(F33:F42)</f>
        <v>1.1182784202844727</v>
      </c>
      <c r="N6" s="3">
        <f>AVERAGE(G33:G42)</f>
        <v>0.84016607090833961</v>
      </c>
    </row>
    <row r="7" spans="1:14" x14ac:dyDescent="0.2">
      <c r="A7" s="6">
        <v>140026466</v>
      </c>
      <c r="B7" s="2">
        <v>17</v>
      </c>
      <c r="C7" s="1" t="s">
        <v>13</v>
      </c>
      <c r="D7" s="1" t="s">
        <v>16</v>
      </c>
      <c r="E7" s="1" t="s">
        <v>14</v>
      </c>
      <c r="F7" s="27">
        <v>0.40847210538614326</v>
      </c>
      <c r="G7" s="27">
        <v>0.61280436743413236</v>
      </c>
      <c r="H7" s="3"/>
    </row>
    <row r="8" spans="1:14" x14ac:dyDescent="0.2">
      <c r="A8" s="6">
        <v>150017567</v>
      </c>
      <c r="B8" s="2">
        <v>1</v>
      </c>
      <c r="C8" s="1" t="s">
        <v>13</v>
      </c>
      <c r="D8" s="1" t="s">
        <v>16</v>
      </c>
      <c r="E8" s="1" t="s">
        <v>14</v>
      </c>
      <c r="F8" s="27">
        <v>0.53137279002413518</v>
      </c>
      <c r="G8" s="27">
        <v>0.70812619554695078</v>
      </c>
      <c r="H8" s="3"/>
      <c r="J8" s="221" t="s">
        <v>16</v>
      </c>
      <c r="K8" s="7" t="s">
        <v>14</v>
      </c>
      <c r="L8" s="137" t="s">
        <v>13</v>
      </c>
      <c r="M8" s="143">
        <f>((STDEV(F3:F12))/(SQRT(COUNT(F3:F12))))</f>
        <v>5.063257758256938E-2</v>
      </c>
      <c r="N8" s="143">
        <f>((STDEV(G3:G12))/(SQRT(COUNT(G3:G12))))</f>
        <v>8.1764948744687108E-2</v>
      </c>
    </row>
    <row r="9" spans="1:14" x14ac:dyDescent="0.2">
      <c r="A9" s="6">
        <v>150018461</v>
      </c>
      <c r="B9" s="2">
        <v>3</v>
      </c>
      <c r="C9" s="1" t="s">
        <v>13</v>
      </c>
      <c r="D9" s="1" t="s">
        <v>16</v>
      </c>
      <c r="E9" s="1" t="s">
        <v>14</v>
      </c>
      <c r="F9" s="27">
        <v>0.21645424420086667</v>
      </c>
      <c r="G9" s="27">
        <v>0.53243053535353535</v>
      </c>
      <c r="H9" s="3"/>
      <c r="J9" s="222"/>
      <c r="K9" s="4"/>
      <c r="L9" s="4" t="s">
        <v>15</v>
      </c>
      <c r="M9" s="143">
        <f>((STDEV(F13:F22))/(SQRT(COUNT(F13:F22))))</f>
        <v>6.796336980829093E-2</v>
      </c>
      <c r="N9" s="143">
        <f>((STDEV(G13:G22))/(SQRT(COUNT(G13:G22))))</f>
        <v>0.11700105553630798</v>
      </c>
    </row>
    <row r="10" spans="1:14" x14ac:dyDescent="0.2">
      <c r="A10" s="6">
        <v>150013363</v>
      </c>
      <c r="B10" s="2">
        <v>7</v>
      </c>
      <c r="C10" s="1" t="s">
        <v>13</v>
      </c>
      <c r="D10" s="1" t="s">
        <v>16</v>
      </c>
      <c r="E10" s="1" t="s">
        <v>14</v>
      </c>
      <c r="F10" s="27">
        <v>0.58469308505284345</v>
      </c>
      <c r="G10" s="27">
        <v>0.50666368368864645</v>
      </c>
      <c r="H10" s="3"/>
      <c r="J10" s="221"/>
      <c r="K10" s="1" t="s">
        <v>21</v>
      </c>
      <c r="L10" s="4" t="s">
        <v>13</v>
      </c>
      <c r="M10" s="143">
        <f>((STDEV(F23:F32))/(SQRT(COUNT(F23:F32))))</f>
        <v>0.10056120304912329</v>
      </c>
      <c r="N10" s="143">
        <f>((STDEV(G23:G32))/(SQRT(COUNT(G23:G32))))</f>
        <v>0.17187803488670877</v>
      </c>
    </row>
    <row r="11" spans="1:14" x14ac:dyDescent="0.2">
      <c r="A11" s="6">
        <v>150013569</v>
      </c>
      <c r="B11" s="2">
        <v>15</v>
      </c>
      <c r="C11" s="1" t="s">
        <v>13</v>
      </c>
      <c r="D11" s="1" t="s">
        <v>16</v>
      </c>
      <c r="E11" s="1" t="s">
        <v>14</v>
      </c>
      <c r="F11" s="27">
        <v>0.61976041152263384</v>
      </c>
      <c r="G11" s="27">
        <v>0.38645704232283462</v>
      </c>
      <c r="H11" s="3"/>
      <c r="J11" s="222"/>
      <c r="K11" s="4"/>
      <c r="L11" s="4" t="s">
        <v>15</v>
      </c>
      <c r="M11" s="143">
        <f>((STDEV(F33:F42))/(SQRT(COUNT(F33:F42))))</f>
        <v>0.12791326878728848</v>
      </c>
      <c r="N11" s="143">
        <f>((STDEV(G33:G42))/(SQRT(COUNT(G33:G42))))</f>
        <v>0.17368098145210473</v>
      </c>
    </row>
    <row r="12" spans="1:14" x14ac:dyDescent="0.2">
      <c r="A12" s="6">
        <v>150014043</v>
      </c>
      <c r="B12" s="2">
        <v>17</v>
      </c>
      <c r="C12" s="4" t="s">
        <v>13</v>
      </c>
      <c r="D12" s="4" t="s">
        <v>16</v>
      </c>
      <c r="E12" s="4" t="s">
        <v>14</v>
      </c>
      <c r="F12" s="27">
        <v>0.74357910937153815</v>
      </c>
      <c r="G12" s="27">
        <v>0.96797166383701194</v>
      </c>
      <c r="H12" s="3"/>
    </row>
    <row r="13" spans="1:14" x14ac:dyDescent="0.2">
      <c r="A13" s="6">
        <v>140026471</v>
      </c>
      <c r="B13" s="5">
        <v>2</v>
      </c>
      <c r="C13" s="7" t="s">
        <v>15</v>
      </c>
      <c r="D13" s="7" t="s">
        <v>16</v>
      </c>
      <c r="E13" s="7" t="s">
        <v>14</v>
      </c>
      <c r="F13" s="27">
        <v>0.58135411303630358</v>
      </c>
      <c r="G13" s="27">
        <v>0.61959042786615481</v>
      </c>
      <c r="H13" s="3"/>
    </row>
    <row r="14" spans="1:14" x14ac:dyDescent="0.2">
      <c r="A14" s="6">
        <v>140026474</v>
      </c>
      <c r="B14" s="5">
        <v>4</v>
      </c>
      <c r="C14" s="1" t="s">
        <v>15</v>
      </c>
      <c r="D14" s="1" t="s">
        <v>16</v>
      </c>
      <c r="E14" s="1" t="s">
        <v>14</v>
      </c>
      <c r="F14" s="27">
        <v>0.39767102785063074</v>
      </c>
      <c r="G14" s="27">
        <v>0.37633218526730716</v>
      </c>
      <c r="H14" s="3"/>
    </row>
    <row r="15" spans="1:14" x14ac:dyDescent="0.2">
      <c r="A15" s="6">
        <v>140026477</v>
      </c>
      <c r="B15" s="5">
        <v>8</v>
      </c>
      <c r="C15" s="1" t="s">
        <v>15</v>
      </c>
      <c r="D15" s="1" t="s">
        <v>16</v>
      </c>
      <c r="E15" s="1" t="s">
        <v>14</v>
      </c>
      <c r="F15" s="27">
        <v>0.27763481010965496</v>
      </c>
      <c r="G15" s="27">
        <v>0.45398669068450848</v>
      </c>
      <c r="H15" s="3"/>
    </row>
    <row r="16" spans="1:14" x14ac:dyDescent="0.2">
      <c r="A16" s="6">
        <v>140026472</v>
      </c>
      <c r="B16" s="5">
        <v>10</v>
      </c>
      <c r="C16" s="1" t="s">
        <v>15</v>
      </c>
      <c r="D16" s="1" t="s">
        <v>16</v>
      </c>
      <c r="E16" s="1" t="s">
        <v>14</v>
      </c>
      <c r="F16" s="27">
        <v>0.80432449893992941</v>
      </c>
      <c r="G16" s="27">
        <v>1.2755888469945356</v>
      </c>
      <c r="H16" s="3"/>
    </row>
    <row r="17" spans="1:13" x14ac:dyDescent="0.2">
      <c r="A17" s="6">
        <v>140026475</v>
      </c>
      <c r="B17" s="5">
        <v>18</v>
      </c>
      <c r="C17" s="1" t="s">
        <v>15</v>
      </c>
      <c r="D17" s="1" t="s">
        <v>16</v>
      </c>
      <c r="E17" s="1" t="s">
        <v>14</v>
      </c>
      <c r="F17" s="27">
        <v>0.73428857586798113</v>
      </c>
      <c r="G17" s="27">
        <v>0.73887392064846413</v>
      </c>
      <c r="H17" s="3"/>
    </row>
    <row r="18" spans="1:13" x14ac:dyDescent="0.2">
      <c r="A18" s="6">
        <v>150013355</v>
      </c>
      <c r="B18" s="5">
        <v>4</v>
      </c>
      <c r="C18" s="1" t="s">
        <v>15</v>
      </c>
      <c r="D18" s="1" t="s">
        <v>16</v>
      </c>
      <c r="E18" s="1" t="s">
        <v>14</v>
      </c>
      <c r="F18" s="27">
        <v>0.19205800601390716</v>
      </c>
      <c r="G18" s="27">
        <v>0.1822269781420765</v>
      </c>
      <c r="H18" s="3"/>
    </row>
    <row r="19" spans="1:13" x14ac:dyDescent="0.2">
      <c r="A19" s="6">
        <v>150018458</v>
      </c>
      <c r="B19" s="5">
        <v>8</v>
      </c>
      <c r="C19" s="1" t="s">
        <v>15</v>
      </c>
      <c r="D19" s="1" t="s">
        <v>16</v>
      </c>
      <c r="E19" s="1" t="s">
        <v>14</v>
      </c>
      <c r="F19" s="27">
        <v>0.75028760513925474</v>
      </c>
      <c r="G19" s="27">
        <v>0.51634895999999997</v>
      </c>
      <c r="H19" s="3"/>
    </row>
    <row r="20" spans="1:13" x14ac:dyDescent="0.2">
      <c r="A20" s="6">
        <v>150013360</v>
      </c>
      <c r="B20" s="5">
        <v>12</v>
      </c>
      <c r="C20" s="1" t="s">
        <v>15</v>
      </c>
      <c r="D20" s="1" t="s">
        <v>16</v>
      </c>
      <c r="E20" s="1" t="s">
        <v>14</v>
      </c>
      <c r="F20" s="27">
        <v>0.65577730363423226</v>
      </c>
      <c r="G20" s="27">
        <v>0.23970003804347828</v>
      </c>
      <c r="H20" s="3"/>
    </row>
    <row r="21" spans="1:13" x14ac:dyDescent="0.2">
      <c r="A21" s="6">
        <v>150017565</v>
      </c>
      <c r="B21" s="5">
        <v>14</v>
      </c>
      <c r="C21" s="1" t="s">
        <v>15</v>
      </c>
      <c r="D21" s="1" t="s">
        <v>16</v>
      </c>
      <c r="E21" s="1" t="s">
        <v>14</v>
      </c>
      <c r="F21" s="27">
        <v>0.75920631407229344</v>
      </c>
      <c r="G21" s="27">
        <v>0.81825388046897352</v>
      </c>
      <c r="H21" s="3"/>
    </row>
    <row r="22" spans="1:13" x14ac:dyDescent="0.2">
      <c r="A22" s="6">
        <v>150017566</v>
      </c>
      <c r="B22" s="5">
        <v>16</v>
      </c>
      <c r="C22" s="4" t="s">
        <v>15</v>
      </c>
      <c r="D22" s="4" t="s">
        <v>16</v>
      </c>
      <c r="E22" s="4" t="s">
        <v>14</v>
      </c>
      <c r="F22" s="27">
        <v>0.58105415655690351</v>
      </c>
      <c r="G22" s="27">
        <v>1.1848741949888366</v>
      </c>
      <c r="H22" s="3"/>
    </row>
    <row r="23" spans="1:13" x14ac:dyDescent="0.2">
      <c r="A23" s="6">
        <v>140026457</v>
      </c>
      <c r="B23" s="2">
        <v>5</v>
      </c>
      <c r="C23" s="7" t="s">
        <v>13</v>
      </c>
      <c r="D23" s="7" t="s">
        <v>16</v>
      </c>
      <c r="E23" s="7" t="s">
        <v>21</v>
      </c>
      <c r="F23" s="27">
        <v>0.68337505989458558</v>
      </c>
      <c r="G23" s="27">
        <v>0.60806615201900227</v>
      </c>
      <c r="H23" s="3">
        <f>G23-F23</f>
        <v>-7.5308907875583309E-2</v>
      </c>
      <c r="I23" s="182">
        <v>-7.5308907875583309E-2</v>
      </c>
    </row>
    <row r="24" spans="1:13" x14ac:dyDescent="0.2">
      <c r="A24" s="6">
        <v>140026464</v>
      </c>
      <c r="B24" s="2">
        <v>7</v>
      </c>
      <c r="C24" s="1" t="s">
        <v>13</v>
      </c>
      <c r="D24" s="1" t="s">
        <v>16</v>
      </c>
      <c r="E24" s="1" t="s">
        <v>21</v>
      </c>
      <c r="F24" s="27">
        <v>0.74767326732673278</v>
      </c>
      <c r="G24" s="27">
        <v>0.23836805555555551</v>
      </c>
      <c r="H24" s="3">
        <f t="shared" ref="H24:H42" si="0">G24-F24</f>
        <v>-0.50930521177117727</v>
      </c>
      <c r="I24" s="185">
        <v>-0.50930521177117727</v>
      </c>
    </row>
    <row r="25" spans="1:13" x14ac:dyDescent="0.2">
      <c r="A25" s="6">
        <v>140026463</v>
      </c>
      <c r="B25" s="2">
        <v>11</v>
      </c>
      <c r="C25" s="1" t="s">
        <v>13</v>
      </c>
      <c r="D25" s="1" t="s">
        <v>16</v>
      </c>
      <c r="E25" s="1" t="s">
        <v>21</v>
      </c>
      <c r="F25" s="27">
        <v>0.94123999536016711</v>
      </c>
      <c r="G25" s="27">
        <v>1.9056210964607915E-2</v>
      </c>
      <c r="H25" s="3">
        <f t="shared" si="0"/>
        <v>-0.92218378439555915</v>
      </c>
      <c r="I25" s="185">
        <v>-0.92218378439555915</v>
      </c>
    </row>
    <row r="26" spans="1:13" x14ac:dyDescent="0.2">
      <c r="A26" s="6">
        <v>140026458</v>
      </c>
      <c r="B26" s="2">
        <v>13</v>
      </c>
      <c r="C26" s="1" t="s">
        <v>13</v>
      </c>
      <c r="D26" s="1" t="s">
        <v>16</v>
      </c>
      <c r="E26" s="1" t="s">
        <v>21</v>
      </c>
      <c r="F26" s="27">
        <v>0.96290739900136191</v>
      </c>
      <c r="G26" s="27">
        <v>1.6266720554272518</v>
      </c>
      <c r="H26" s="3">
        <f t="shared" si="0"/>
        <v>0.66376465642588989</v>
      </c>
      <c r="I26" s="187">
        <v>0.66376465642588989</v>
      </c>
      <c r="L26" s="8"/>
      <c r="M26" s="8"/>
    </row>
    <row r="27" spans="1:13" x14ac:dyDescent="0.2">
      <c r="A27" s="6">
        <v>140026466</v>
      </c>
      <c r="B27" s="2">
        <v>17</v>
      </c>
      <c r="C27" s="1" t="s">
        <v>13</v>
      </c>
      <c r="D27" s="1" t="s">
        <v>16</v>
      </c>
      <c r="E27" s="1" t="s">
        <v>21</v>
      </c>
      <c r="F27" s="27">
        <v>1.3017753242201191</v>
      </c>
      <c r="G27" s="27">
        <v>0</v>
      </c>
      <c r="H27" s="3">
        <f t="shared" si="0"/>
        <v>-1.3017753242201191</v>
      </c>
      <c r="I27" s="185">
        <v>-1.3017753242201191</v>
      </c>
      <c r="L27" s="204"/>
      <c r="M27" s="204"/>
    </row>
    <row r="28" spans="1:13" x14ac:dyDescent="0.2">
      <c r="A28" s="6">
        <v>150017567</v>
      </c>
      <c r="B28" s="2">
        <v>1</v>
      </c>
      <c r="C28" s="1" t="s">
        <v>13</v>
      </c>
      <c r="D28" s="1" t="s">
        <v>16</v>
      </c>
      <c r="E28" s="1" t="s">
        <v>21</v>
      </c>
      <c r="F28" s="27">
        <v>0.9742445695897024</v>
      </c>
      <c r="G28" s="27">
        <v>1.1663189738625364</v>
      </c>
      <c r="H28" s="3">
        <f t="shared" si="0"/>
        <v>0.19207440427283395</v>
      </c>
      <c r="I28" s="187">
        <v>0.19207440427283395</v>
      </c>
      <c r="L28" s="204"/>
      <c r="M28" s="204"/>
    </row>
    <row r="29" spans="1:13" x14ac:dyDescent="0.2">
      <c r="A29" s="6">
        <v>150018461</v>
      </c>
      <c r="B29" s="2">
        <v>3</v>
      </c>
      <c r="C29" s="1" t="s">
        <v>13</v>
      </c>
      <c r="D29" s="1" t="s">
        <v>16</v>
      </c>
      <c r="E29" s="1" t="s">
        <v>21</v>
      </c>
      <c r="F29" s="27">
        <v>0.1206514453288647</v>
      </c>
      <c r="G29" s="27">
        <v>0.86852651515151502</v>
      </c>
      <c r="H29" s="3">
        <f t="shared" si="0"/>
        <v>0.74787506982265028</v>
      </c>
      <c r="I29" s="187">
        <v>0.74787506982265028</v>
      </c>
      <c r="L29" s="204"/>
      <c r="M29" s="204"/>
    </row>
    <row r="30" spans="1:13" x14ac:dyDescent="0.2">
      <c r="A30" s="6">
        <v>150013363</v>
      </c>
      <c r="B30" s="2">
        <v>7</v>
      </c>
      <c r="C30" s="1" t="s">
        <v>13</v>
      </c>
      <c r="D30" s="1" t="s">
        <v>16</v>
      </c>
      <c r="E30" s="1" t="s">
        <v>21</v>
      </c>
      <c r="F30" s="27">
        <v>0.72208605938600912</v>
      </c>
      <c r="G30" s="27">
        <v>0.78111923648983628</v>
      </c>
      <c r="H30" s="3">
        <f t="shared" si="0"/>
        <v>5.9033177103827161E-2</v>
      </c>
      <c r="I30" s="187">
        <v>5.9033177103827161E-2</v>
      </c>
      <c r="L30" s="204"/>
      <c r="M30" s="204"/>
    </row>
    <row r="31" spans="1:13" x14ac:dyDescent="0.2">
      <c r="A31" s="6">
        <v>150013569</v>
      </c>
      <c r="B31" s="2">
        <v>15</v>
      </c>
      <c r="C31" s="1" t="s">
        <v>13</v>
      </c>
      <c r="D31" s="1" t="s">
        <v>16</v>
      </c>
      <c r="E31" s="1" t="s">
        <v>21</v>
      </c>
      <c r="F31" s="27">
        <v>0.4864827160493827</v>
      </c>
      <c r="G31" s="27">
        <v>1.2567814960629919</v>
      </c>
      <c r="H31" s="3">
        <f t="shared" si="0"/>
        <v>0.77029878001360919</v>
      </c>
      <c r="I31" s="187">
        <v>0.77029878001360919</v>
      </c>
      <c r="L31" s="204"/>
      <c r="M31" s="204"/>
    </row>
    <row r="32" spans="1:13" x14ac:dyDescent="0.2">
      <c r="A32" s="6">
        <v>150014043</v>
      </c>
      <c r="B32" s="2">
        <v>17</v>
      </c>
      <c r="C32" s="4" t="s">
        <v>13</v>
      </c>
      <c r="D32" s="4" t="s">
        <v>16</v>
      </c>
      <c r="E32" s="4" t="s">
        <v>21</v>
      </c>
      <c r="F32" s="142">
        <v>0.68442138689904741</v>
      </c>
      <c r="G32" s="142">
        <v>0.45018781833616306</v>
      </c>
      <c r="H32" s="9">
        <f t="shared" si="0"/>
        <v>-0.23423356856288435</v>
      </c>
      <c r="I32" s="183">
        <v>-0.23423356856288435</v>
      </c>
    </row>
    <row r="33" spans="1:9" x14ac:dyDescent="0.2">
      <c r="A33" s="6">
        <v>140026471</v>
      </c>
      <c r="B33" s="5">
        <v>2</v>
      </c>
      <c r="C33" s="7" t="s">
        <v>15</v>
      </c>
      <c r="D33" s="7" t="s">
        <v>16</v>
      </c>
      <c r="E33" s="1" t="s">
        <v>21</v>
      </c>
      <c r="F33" s="27">
        <v>1.1300061881188119</v>
      </c>
      <c r="G33" s="27">
        <v>0.12959099709583738</v>
      </c>
      <c r="H33" s="3">
        <f t="shared" si="0"/>
        <v>-1.0004151910229746</v>
      </c>
      <c r="I33" s="185">
        <v>-1.0004151910229746</v>
      </c>
    </row>
    <row r="34" spans="1:9" x14ac:dyDescent="0.2">
      <c r="A34" s="6">
        <v>140026474</v>
      </c>
      <c r="B34" s="5">
        <v>4</v>
      </c>
      <c r="C34" s="1" t="s">
        <v>15</v>
      </c>
      <c r="D34" s="1" t="s">
        <v>16</v>
      </c>
      <c r="E34" s="1" t="s">
        <v>21</v>
      </c>
      <c r="F34" s="27">
        <v>1.350365305357812</v>
      </c>
      <c r="G34" s="27">
        <v>1.0505530303030304</v>
      </c>
      <c r="H34" s="3">
        <f t="shared" si="0"/>
        <v>-0.29981227505478159</v>
      </c>
      <c r="I34" s="185">
        <v>-0.29981227505478159</v>
      </c>
    </row>
    <row r="35" spans="1:9" x14ac:dyDescent="0.2">
      <c r="A35" s="6">
        <v>140026477</v>
      </c>
      <c r="B35" s="5">
        <v>8</v>
      </c>
      <c r="C35" s="1" t="s">
        <v>15</v>
      </c>
      <c r="D35" s="1" t="s">
        <v>16</v>
      </c>
      <c r="E35" s="1" t="s">
        <v>21</v>
      </c>
      <c r="F35" s="27">
        <v>1.5422840331639476</v>
      </c>
      <c r="G35" s="27">
        <v>0.73517104610808115</v>
      </c>
      <c r="H35" s="3">
        <f t="shared" si="0"/>
        <v>-0.80711298705586643</v>
      </c>
      <c r="I35" s="185">
        <v>-0.80711298705586643</v>
      </c>
    </row>
    <row r="36" spans="1:9" x14ac:dyDescent="0.2">
      <c r="A36" s="6">
        <v>140026472</v>
      </c>
      <c r="B36" s="5">
        <v>10</v>
      </c>
      <c r="C36" s="1" t="s">
        <v>15</v>
      </c>
      <c r="D36" s="1" t="s">
        <v>16</v>
      </c>
      <c r="E36" s="1" t="s">
        <v>21</v>
      </c>
      <c r="F36" s="27">
        <v>1.2546212014134275</v>
      </c>
      <c r="G36" s="27">
        <v>0.2128420275590551</v>
      </c>
      <c r="H36" s="3">
        <f t="shared" si="0"/>
        <v>-1.0417791738543725</v>
      </c>
      <c r="I36" s="185">
        <v>-1.0417791738543725</v>
      </c>
    </row>
    <row r="37" spans="1:9" x14ac:dyDescent="0.2">
      <c r="A37" s="6">
        <v>140026475</v>
      </c>
      <c r="B37" s="5">
        <v>18</v>
      </c>
      <c r="C37" s="1" t="s">
        <v>15</v>
      </c>
      <c r="D37" s="1" t="s">
        <v>16</v>
      </c>
      <c r="E37" s="1" t="s">
        <v>21</v>
      </c>
      <c r="F37" s="27">
        <v>1.3064980711530219</v>
      </c>
      <c r="G37" s="27">
        <v>0.48078310696095083</v>
      </c>
      <c r="H37" s="3">
        <f t="shared" si="0"/>
        <v>-0.82571496419207102</v>
      </c>
      <c r="I37" s="185">
        <v>-0.82571496419207102</v>
      </c>
    </row>
    <row r="38" spans="1:9" x14ac:dyDescent="0.2">
      <c r="A38" s="6">
        <v>150013355</v>
      </c>
      <c r="B38" s="5">
        <v>4</v>
      </c>
      <c r="C38" s="1" t="s">
        <v>15</v>
      </c>
      <c r="D38" s="1" t="s">
        <v>16</v>
      </c>
      <c r="E38" s="1" t="s">
        <v>21</v>
      </c>
      <c r="F38" s="27">
        <v>1.7475366472467577</v>
      </c>
      <c r="G38" s="27">
        <v>0.69775409836065549</v>
      </c>
      <c r="H38" s="3">
        <f t="shared" si="0"/>
        <v>-1.0497825488861023</v>
      </c>
      <c r="I38" s="185">
        <v>-1.0497825488861023</v>
      </c>
    </row>
    <row r="39" spans="1:9" x14ac:dyDescent="0.2">
      <c r="A39" s="6">
        <v>150018458</v>
      </c>
      <c r="B39" s="5">
        <v>8</v>
      </c>
      <c r="C39" s="1" t="s">
        <v>15</v>
      </c>
      <c r="D39" s="1" t="s">
        <v>16</v>
      </c>
      <c r="E39" s="1" t="s">
        <v>21</v>
      </c>
      <c r="F39" s="27">
        <v>0.70178477376107251</v>
      </c>
      <c r="G39" s="27">
        <v>1.2459974999999999</v>
      </c>
      <c r="H39" s="3">
        <f>G39-F39</f>
        <v>0.54421272623892736</v>
      </c>
      <c r="I39" s="187">
        <v>0.54421272623892736</v>
      </c>
    </row>
    <row r="40" spans="1:9" x14ac:dyDescent="0.2">
      <c r="A40" s="6">
        <v>150013360</v>
      </c>
      <c r="B40" s="5">
        <v>12</v>
      </c>
      <c r="C40" s="1" t="s">
        <v>15</v>
      </c>
      <c r="D40" s="1" t="s">
        <v>16</v>
      </c>
      <c r="E40" s="1" t="s">
        <v>21</v>
      </c>
      <c r="F40" s="27">
        <v>0.43831003697357751</v>
      </c>
      <c r="G40" s="27">
        <v>1.3599415760869562</v>
      </c>
      <c r="H40" s="3">
        <f t="shared" si="0"/>
        <v>0.92163153911337869</v>
      </c>
      <c r="I40" s="187">
        <v>0.92163153911337869</v>
      </c>
    </row>
    <row r="41" spans="1:9" x14ac:dyDescent="0.2">
      <c r="A41" s="6">
        <v>150017565</v>
      </c>
      <c r="B41" s="5">
        <v>14</v>
      </c>
      <c r="C41" s="1" t="s">
        <v>15</v>
      </c>
      <c r="D41" s="1" t="s">
        <v>16</v>
      </c>
      <c r="E41" s="1" t="s">
        <v>21</v>
      </c>
      <c r="F41" s="27">
        <v>0.94248604790933288</v>
      </c>
      <c r="G41" s="27">
        <v>1.8963654561052328</v>
      </c>
      <c r="H41" s="3">
        <f t="shared" si="0"/>
        <v>0.95387940819589989</v>
      </c>
      <c r="I41" s="187">
        <v>0.95387940819589989</v>
      </c>
    </row>
    <row r="42" spans="1:9" x14ac:dyDescent="0.2">
      <c r="A42" s="6">
        <v>150017566</v>
      </c>
      <c r="B42" s="5">
        <v>16</v>
      </c>
      <c r="C42" s="4" t="s">
        <v>15</v>
      </c>
      <c r="D42" s="4" t="s">
        <v>16</v>
      </c>
      <c r="E42" s="4" t="s">
        <v>21</v>
      </c>
      <c r="F42" s="27">
        <v>0.76889189774696698</v>
      </c>
      <c r="G42" s="27">
        <v>0.59266187050359709</v>
      </c>
      <c r="H42" s="3">
        <f t="shared" si="0"/>
        <v>-0.17623002724336989</v>
      </c>
      <c r="I42" s="182">
        <v>-0.17623002724336989</v>
      </c>
    </row>
  </sheetData>
  <mergeCells count="4">
    <mergeCell ref="J3:J4"/>
    <mergeCell ref="J5:J6"/>
    <mergeCell ref="J8:J9"/>
    <mergeCell ref="J10:J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38"/>
  <sheetViews>
    <sheetView topLeftCell="J1" zoomScale="80" zoomScaleNormal="80" workbookViewId="0">
      <selection activeCell="Q18" sqref="Q18"/>
    </sheetView>
  </sheetViews>
  <sheetFormatPr baseColWidth="10" defaultRowHeight="15" x14ac:dyDescent="0.2"/>
  <cols>
    <col min="6" max="7" width="17" bestFit="1" customWidth="1"/>
    <col min="8" max="8" width="10.1640625" bestFit="1" customWidth="1"/>
    <col min="9" max="9" width="11.5" style="190"/>
    <col min="10" max="10" width="27.5" bestFit="1" customWidth="1"/>
    <col min="17" max="17" width="27.5" bestFit="1" customWidth="1"/>
  </cols>
  <sheetData>
    <row r="1" spans="1:23" x14ac:dyDescent="0.2">
      <c r="F1" s="1" t="s">
        <v>40</v>
      </c>
      <c r="G1" s="1" t="s">
        <v>38</v>
      </c>
    </row>
    <row r="2" spans="1:2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1" t="s">
        <v>39</v>
      </c>
      <c r="G2" s="1" t="s">
        <v>39</v>
      </c>
      <c r="H2" s="1" t="s">
        <v>189</v>
      </c>
      <c r="M2" s="1" t="s">
        <v>37</v>
      </c>
      <c r="N2" s="1" t="s">
        <v>38</v>
      </c>
      <c r="R2" s="223" t="s">
        <v>14</v>
      </c>
      <c r="S2" s="223"/>
      <c r="T2" s="223" t="s">
        <v>16</v>
      </c>
      <c r="U2" s="223"/>
      <c r="V2" s="223" t="s">
        <v>17</v>
      </c>
      <c r="W2" s="223"/>
    </row>
    <row r="3" spans="1:23" x14ac:dyDescent="0.2">
      <c r="A3" s="1">
        <v>15006690</v>
      </c>
      <c r="B3" s="2">
        <v>1</v>
      </c>
      <c r="C3" s="7" t="s">
        <v>13</v>
      </c>
      <c r="D3" s="7" t="s">
        <v>17</v>
      </c>
      <c r="E3" s="7" t="s">
        <v>14</v>
      </c>
      <c r="F3" s="3">
        <v>0.32373094170403588</v>
      </c>
      <c r="G3" s="3">
        <v>0.20287549783942965</v>
      </c>
      <c r="H3" s="177"/>
      <c r="K3" s="1"/>
      <c r="L3" s="1"/>
      <c r="M3" s="4" t="s">
        <v>39</v>
      </c>
      <c r="N3" s="4" t="s">
        <v>39</v>
      </c>
      <c r="R3" s="8" t="s">
        <v>13</v>
      </c>
      <c r="S3" s="8" t="s">
        <v>71</v>
      </c>
      <c r="T3" s="189" t="s">
        <v>13</v>
      </c>
      <c r="U3" s="189" t="s">
        <v>71</v>
      </c>
      <c r="V3" s="8" t="s">
        <v>13</v>
      </c>
      <c r="W3" s="8" t="s">
        <v>71</v>
      </c>
    </row>
    <row r="4" spans="1:23" x14ac:dyDescent="0.2">
      <c r="A4" s="1">
        <v>15006694</v>
      </c>
      <c r="B4" s="2">
        <v>3</v>
      </c>
      <c r="C4" s="1" t="s">
        <v>13</v>
      </c>
      <c r="D4" s="1" t="s">
        <v>17</v>
      </c>
      <c r="E4" s="1" t="s">
        <v>14</v>
      </c>
      <c r="F4" s="3">
        <v>0.21423900077187563</v>
      </c>
      <c r="G4" s="3">
        <v>0.38516914120947138</v>
      </c>
      <c r="H4" s="177"/>
      <c r="I4" s="190" t="s">
        <v>75</v>
      </c>
      <c r="J4" s="221" t="s">
        <v>17</v>
      </c>
      <c r="K4" s="7" t="s">
        <v>14</v>
      </c>
      <c r="L4" s="137" t="s">
        <v>13</v>
      </c>
      <c r="M4" s="3">
        <f>AVERAGE(F3:F11)</f>
        <v>0.5277221926941722</v>
      </c>
      <c r="N4" s="3">
        <f>AVERAGE(G3:G11)</f>
        <v>0.34640671348911312</v>
      </c>
      <c r="Q4" s="186" t="s">
        <v>193</v>
      </c>
      <c r="R4" s="189">
        <f>1/8</f>
        <v>0.125</v>
      </c>
      <c r="S4" s="189">
        <v>0.14285714285714285</v>
      </c>
      <c r="T4" s="189">
        <v>0.5</v>
      </c>
      <c r="U4" s="189">
        <v>0.3</v>
      </c>
      <c r="V4" s="189">
        <v>0.1111111111111111</v>
      </c>
      <c r="W4" s="189">
        <f>1/7</f>
        <v>0.14285714285714285</v>
      </c>
    </row>
    <row r="5" spans="1:23" x14ac:dyDescent="0.2">
      <c r="A5" s="1">
        <v>15006688</v>
      </c>
      <c r="B5" s="2">
        <v>5</v>
      </c>
      <c r="C5" s="1" t="s">
        <v>13</v>
      </c>
      <c r="D5" s="1" t="s">
        <v>17</v>
      </c>
      <c r="E5" s="1" t="s">
        <v>14</v>
      </c>
      <c r="F5" s="3">
        <v>0.65343527675276758</v>
      </c>
      <c r="G5" s="3">
        <v>0.41539921511816019</v>
      </c>
      <c r="H5" s="177"/>
      <c r="J5" s="222"/>
      <c r="K5" s="4"/>
      <c r="L5" s="4" t="s">
        <v>15</v>
      </c>
      <c r="M5" s="3">
        <f>AVERAGE(F12:F20)</f>
        <v>0.23665111471372366</v>
      </c>
      <c r="N5" s="3">
        <f>AVERAGE(G12:G20)</f>
        <v>0.1693362730065294</v>
      </c>
      <c r="Q5" s="181" t="s">
        <v>194</v>
      </c>
      <c r="R5" s="190">
        <f>3/8</f>
        <v>0.375</v>
      </c>
      <c r="S5" s="190">
        <v>0.2857142857142857</v>
      </c>
      <c r="T5" s="189">
        <v>0.2</v>
      </c>
      <c r="U5" s="189">
        <v>0.1</v>
      </c>
      <c r="V5" s="189">
        <f>3/9</f>
        <v>0.33333333333333331</v>
      </c>
      <c r="W5" s="189">
        <v>0.5714285714285714</v>
      </c>
    </row>
    <row r="6" spans="1:23" x14ac:dyDescent="0.2">
      <c r="A6" s="1">
        <v>15006685</v>
      </c>
      <c r="B6" s="2">
        <v>7</v>
      </c>
      <c r="C6" s="1" t="s">
        <v>13</v>
      </c>
      <c r="D6" s="1" t="s">
        <v>17</v>
      </c>
      <c r="E6" s="1" t="s">
        <v>14</v>
      </c>
      <c r="F6" s="3">
        <v>0.19895793208312215</v>
      </c>
      <c r="G6" s="3">
        <v>0.49491040778906659</v>
      </c>
      <c r="H6" s="177"/>
      <c r="J6" s="221"/>
      <c r="K6" s="1" t="s">
        <v>22</v>
      </c>
      <c r="L6" s="4" t="s">
        <v>13</v>
      </c>
      <c r="M6" s="3">
        <f>AVERAGE(F21:F29)</f>
        <v>1.2071945519026688</v>
      </c>
      <c r="N6" s="3">
        <f>AVERAGE(G21:G29)</f>
        <v>0.80052618864362668</v>
      </c>
      <c r="Q6" s="184" t="s">
        <v>195</v>
      </c>
      <c r="R6" s="180">
        <f>4/8</f>
        <v>0.5</v>
      </c>
      <c r="S6" s="180">
        <v>0.5714285714285714</v>
      </c>
      <c r="T6" s="189">
        <v>0.3</v>
      </c>
      <c r="U6" s="189">
        <v>0.6</v>
      </c>
      <c r="V6" s="189">
        <f>5/9</f>
        <v>0.55555555555555558</v>
      </c>
      <c r="W6" s="189">
        <f>2/7</f>
        <v>0.2857142857142857</v>
      </c>
    </row>
    <row r="7" spans="1:23" x14ac:dyDescent="0.2">
      <c r="A7" s="1">
        <v>15006683</v>
      </c>
      <c r="B7" s="2">
        <v>9</v>
      </c>
      <c r="C7" s="1" t="s">
        <v>13</v>
      </c>
      <c r="D7" s="1" t="s">
        <v>17</v>
      </c>
      <c r="E7" s="1" t="s">
        <v>14</v>
      </c>
      <c r="F7" s="3">
        <v>0.70154835978835983</v>
      </c>
      <c r="G7" s="3">
        <v>0.43685017607414195</v>
      </c>
      <c r="H7" s="177"/>
      <c r="J7" s="222"/>
      <c r="K7" s="4"/>
      <c r="L7" s="4" t="s">
        <v>15</v>
      </c>
      <c r="M7" s="3">
        <f>AVERAGE(F30:F38)</f>
        <v>1.5165524332241296</v>
      </c>
      <c r="N7" s="3">
        <f>AVERAGE(G30:G38)</f>
        <v>1.3089677755047278</v>
      </c>
      <c r="S7" s="178"/>
    </row>
    <row r="8" spans="1:23" x14ac:dyDescent="0.2">
      <c r="A8" s="1">
        <v>15006687</v>
      </c>
      <c r="B8" s="2">
        <v>11</v>
      </c>
      <c r="C8" s="1" t="s">
        <v>13</v>
      </c>
      <c r="D8" s="1" t="s">
        <v>17</v>
      </c>
      <c r="E8" s="1" t="s">
        <v>14</v>
      </c>
      <c r="F8" s="3">
        <v>0.56446953757662921</v>
      </c>
      <c r="G8" s="3">
        <v>0.17355597627934655</v>
      </c>
      <c r="H8" s="177"/>
      <c r="S8" s="178"/>
      <c r="V8" s="188"/>
      <c r="W8" s="188"/>
    </row>
    <row r="9" spans="1:23" x14ac:dyDescent="0.2">
      <c r="A9" s="1">
        <v>15006691</v>
      </c>
      <c r="B9" s="2">
        <v>13</v>
      </c>
      <c r="C9" s="1" t="s">
        <v>13</v>
      </c>
      <c r="D9" s="1" t="s">
        <v>17</v>
      </c>
      <c r="E9" s="1" t="s">
        <v>14</v>
      </c>
      <c r="F9" s="3">
        <v>0.70037989150090418</v>
      </c>
      <c r="G9" s="3">
        <v>0.47123186109622461</v>
      </c>
      <c r="H9" s="177"/>
      <c r="I9" s="190" t="s">
        <v>77</v>
      </c>
      <c r="J9" s="221" t="s">
        <v>17</v>
      </c>
      <c r="K9" s="7" t="s">
        <v>14</v>
      </c>
      <c r="L9" s="137" t="s">
        <v>13</v>
      </c>
      <c r="M9" s="143">
        <f>((STDEV(F3:F11))/(SQRT(COUNT(F3:F11))))</f>
        <v>7.6073378550075746E-2</v>
      </c>
      <c r="N9" s="143">
        <f>((STDEV(G3:G11))/(SQRT(COUNT(G3:G11))))</f>
        <v>4.0451974524754609E-2</v>
      </c>
      <c r="S9" s="178"/>
      <c r="V9" s="188"/>
      <c r="W9" s="188"/>
    </row>
    <row r="10" spans="1:23" x14ac:dyDescent="0.2">
      <c r="A10" s="1">
        <v>15006684</v>
      </c>
      <c r="B10" s="2">
        <v>15</v>
      </c>
      <c r="C10" s="1" t="s">
        <v>13</v>
      </c>
      <c r="D10" s="1" t="s">
        <v>17</v>
      </c>
      <c r="E10" s="1" t="s">
        <v>14</v>
      </c>
      <c r="F10" s="3">
        <v>0.82797721999578155</v>
      </c>
      <c r="G10" s="3">
        <v>0.22866387594160037</v>
      </c>
      <c r="H10" s="177"/>
      <c r="J10" s="222"/>
      <c r="K10" s="4"/>
      <c r="L10" s="4" t="s">
        <v>15</v>
      </c>
      <c r="M10" s="143">
        <f>((STDEV(F12:F20))/(SQRT(COUNT(F12:F20))))</f>
        <v>0.10225674892182264</v>
      </c>
      <c r="N10" s="143">
        <f>((STDEV(G12:G20))/(SQRT(COUNT(G12:G20))))</f>
        <v>5.0675827720494206E-2</v>
      </c>
    </row>
    <row r="11" spans="1:23" x14ac:dyDescent="0.2">
      <c r="A11" s="1">
        <v>15006686</v>
      </c>
      <c r="B11" s="2">
        <v>17</v>
      </c>
      <c r="C11" s="4" t="s">
        <v>13</v>
      </c>
      <c r="D11" s="4" t="s">
        <v>17</v>
      </c>
      <c r="E11" s="4" t="s">
        <v>14</v>
      </c>
      <c r="F11" s="3">
        <v>0.56476157407407401</v>
      </c>
      <c r="G11" s="3">
        <v>0.30900427005457731</v>
      </c>
      <c r="H11" s="177"/>
      <c r="J11" s="221"/>
      <c r="K11" s="1" t="s">
        <v>22</v>
      </c>
      <c r="L11" s="4" t="s">
        <v>13</v>
      </c>
      <c r="M11" s="143">
        <f>((STDEV(F21:F29))/(SQRT(COUNT(F21:F29))))</f>
        <v>0.11533148990319585</v>
      </c>
      <c r="N11" s="143">
        <f>((STDEV(G21:G29))/(SQRT(COUNT(G21:G29))))</f>
        <v>7.1945224171024794E-2</v>
      </c>
      <c r="S11" s="178"/>
    </row>
    <row r="12" spans="1:23" x14ac:dyDescent="0.2">
      <c r="A12" s="1">
        <v>15006696</v>
      </c>
      <c r="B12" s="5">
        <v>2</v>
      </c>
      <c r="C12" s="7" t="s">
        <v>15</v>
      </c>
      <c r="D12" s="7" t="s">
        <v>17</v>
      </c>
      <c r="E12" s="7" t="s">
        <v>14</v>
      </c>
      <c r="F12" s="3">
        <v>3.4990774167669475E-3</v>
      </c>
      <c r="G12" s="3">
        <v>2.6250048804294782E-3</v>
      </c>
      <c r="H12" s="177"/>
      <c r="J12" s="222"/>
      <c r="K12" s="4"/>
      <c r="L12" s="4" t="s">
        <v>15</v>
      </c>
      <c r="M12" s="143">
        <f>((STDEV(F30:F39))/(SQRT(COUNT(F30:F39))))</f>
        <v>0.11358871788705202</v>
      </c>
      <c r="N12" s="143">
        <f>((STDEV(G30:G39))/(SQRT(COUNT(G30:G39))))</f>
        <v>8.274466457280695E-2</v>
      </c>
    </row>
    <row r="13" spans="1:23" x14ac:dyDescent="0.2">
      <c r="A13" s="1">
        <v>15006695</v>
      </c>
      <c r="B13" s="5">
        <v>4</v>
      </c>
      <c r="C13" s="1" t="s">
        <v>15</v>
      </c>
      <c r="D13" s="1" t="s">
        <v>17</v>
      </c>
      <c r="E13" s="1" t="s">
        <v>14</v>
      </c>
      <c r="F13" s="3">
        <v>0.71880400235432607</v>
      </c>
      <c r="G13" s="3">
        <v>0.39273891706959563</v>
      </c>
      <c r="H13" s="177"/>
    </row>
    <row r="14" spans="1:23" x14ac:dyDescent="0.2">
      <c r="A14" s="1">
        <v>15006705</v>
      </c>
      <c r="B14" s="5">
        <v>6</v>
      </c>
      <c r="C14" s="1" t="s">
        <v>15</v>
      </c>
      <c r="D14" s="1" t="s">
        <v>17</v>
      </c>
      <c r="E14" s="1" t="s">
        <v>14</v>
      </c>
      <c r="F14" s="10"/>
      <c r="G14" s="10"/>
      <c r="H14" s="177"/>
    </row>
    <row r="15" spans="1:23" x14ac:dyDescent="0.2">
      <c r="A15" s="1">
        <v>15006702</v>
      </c>
      <c r="B15" s="5">
        <v>8</v>
      </c>
      <c r="C15" s="1" t="s">
        <v>15</v>
      </c>
      <c r="D15" s="1" t="s">
        <v>17</v>
      </c>
      <c r="E15" s="1" t="s">
        <v>14</v>
      </c>
      <c r="F15" s="3">
        <v>0.13446313749669689</v>
      </c>
      <c r="G15" s="3">
        <v>0.17289737590759077</v>
      </c>
      <c r="H15" s="177"/>
    </row>
    <row r="16" spans="1:23" x14ac:dyDescent="0.2">
      <c r="A16" s="1">
        <v>15006698</v>
      </c>
      <c r="B16" s="5">
        <v>10</v>
      </c>
      <c r="C16" s="1" t="s">
        <v>15</v>
      </c>
      <c r="D16" s="1" t="s">
        <v>17</v>
      </c>
      <c r="E16" s="1" t="s">
        <v>14</v>
      </c>
      <c r="F16" s="160"/>
      <c r="G16" s="160"/>
      <c r="H16" s="177"/>
    </row>
    <row r="17" spans="1:12" x14ac:dyDescent="0.2">
      <c r="A17" s="1">
        <v>15006700</v>
      </c>
      <c r="B17" s="5">
        <v>12</v>
      </c>
      <c r="C17" s="1" t="s">
        <v>15</v>
      </c>
      <c r="D17" s="1" t="s">
        <v>17</v>
      </c>
      <c r="E17" s="1" t="s">
        <v>14</v>
      </c>
      <c r="F17" s="3">
        <v>9.3296256684491999E-2</v>
      </c>
      <c r="G17" s="3">
        <v>9.3864879864854089E-2</v>
      </c>
      <c r="H17" s="177"/>
    </row>
    <row r="18" spans="1:12" x14ac:dyDescent="0.2">
      <c r="A18" s="1">
        <v>15006701</v>
      </c>
      <c r="B18" s="5">
        <v>14</v>
      </c>
      <c r="C18" s="1" t="s">
        <v>15</v>
      </c>
      <c r="D18" s="1" t="s">
        <v>17</v>
      </c>
      <c r="E18" s="1" t="s">
        <v>14</v>
      </c>
      <c r="F18" s="3">
        <v>0.13679002524286699</v>
      </c>
      <c r="G18" s="3">
        <v>0.16317397530151395</v>
      </c>
      <c r="H18" s="177"/>
    </row>
    <row r="19" spans="1:12" x14ac:dyDescent="0.2">
      <c r="A19" s="1">
        <v>15006704</v>
      </c>
      <c r="B19" s="5">
        <v>16</v>
      </c>
      <c r="C19" s="1" t="s">
        <v>15</v>
      </c>
      <c r="D19" s="1" t="s">
        <v>17</v>
      </c>
      <c r="E19" s="1" t="s">
        <v>14</v>
      </c>
      <c r="F19" s="3">
        <v>5.3846913580246923E-2</v>
      </c>
      <c r="G19" s="3">
        <v>7.0069826761086751E-2</v>
      </c>
      <c r="H19" s="177"/>
      <c r="K19" s="8" t="s">
        <v>13</v>
      </c>
      <c r="L19" s="8" t="s">
        <v>71</v>
      </c>
    </row>
    <row r="20" spans="1:12" x14ac:dyDescent="0.2">
      <c r="A20" s="1">
        <v>15006697</v>
      </c>
      <c r="B20" s="5">
        <v>18</v>
      </c>
      <c r="C20" s="4" t="s">
        <v>15</v>
      </c>
      <c r="D20" s="4" t="s">
        <v>17</v>
      </c>
      <c r="E20" s="4" t="s">
        <v>14</v>
      </c>
      <c r="F20" s="3">
        <v>0.51585839022066993</v>
      </c>
      <c r="G20" s="3">
        <v>0.28998393126063504</v>
      </c>
      <c r="H20" s="177"/>
      <c r="J20" s="181" t="s">
        <v>190</v>
      </c>
      <c r="K20" s="189">
        <f>3/9</f>
        <v>0.33333333333333331</v>
      </c>
      <c r="L20" s="189">
        <f>4/7</f>
        <v>0.5714285714285714</v>
      </c>
    </row>
    <row r="21" spans="1:12" x14ac:dyDescent="0.2">
      <c r="A21" s="1">
        <v>15006690</v>
      </c>
      <c r="B21" s="2">
        <v>1</v>
      </c>
      <c r="C21" s="7" t="s">
        <v>13</v>
      </c>
      <c r="D21" s="7" t="s">
        <v>17</v>
      </c>
      <c r="E21" s="7" t="s">
        <v>22</v>
      </c>
      <c r="F21" s="3">
        <v>1.8041255605381163</v>
      </c>
      <c r="G21" s="3">
        <v>0.85937658784343729</v>
      </c>
      <c r="H21" s="3">
        <f>G21-F21</f>
        <v>-0.94474897269467906</v>
      </c>
      <c r="I21" s="191">
        <v>-0.94474897269467906</v>
      </c>
      <c r="K21" s="189"/>
      <c r="L21" s="189"/>
    </row>
    <row r="22" spans="1:12" x14ac:dyDescent="0.2">
      <c r="A22" s="1">
        <v>15006694</v>
      </c>
      <c r="B22" s="2">
        <v>3</v>
      </c>
      <c r="C22" s="1" t="s">
        <v>13</v>
      </c>
      <c r="D22" s="1" t="s">
        <v>17</v>
      </c>
      <c r="E22" s="1" t="s">
        <v>22</v>
      </c>
      <c r="F22" s="3">
        <v>1.0803766753210304</v>
      </c>
      <c r="G22" s="3">
        <v>0.89146452757998995</v>
      </c>
      <c r="H22" s="3">
        <f t="shared" ref="H22:H38" si="0">G22-F22</f>
        <v>-0.18891214774104048</v>
      </c>
      <c r="I22" s="192">
        <v>-0.18891214774104048</v>
      </c>
      <c r="J22" s="184" t="s">
        <v>191</v>
      </c>
      <c r="K22" s="189">
        <f>5/9</f>
        <v>0.55555555555555558</v>
      </c>
      <c r="L22" s="189">
        <f>2/7</f>
        <v>0.2857142857142857</v>
      </c>
    </row>
    <row r="23" spans="1:12" x14ac:dyDescent="0.2">
      <c r="A23" s="1">
        <v>15006688</v>
      </c>
      <c r="B23" s="2">
        <v>5</v>
      </c>
      <c r="C23" s="1" t="s">
        <v>13</v>
      </c>
      <c r="D23" s="1" t="s">
        <v>17</v>
      </c>
      <c r="E23" s="1" t="s">
        <v>22</v>
      </c>
      <c r="F23" s="3">
        <v>0.95601121771217712</v>
      </c>
      <c r="G23" s="3">
        <v>0.60604025275315176</v>
      </c>
      <c r="H23" s="3">
        <f t="shared" si="0"/>
        <v>-0.34997096495902535</v>
      </c>
      <c r="I23" s="191">
        <v>-0.34997096495902535</v>
      </c>
      <c r="K23" s="189"/>
      <c r="L23" s="189"/>
    </row>
    <row r="24" spans="1:12" x14ac:dyDescent="0.2">
      <c r="A24" s="1">
        <v>15006685</v>
      </c>
      <c r="B24" s="2">
        <v>7</v>
      </c>
      <c r="C24" s="1" t="s">
        <v>13</v>
      </c>
      <c r="D24" s="1" t="s">
        <v>17</v>
      </c>
      <c r="E24" s="1" t="s">
        <v>22</v>
      </c>
      <c r="F24" s="3">
        <v>1.6616671735090385</v>
      </c>
      <c r="G24" s="3">
        <v>0.55401066555855671</v>
      </c>
      <c r="H24" s="3">
        <f t="shared" si="0"/>
        <v>-1.1076565079504817</v>
      </c>
      <c r="I24" s="191">
        <v>-1.1076565079504817</v>
      </c>
      <c r="J24" s="186" t="s">
        <v>192</v>
      </c>
      <c r="K24" s="189">
        <v>0.1111111111111111</v>
      </c>
      <c r="L24" s="189">
        <f>1/7</f>
        <v>0.14285714285714285</v>
      </c>
    </row>
    <row r="25" spans="1:12" x14ac:dyDescent="0.2">
      <c r="A25" s="1">
        <v>15006683</v>
      </c>
      <c r="B25" s="2">
        <v>9</v>
      </c>
      <c r="C25" s="1" t="s">
        <v>13</v>
      </c>
      <c r="D25" s="1" t="s">
        <v>17</v>
      </c>
      <c r="E25" s="1" t="s">
        <v>22</v>
      </c>
      <c r="F25" s="3">
        <v>0.97539837742504421</v>
      </c>
      <c r="G25" s="3">
        <v>0.57214196773460579</v>
      </c>
      <c r="H25" s="3">
        <f t="shared" si="0"/>
        <v>-0.40325640969043841</v>
      </c>
      <c r="I25" s="191">
        <v>-0.40325640969043841</v>
      </c>
    </row>
    <row r="26" spans="1:12" x14ac:dyDescent="0.2">
      <c r="A26" s="1">
        <v>15006687</v>
      </c>
      <c r="B26" s="2">
        <v>11</v>
      </c>
      <c r="C26" s="1" t="s">
        <v>13</v>
      </c>
      <c r="D26" s="1" t="s">
        <v>17</v>
      </c>
      <c r="E26" s="1" t="s">
        <v>22</v>
      </c>
      <c r="F26" s="3">
        <v>1.4194263225611141</v>
      </c>
      <c r="G26" s="3">
        <v>0.96841865195282928</v>
      </c>
      <c r="H26" s="3">
        <f t="shared" si="0"/>
        <v>-0.45100767060828484</v>
      </c>
      <c r="I26" s="191">
        <v>-0.45100767060828484</v>
      </c>
    </row>
    <row r="27" spans="1:12" x14ac:dyDescent="0.2">
      <c r="A27" s="1">
        <v>15006691</v>
      </c>
      <c r="B27" s="2">
        <v>13</v>
      </c>
      <c r="C27" s="1" t="s">
        <v>13</v>
      </c>
      <c r="D27" s="1" t="s">
        <v>17</v>
      </c>
      <c r="E27" s="1" t="s">
        <v>22</v>
      </c>
      <c r="F27" s="3">
        <v>0.84550365280289319</v>
      </c>
      <c r="G27" s="3">
        <v>0.63108262935390746</v>
      </c>
      <c r="H27" s="3">
        <f t="shared" si="0"/>
        <v>-0.21442102344898573</v>
      </c>
      <c r="I27" s="192">
        <v>-0.21442102344898573</v>
      </c>
    </row>
    <row r="28" spans="1:12" x14ac:dyDescent="0.2">
      <c r="A28" s="1">
        <v>15006684</v>
      </c>
      <c r="B28" s="2">
        <v>15</v>
      </c>
      <c r="C28" s="1" t="s">
        <v>13</v>
      </c>
      <c r="D28" s="1" t="s">
        <v>17</v>
      </c>
      <c r="E28" s="1" t="s">
        <v>22</v>
      </c>
      <c r="F28" s="3">
        <v>0.91384152429164045</v>
      </c>
      <c r="G28" s="3">
        <v>1.1546322257756829</v>
      </c>
      <c r="H28" s="3">
        <f t="shared" si="0"/>
        <v>0.24079070148404247</v>
      </c>
      <c r="I28" s="193">
        <v>0.24079070148404247</v>
      </c>
    </row>
    <row r="29" spans="1:12" x14ac:dyDescent="0.2">
      <c r="A29" s="1">
        <v>15006686</v>
      </c>
      <c r="B29" s="2">
        <v>17</v>
      </c>
      <c r="C29" s="4" t="s">
        <v>13</v>
      </c>
      <c r="D29" s="4" t="s">
        <v>17</v>
      </c>
      <c r="E29" s="4" t="s">
        <v>22</v>
      </c>
      <c r="F29" s="3">
        <v>1.2084004629629628</v>
      </c>
      <c r="G29" s="3">
        <v>0.96756818924047838</v>
      </c>
      <c r="H29" s="9">
        <f t="shared" si="0"/>
        <v>-0.24083227372248439</v>
      </c>
      <c r="I29" s="202">
        <v>-0.24083227372248439</v>
      </c>
    </row>
    <row r="30" spans="1:12" x14ac:dyDescent="0.2">
      <c r="A30" s="1">
        <v>15006696</v>
      </c>
      <c r="B30" s="5">
        <v>2</v>
      </c>
      <c r="C30" s="7" t="s">
        <v>15</v>
      </c>
      <c r="D30" s="7" t="s">
        <v>17</v>
      </c>
      <c r="E30" s="7" t="s">
        <v>22</v>
      </c>
      <c r="F30" s="3">
        <v>1.7915276373846765</v>
      </c>
      <c r="G30" s="3">
        <v>1.6577433324088471</v>
      </c>
      <c r="H30" s="3">
        <f t="shared" si="0"/>
        <v>-0.13378430497582938</v>
      </c>
      <c r="I30" s="192">
        <v>-0.13378430497582938</v>
      </c>
    </row>
    <row r="31" spans="1:12" x14ac:dyDescent="0.2">
      <c r="A31" s="1">
        <v>15006695</v>
      </c>
      <c r="B31" s="5">
        <v>4</v>
      </c>
      <c r="C31" s="1" t="s">
        <v>15</v>
      </c>
      <c r="D31" s="1" t="s">
        <v>17</v>
      </c>
      <c r="E31" s="1" t="s">
        <v>22</v>
      </c>
      <c r="F31" s="3">
        <v>1.2450712183637433</v>
      </c>
      <c r="G31" s="3">
        <v>1.1454945022461382</v>
      </c>
      <c r="H31" s="3">
        <f t="shared" si="0"/>
        <v>-9.9576716117605102E-2</v>
      </c>
      <c r="I31" s="192">
        <v>-9.9576716117605102E-2</v>
      </c>
    </row>
    <row r="32" spans="1:12" x14ac:dyDescent="0.2">
      <c r="A32" s="1">
        <v>15006705</v>
      </c>
      <c r="B32" s="5">
        <v>6</v>
      </c>
      <c r="C32" s="1" t="s">
        <v>15</v>
      </c>
      <c r="D32" s="1" t="s">
        <v>17</v>
      </c>
      <c r="E32" s="1" t="s">
        <v>22</v>
      </c>
      <c r="F32" s="10"/>
      <c r="G32" s="10"/>
      <c r="H32" s="3"/>
      <c r="I32" s="189"/>
    </row>
    <row r="33" spans="1:9" x14ac:dyDescent="0.2">
      <c r="A33" s="1">
        <v>15006702</v>
      </c>
      <c r="B33" s="5">
        <v>8</v>
      </c>
      <c r="C33" s="1" t="s">
        <v>15</v>
      </c>
      <c r="D33" s="1" t="s">
        <v>17</v>
      </c>
      <c r="E33" s="1" t="s">
        <v>22</v>
      </c>
      <c r="F33" s="3">
        <v>1.9900544349511142</v>
      </c>
      <c r="G33" s="3">
        <v>1.2026234475755269</v>
      </c>
      <c r="H33" s="3">
        <f t="shared" si="0"/>
        <v>-0.78743098737558737</v>
      </c>
      <c r="I33" s="191">
        <v>-0.78743098737558737</v>
      </c>
    </row>
    <row r="34" spans="1:9" x14ac:dyDescent="0.2">
      <c r="A34" s="1">
        <v>15006698</v>
      </c>
      <c r="B34" s="5">
        <v>10</v>
      </c>
      <c r="C34" s="1" t="s">
        <v>15</v>
      </c>
      <c r="D34" s="1" t="s">
        <v>17</v>
      </c>
      <c r="E34" s="1" t="s">
        <v>22</v>
      </c>
      <c r="F34" s="160"/>
      <c r="G34" s="160"/>
      <c r="H34" s="3"/>
      <c r="I34" s="189"/>
    </row>
    <row r="35" spans="1:9" x14ac:dyDescent="0.2">
      <c r="A35" s="1">
        <v>15006700</v>
      </c>
      <c r="B35" s="5">
        <v>12</v>
      </c>
      <c r="C35" s="1" t="s">
        <v>15</v>
      </c>
      <c r="D35" s="1" t="s">
        <v>17</v>
      </c>
      <c r="E35" s="1" t="s">
        <v>22</v>
      </c>
      <c r="F35" s="3">
        <v>1.3328036669213139</v>
      </c>
      <c r="G35" s="3">
        <v>1.5431284327296111</v>
      </c>
      <c r="H35" s="3">
        <f t="shared" si="0"/>
        <v>0.21032476580829718</v>
      </c>
      <c r="I35" s="193">
        <v>0.21032476580829718</v>
      </c>
    </row>
    <row r="36" spans="1:9" x14ac:dyDescent="0.2">
      <c r="A36" s="1">
        <v>15006701</v>
      </c>
      <c r="B36" s="5">
        <v>14</v>
      </c>
      <c r="C36" s="1" t="s">
        <v>15</v>
      </c>
      <c r="D36" s="1" t="s">
        <v>17</v>
      </c>
      <c r="E36" s="1" t="s">
        <v>22</v>
      </c>
      <c r="F36" s="3">
        <v>1.6748437237053468</v>
      </c>
      <c r="G36" s="3">
        <v>1.3206000906243229</v>
      </c>
      <c r="H36" s="3">
        <f t="shared" si="0"/>
        <v>-0.35424363308102391</v>
      </c>
      <c r="I36" s="191">
        <v>-0.35424363308102391</v>
      </c>
    </row>
    <row r="37" spans="1:9" x14ac:dyDescent="0.2">
      <c r="A37" s="1">
        <v>15006704</v>
      </c>
      <c r="B37" s="5">
        <v>16</v>
      </c>
      <c r="C37" s="1" t="s">
        <v>15</v>
      </c>
      <c r="D37" s="1" t="s">
        <v>17</v>
      </c>
      <c r="E37" s="1" t="s">
        <v>22</v>
      </c>
      <c r="F37" s="3">
        <v>1.3525077705156134</v>
      </c>
      <c r="G37" s="3">
        <v>1.2470547835960226</v>
      </c>
      <c r="H37" s="3">
        <f t="shared" si="0"/>
        <v>-0.10545298691959082</v>
      </c>
      <c r="I37" s="192">
        <v>-0.10545298691959082</v>
      </c>
    </row>
    <row r="38" spans="1:9" x14ac:dyDescent="0.2">
      <c r="A38" s="1">
        <v>15006697</v>
      </c>
      <c r="B38" s="5">
        <v>18</v>
      </c>
      <c r="C38" s="4" t="s">
        <v>15</v>
      </c>
      <c r="D38" s="4" t="s">
        <v>17</v>
      </c>
      <c r="E38" s="4" t="s">
        <v>22</v>
      </c>
      <c r="F38" s="3">
        <v>1.2290585807270995</v>
      </c>
      <c r="G38" s="3">
        <v>1.0461298393526257</v>
      </c>
      <c r="H38" s="3">
        <f t="shared" si="0"/>
        <v>-0.18292874137447379</v>
      </c>
      <c r="I38" s="192">
        <v>-0.18292874137447379</v>
      </c>
    </row>
  </sheetData>
  <mergeCells count="7">
    <mergeCell ref="J11:J12"/>
    <mergeCell ref="R2:S2"/>
    <mergeCell ref="T2:U2"/>
    <mergeCell ref="V2:W2"/>
    <mergeCell ref="J4:J5"/>
    <mergeCell ref="J6:J7"/>
    <mergeCell ref="J9:J1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AI87"/>
  <sheetViews>
    <sheetView topLeftCell="A47" zoomScaleNormal="100" workbookViewId="0">
      <selection activeCell="M96" sqref="M96"/>
    </sheetView>
  </sheetViews>
  <sheetFormatPr baseColWidth="10" defaultRowHeight="15" x14ac:dyDescent="0.2"/>
  <cols>
    <col min="1" max="1" width="11.5" style="65"/>
  </cols>
  <sheetData>
    <row r="2" spans="1:35" ht="16" thickBot="1" x14ac:dyDescent="0.25">
      <c r="F2" t="s">
        <v>60</v>
      </c>
      <c r="L2" s="66" t="s">
        <v>61</v>
      </c>
      <c r="M2" s="66"/>
      <c r="N2" s="66"/>
      <c r="O2" s="66"/>
      <c r="P2" s="66"/>
      <c r="Q2" s="66"/>
      <c r="X2" t="s">
        <v>62</v>
      </c>
      <c r="AD2" s="66" t="s">
        <v>63</v>
      </c>
      <c r="AE2" s="66"/>
      <c r="AF2" s="66"/>
      <c r="AG2" s="66"/>
      <c r="AH2" s="66"/>
      <c r="AI2" s="66"/>
    </row>
    <row r="3" spans="1:35" x14ac:dyDescent="0.2">
      <c r="E3" s="65"/>
      <c r="F3" s="224" t="s">
        <v>64</v>
      </c>
      <c r="G3" s="225"/>
      <c r="H3" s="224" t="s">
        <v>65</v>
      </c>
      <c r="I3" s="226"/>
      <c r="J3" s="224" t="s">
        <v>66</v>
      </c>
      <c r="K3" s="226"/>
      <c r="L3" s="227" t="s">
        <v>64</v>
      </c>
      <c r="M3" s="228"/>
      <c r="N3" s="227" t="s">
        <v>65</v>
      </c>
      <c r="O3" s="229"/>
      <c r="P3" s="227" t="s">
        <v>66</v>
      </c>
      <c r="Q3" s="229"/>
      <c r="W3" s="65"/>
      <c r="X3" s="232" t="s">
        <v>64</v>
      </c>
      <c r="Y3" s="233"/>
      <c r="Z3" s="232" t="s">
        <v>65</v>
      </c>
      <c r="AA3" s="234"/>
      <c r="AB3" s="232" t="s">
        <v>66</v>
      </c>
      <c r="AC3" s="234"/>
      <c r="AD3" s="230" t="s">
        <v>64</v>
      </c>
      <c r="AE3" s="235"/>
      <c r="AF3" s="230" t="s">
        <v>65</v>
      </c>
      <c r="AG3" s="231"/>
      <c r="AH3" s="230" t="s">
        <v>66</v>
      </c>
      <c r="AI3" s="231"/>
    </row>
    <row r="4" spans="1:35" ht="16" thickBot="1" x14ac:dyDescent="0.25">
      <c r="A4" s="65" t="s">
        <v>67</v>
      </c>
      <c r="B4" s="67" t="s">
        <v>68</v>
      </c>
      <c r="C4" s="67" t="s">
        <v>2</v>
      </c>
      <c r="D4" s="67" t="s">
        <v>69</v>
      </c>
      <c r="E4" s="65"/>
      <c r="F4" s="68" t="s">
        <v>14</v>
      </c>
      <c r="G4" s="69" t="s">
        <v>70</v>
      </c>
      <c r="H4" s="68" t="s">
        <v>14</v>
      </c>
      <c r="I4" s="70" t="s">
        <v>70</v>
      </c>
      <c r="J4" s="68" t="s">
        <v>14</v>
      </c>
      <c r="K4" s="70" t="s">
        <v>70</v>
      </c>
      <c r="L4" s="71" t="s">
        <v>14</v>
      </c>
      <c r="M4" s="72" t="s">
        <v>70</v>
      </c>
      <c r="N4" s="71" t="s">
        <v>14</v>
      </c>
      <c r="O4" s="73" t="s">
        <v>70</v>
      </c>
      <c r="P4" s="71" t="s">
        <v>14</v>
      </c>
      <c r="Q4" s="73" t="s">
        <v>70</v>
      </c>
      <c r="T4" s="74" t="s">
        <v>68</v>
      </c>
      <c r="U4" s="74" t="s">
        <v>2</v>
      </c>
      <c r="V4" s="74" t="s">
        <v>69</v>
      </c>
      <c r="W4" s="65"/>
      <c r="X4" s="75" t="s">
        <v>14</v>
      </c>
      <c r="Y4" s="76" t="s">
        <v>70</v>
      </c>
      <c r="Z4" s="75" t="s">
        <v>14</v>
      </c>
      <c r="AA4" s="77" t="s">
        <v>70</v>
      </c>
      <c r="AB4" s="75" t="s">
        <v>14</v>
      </c>
      <c r="AC4" s="77" t="s">
        <v>70</v>
      </c>
      <c r="AD4" s="78" t="s">
        <v>14</v>
      </c>
      <c r="AE4" s="79" t="s">
        <v>70</v>
      </c>
      <c r="AF4" s="78" t="s">
        <v>14</v>
      </c>
      <c r="AG4" s="80" t="s">
        <v>70</v>
      </c>
      <c r="AH4" s="78" t="s">
        <v>14</v>
      </c>
      <c r="AI4" s="80" t="s">
        <v>70</v>
      </c>
    </row>
    <row r="5" spans="1:35" x14ac:dyDescent="0.2">
      <c r="A5" s="65">
        <v>1</v>
      </c>
      <c r="B5" s="81">
        <v>33.299999999999997</v>
      </c>
      <c r="C5" s="37" t="s">
        <v>13</v>
      </c>
      <c r="D5" s="82">
        <v>160070612</v>
      </c>
      <c r="E5" s="83" t="s">
        <v>14</v>
      </c>
      <c r="F5" s="84">
        <v>6.9999999999996732E-2</v>
      </c>
      <c r="G5" s="84"/>
      <c r="H5" s="84">
        <v>7.9999999999998295E-2</v>
      </c>
      <c r="I5" s="84"/>
      <c r="J5" s="84">
        <v>0.25</v>
      </c>
      <c r="K5" s="85"/>
      <c r="L5" s="162">
        <f>F5/B5</f>
        <v>2.1021021021020042E-3</v>
      </c>
      <c r="M5" s="86"/>
      <c r="N5" s="164">
        <f>H5/B5</f>
        <v>2.4024024024023516E-3</v>
      </c>
      <c r="O5" s="86"/>
      <c r="P5" s="86">
        <f>J5/B5</f>
        <v>7.5075075075075083E-3</v>
      </c>
      <c r="Q5" s="86"/>
      <c r="T5" s="42">
        <v>30.85</v>
      </c>
      <c r="U5" s="87" t="s">
        <v>13</v>
      </c>
      <c r="V5" s="87">
        <v>160070612</v>
      </c>
      <c r="W5" s="83" t="s">
        <v>14</v>
      </c>
      <c r="X5" s="88">
        <v>2.9999999999999361E-2</v>
      </c>
      <c r="Y5" s="88"/>
      <c r="Z5" s="88">
        <v>0.59999999999999964</v>
      </c>
      <c r="AA5" s="88"/>
      <c r="AB5" s="88">
        <v>1.0500000000000007</v>
      </c>
      <c r="AC5" s="88"/>
      <c r="AD5" s="162">
        <f t="shared" ref="AD5:AD9" si="0">X5/T5</f>
        <v>9.724473257698334E-4</v>
      </c>
      <c r="AE5" s="86"/>
      <c r="AF5" s="164">
        <f t="shared" ref="AF5:AF9" si="1">Z5/T5</f>
        <v>1.944894651539707E-2</v>
      </c>
      <c r="AG5" s="86"/>
      <c r="AH5" s="86">
        <f t="shared" ref="AH5:AH9" si="2">AB5/T5</f>
        <v>3.4035656401944919E-2</v>
      </c>
      <c r="AI5" s="86"/>
    </row>
    <row r="6" spans="1:35" x14ac:dyDescent="0.2">
      <c r="A6" s="65">
        <v>1</v>
      </c>
      <c r="B6" s="89">
        <v>37.369999999999997</v>
      </c>
      <c r="C6" s="42" t="s">
        <v>13</v>
      </c>
      <c r="D6" s="87">
        <v>160062969</v>
      </c>
      <c r="E6" s="83" t="s">
        <v>14</v>
      </c>
      <c r="F6" s="88">
        <v>1.9999999999999574E-2</v>
      </c>
      <c r="G6" s="88"/>
      <c r="H6" s="88">
        <v>0.41000000000000014</v>
      </c>
      <c r="I6" s="88"/>
      <c r="J6" s="88">
        <v>0.41000000000000014</v>
      </c>
      <c r="K6" s="90"/>
      <c r="L6" s="162">
        <f t="shared" ref="L6:L9" si="3">F6/B6</f>
        <v>5.3518865400052379E-4</v>
      </c>
      <c r="M6" s="86"/>
      <c r="N6" s="164">
        <f t="shared" ref="N6:N9" si="4">H6/B6</f>
        <v>1.0971367407010976E-2</v>
      </c>
      <c r="O6" s="86"/>
      <c r="P6" s="86">
        <f t="shared" ref="P6:P9" si="5">J6/B6</f>
        <v>1.0971367407010976E-2</v>
      </c>
      <c r="Q6" s="86"/>
      <c r="T6" s="42">
        <v>36.17</v>
      </c>
      <c r="U6" s="87" t="s">
        <v>13</v>
      </c>
      <c r="V6" s="87">
        <v>160062969</v>
      </c>
      <c r="W6" s="83" t="s">
        <v>14</v>
      </c>
      <c r="X6" s="88">
        <v>0.25</v>
      </c>
      <c r="Y6" s="88"/>
      <c r="Z6" s="88">
        <v>1.4299999999999997</v>
      </c>
      <c r="AA6" s="88"/>
      <c r="AB6" s="88">
        <v>2.41</v>
      </c>
      <c r="AC6" s="88"/>
      <c r="AD6" s="162">
        <f t="shared" si="0"/>
        <v>6.9118053635609617E-3</v>
      </c>
      <c r="AE6" s="86"/>
      <c r="AF6" s="164">
        <f t="shared" si="1"/>
        <v>3.9535526679568694E-2</v>
      </c>
      <c r="AG6" s="86"/>
      <c r="AH6" s="86">
        <f t="shared" si="2"/>
        <v>6.662980370472768E-2</v>
      </c>
      <c r="AI6" s="86"/>
    </row>
    <row r="7" spans="1:35" x14ac:dyDescent="0.2">
      <c r="A7" s="65">
        <v>1</v>
      </c>
      <c r="B7" s="89">
        <v>39.39</v>
      </c>
      <c r="C7" s="42" t="s">
        <v>13</v>
      </c>
      <c r="D7" s="87">
        <v>160070613</v>
      </c>
      <c r="E7" s="83" t="s">
        <v>14</v>
      </c>
      <c r="F7" s="88">
        <v>0.48000000000000043</v>
      </c>
      <c r="G7" s="88"/>
      <c r="H7" s="88">
        <v>0.70000000000000018</v>
      </c>
      <c r="I7" s="88"/>
      <c r="J7" s="88">
        <v>1.0600000000000005</v>
      </c>
      <c r="K7" s="90"/>
      <c r="L7" s="162">
        <f t="shared" si="3"/>
        <v>1.2185833968012197E-2</v>
      </c>
      <c r="M7" s="86"/>
      <c r="N7" s="164">
        <f t="shared" si="4"/>
        <v>1.7771007870017775E-2</v>
      </c>
      <c r="O7" s="86"/>
      <c r="P7" s="86">
        <f t="shared" si="5"/>
        <v>2.6910383346026922E-2</v>
      </c>
      <c r="Q7" s="86"/>
      <c r="T7" s="42">
        <v>36.700000000000003</v>
      </c>
      <c r="U7" s="87" t="s">
        <v>13</v>
      </c>
      <c r="V7" s="87">
        <v>160070613</v>
      </c>
      <c r="W7" s="83" t="s">
        <v>14</v>
      </c>
      <c r="X7" s="88">
        <v>0.24000000000000021</v>
      </c>
      <c r="Y7" s="88"/>
      <c r="Z7" s="88">
        <v>0.90000000000000036</v>
      </c>
      <c r="AA7" s="88"/>
      <c r="AB7" s="88">
        <v>1.6300000000000008</v>
      </c>
      <c r="AC7" s="88"/>
      <c r="AD7" s="162">
        <f t="shared" si="0"/>
        <v>6.5395095367847466E-3</v>
      </c>
      <c r="AE7" s="86"/>
      <c r="AF7" s="164">
        <f t="shared" si="1"/>
        <v>2.4523160762942788E-2</v>
      </c>
      <c r="AG7" s="86"/>
      <c r="AH7" s="86">
        <f t="shared" si="2"/>
        <v>4.4414168937329718E-2</v>
      </c>
      <c r="AI7" s="86"/>
    </row>
    <row r="8" spans="1:35" x14ac:dyDescent="0.2">
      <c r="A8" s="65">
        <v>1</v>
      </c>
      <c r="B8" s="91">
        <v>43.42</v>
      </c>
      <c r="C8" s="42" t="s">
        <v>13</v>
      </c>
      <c r="D8" s="87">
        <v>160062967</v>
      </c>
      <c r="E8" s="83" t="s">
        <v>14</v>
      </c>
      <c r="F8" s="88">
        <v>1.120000000000001</v>
      </c>
      <c r="G8" s="88"/>
      <c r="H8" s="88">
        <v>1.2400000000000002</v>
      </c>
      <c r="I8" s="88"/>
      <c r="J8" s="88">
        <v>1.9900000000000002</v>
      </c>
      <c r="K8" s="90"/>
      <c r="L8" s="162">
        <f t="shared" si="3"/>
        <v>2.5794564716720429E-2</v>
      </c>
      <c r="M8" s="86"/>
      <c r="N8" s="164">
        <f t="shared" si="4"/>
        <v>2.8558268079226169E-2</v>
      </c>
      <c r="O8" s="86"/>
      <c r="P8" s="86">
        <f t="shared" si="5"/>
        <v>4.5831414094887155E-2</v>
      </c>
      <c r="Q8" s="86"/>
      <c r="T8" s="92">
        <v>43.63</v>
      </c>
      <c r="U8" s="87" t="s">
        <v>13</v>
      </c>
      <c r="V8" s="87">
        <v>160062967</v>
      </c>
      <c r="W8" s="83" t="s">
        <v>14</v>
      </c>
      <c r="X8" s="88">
        <v>0.5400000000000027</v>
      </c>
      <c r="Y8" s="88"/>
      <c r="Z8" s="88">
        <v>1.3000000000000007</v>
      </c>
      <c r="AA8" s="88"/>
      <c r="AB8" s="88">
        <v>2.1000000000000014</v>
      </c>
      <c r="AC8" s="88"/>
      <c r="AD8" s="162">
        <f t="shared" si="0"/>
        <v>1.2376804950722041E-2</v>
      </c>
      <c r="AE8" s="86"/>
      <c r="AF8" s="164">
        <f t="shared" si="1"/>
        <v>2.9796011918404783E-2</v>
      </c>
      <c r="AG8" s="86"/>
      <c r="AH8" s="86">
        <f t="shared" si="2"/>
        <v>4.8132019252807731E-2</v>
      </c>
      <c r="AI8" s="86"/>
    </row>
    <row r="9" spans="1:35" ht="16" thickBot="1" x14ac:dyDescent="0.25">
      <c r="A9" s="65">
        <v>1</v>
      </c>
      <c r="B9" s="93">
        <v>43.21</v>
      </c>
      <c r="C9" s="47" t="s">
        <v>13</v>
      </c>
      <c r="D9" s="94">
        <v>21395</v>
      </c>
      <c r="E9" s="83" t="s">
        <v>14</v>
      </c>
      <c r="F9" s="95">
        <v>0.82000000000000028</v>
      </c>
      <c r="G9" s="95"/>
      <c r="H9" s="95">
        <v>2.2200000000000006</v>
      </c>
      <c r="I9" s="95"/>
      <c r="J9" s="95">
        <v>2.5</v>
      </c>
      <c r="K9" s="96"/>
      <c r="L9" s="162">
        <f t="shared" si="3"/>
        <v>1.8977088636889614E-2</v>
      </c>
      <c r="M9" s="86"/>
      <c r="N9" s="164">
        <f t="shared" si="4"/>
        <v>5.1376996065725537E-2</v>
      </c>
      <c r="O9" s="86"/>
      <c r="P9" s="86">
        <f t="shared" si="5"/>
        <v>5.785697755149271E-2</v>
      </c>
      <c r="Q9" s="86"/>
      <c r="T9" s="92">
        <v>44.23</v>
      </c>
      <c r="U9" s="87" t="s">
        <v>13</v>
      </c>
      <c r="V9" s="87">
        <v>160062966</v>
      </c>
      <c r="W9" s="83" t="s">
        <v>14</v>
      </c>
      <c r="X9" s="88">
        <v>0.58999999999999986</v>
      </c>
      <c r="Y9" s="88"/>
      <c r="Z9" s="88">
        <v>1.92</v>
      </c>
      <c r="AA9" s="88"/>
      <c r="AB9" s="88">
        <v>2.5400000000000009</v>
      </c>
      <c r="AC9" s="88"/>
      <c r="AD9" s="162">
        <f t="shared" si="0"/>
        <v>1.3339362423694323E-2</v>
      </c>
      <c r="AE9" s="86"/>
      <c r="AF9" s="164">
        <f t="shared" si="1"/>
        <v>4.3409450599140857E-2</v>
      </c>
      <c r="AG9" s="86"/>
      <c r="AH9" s="86">
        <f t="shared" si="2"/>
        <v>5.7427085688446781E-2</v>
      </c>
      <c r="AI9" s="86"/>
    </row>
    <row r="10" spans="1:35" x14ac:dyDescent="0.2">
      <c r="A10" s="65">
        <v>2</v>
      </c>
      <c r="B10" s="81">
        <v>38.1</v>
      </c>
      <c r="C10" s="37" t="s">
        <v>13</v>
      </c>
      <c r="D10" s="82">
        <v>180024362</v>
      </c>
      <c r="E10" s="97" t="s">
        <v>14</v>
      </c>
      <c r="F10" s="84">
        <v>8.0000000000000071E-2</v>
      </c>
      <c r="G10" s="84"/>
      <c r="H10" s="84">
        <v>8.0000000000000071E-2</v>
      </c>
      <c r="I10" s="84"/>
      <c r="J10" s="84">
        <v>8.0000000000000071E-2</v>
      </c>
      <c r="K10" s="85"/>
      <c r="L10" s="162">
        <f>F10/B10</f>
        <v>2.0997375328084007E-3</v>
      </c>
      <c r="M10" s="86"/>
      <c r="N10" s="164">
        <f>H10/B10</f>
        <v>2.0997375328084007E-3</v>
      </c>
      <c r="O10" s="86"/>
      <c r="P10" s="86">
        <f>J10/B10</f>
        <v>2.0997375328084007E-3</v>
      </c>
      <c r="Q10" s="86"/>
      <c r="T10" s="81">
        <v>37.6</v>
      </c>
      <c r="U10" s="37" t="s">
        <v>13</v>
      </c>
      <c r="V10" s="82">
        <v>180024362</v>
      </c>
      <c r="W10" s="97" t="s">
        <v>14</v>
      </c>
      <c r="X10" s="84">
        <v>9.9999999999997868E-3</v>
      </c>
      <c r="Y10" s="84"/>
      <c r="Z10" s="84">
        <v>4.0000000000000036E-2</v>
      </c>
      <c r="AA10" s="84"/>
      <c r="AB10" s="84">
        <v>0.11000000000000032</v>
      </c>
      <c r="AC10" s="85"/>
      <c r="AD10" s="162">
        <f>X10/T10</f>
        <v>2.6595744680850495E-4</v>
      </c>
      <c r="AE10" s="86"/>
      <c r="AF10" s="164">
        <f>Z10/T10</f>
        <v>1.0638297872340434E-3</v>
      </c>
      <c r="AG10" s="86"/>
      <c r="AH10" s="86">
        <f>AB10/T10</f>
        <v>2.9255319148936256E-3</v>
      </c>
      <c r="AI10" s="86"/>
    </row>
    <row r="11" spans="1:35" x14ac:dyDescent="0.2">
      <c r="A11" s="65">
        <v>2</v>
      </c>
      <c r="B11" s="89">
        <v>37</v>
      </c>
      <c r="C11" s="42" t="s">
        <v>13</v>
      </c>
      <c r="D11" s="87">
        <v>180024366</v>
      </c>
      <c r="E11" s="83" t="s">
        <v>14</v>
      </c>
      <c r="F11" s="88">
        <v>8.0000000000000071E-2</v>
      </c>
      <c r="G11" s="88"/>
      <c r="H11" s="88">
        <v>0.28000000000000025</v>
      </c>
      <c r="I11" s="88"/>
      <c r="J11" s="88">
        <v>0.63999999999999968</v>
      </c>
      <c r="K11" s="90"/>
      <c r="L11" s="162">
        <f t="shared" ref="L11:L14" si="6">F11/B11</f>
        <v>2.1621621621621639E-3</v>
      </c>
      <c r="M11" s="86"/>
      <c r="N11" s="164">
        <f t="shared" ref="N11:N14" si="7">H11/B11</f>
        <v>7.5675675675675744E-3</v>
      </c>
      <c r="O11" s="86"/>
      <c r="P11" s="86">
        <f t="shared" ref="P11:P14" si="8">J11/B11</f>
        <v>1.7297297297297287E-2</v>
      </c>
      <c r="Q11" s="86"/>
      <c r="T11" s="89">
        <v>37.1</v>
      </c>
      <c r="U11" s="42" t="s">
        <v>13</v>
      </c>
      <c r="V11" s="87">
        <v>180024366</v>
      </c>
      <c r="W11" s="83" t="s">
        <v>14</v>
      </c>
      <c r="X11" s="88">
        <v>1.9999999999999574E-2</v>
      </c>
      <c r="Y11" s="88"/>
      <c r="Z11" s="88">
        <v>0.23999999999999932</v>
      </c>
      <c r="AA11" s="88"/>
      <c r="AB11" s="88">
        <v>0.62999999999999989</v>
      </c>
      <c r="AC11" s="90"/>
      <c r="AD11" s="162">
        <f t="shared" ref="AD11:AD53" si="9">X11/T11</f>
        <v>5.3908355795147093E-4</v>
      </c>
      <c r="AE11" s="86"/>
      <c r="AF11" s="164">
        <f t="shared" ref="AF11:AF40" si="10">Z11/T11</f>
        <v>6.4690026954177717E-3</v>
      </c>
      <c r="AG11" s="86"/>
      <c r="AH11" s="86">
        <f t="shared" ref="AH11:AH40" si="11">AB11/T11</f>
        <v>1.6981132075471694E-2</v>
      </c>
      <c r="AI11" s="86"/>
    </row>
    <row r="12" spans="1:35" x14ac:dyDescent="0.2">
      <c r="A12" s="65">
        <v>2</v>
      </c>
      <c r="B12" s="89">
        <v>42.6</v>
      </c>
      <c r="C12" s="42" t="s">
        <v>13</v>
      </c>
      <c r="D12" s="87">
        <v>180026397</v>
      </c>
      <c r="E12" s="83" t="s">
        <v>14</v>
      </c>
      <c r="F12" s="88">
        <v>0.28000000000000025</v>
      </c>
      <c r="G12" s="88"/>
      <c r="H12" s="88">
        <v>1.6500000000000001</v>
      </c>
      <c r="I12" s="88"/>
      <c r="J12" s="88">
        <v>2.0099999999999998</v>
      </c>
      <c r="K12" s="90"/>
      <c r="L12" s="162">
        <f t="shared" si="6"/>
        <v>6.5727699530516489E-3</v>
      </c>
      <c r="M12" s="86"/>
      <c r="N12" s="164">
        <f t="shared" si="7"/>
        <v>3.8732394366197187E-2</v>
      </c>
      <c r="O12" s="86"/>
      <c r="P12" s="86">
        <f t="shared" si="8"/>
        <v>4.7183098591549288E-2</v>
      </c>
      <c r="Q12" s="86"/>
      <c r="T12" s="89">
        <v>40.6</v>
      </c>
      <c r="U12" s="42" t="s">
        <v>13</v>
      </c>
      <c r="V12" s="87">
        <v>180026397</v>
      </c>
      <c r="W12" s="83" t="s">
        <v>14</v>
      </c>
      <c r="X12" s="88">
        <v>0.30999999999999961</v>
      </c>
      <c r="Y12" s="88"/>
      <c r="Z12" s="88">
        <v>1.6099999999999994</v>
      </c>
      <c r="AA12" s="88"/>
      <c r="AB12" s="88">
        <v>2.4699999999999998</v>
      </c>
      <c r="AC12" s="90"/>
      <c r="AD12" s="162">
        <f t="shared" si="9"/>
        <v>7.6354679802955565E-3</v>
      </c>
      <c r="AE12" s="86"/>
      <c r="AF12" s="164">
        <f t="shared" si="10"/>
        <v>3.9655172413793086E-2</v>
      </c>
      <c r="AG12" s="86"/>
      <c r="AH12" s="86">
        <f t="shared" si="11"/>
        <v>6.0837438423645314E-2</v>
      </c>
      <c r="AI12" s="86"/>
    </row>
    <row r="13" spans="1:35" x14ac:dyDescent="0.2">
      <c r="A13" s="65">
        <v>2</v>
      </c>
      <c r="B13" s="91">
        <v>34.1</v>
      </c>
      <c r="C13" s="42" t="s">
        <v>13</v>
      </c>
      <c r="D13" s="87">
        <v>180028532</v>
      </c>
      <c r="E13" s="83" t="s">
        <v>14</v>
      </c>
      <c r="F13" s="88">
        <v>9.9999999999999645E-2</v>
      </c>
      <c r="G13" s="88"/>
      <c r="H13" s="88">
        <v>0.47999999999999954</v>
      </c>
      <c r="I13" s="88"/>
      <c r="J13" s="88">
        <v>0.48999999999999932</v>
      </c>
      <c r="K13" s="90"/>
      <c r="L13" s="162">
        <f t="shared" si="6"/>
        <v>2.9325513196480834E-3</v>
      </c>
      <c r="M13" s="86"/>
      <c r="N13" s="164">
        <f t="shared" si="7"/>
        <v>1.4076246334310837E-2</v>
      </c>
      <c r="O13" s="86"/>
      <c r="P13" s="86">
        <f t="shared" si="8"/>
        <v>1.4369501466275639E-2</v>
      </c>
      <c r="Q13" s="86"/>
      <c r="T13" s="91">
        <v>34.5</v>
      </c>
      <c r="U13" s="42" t="s">
        <v>13</v>
      </c>
      <c r="V13" s="87">
        <v>180028532</v>
      </c>
      <c r="W13" s="83" t="s">
        <v>14</v>
      </c>
      <c r="X13" s="88">
        <v>0</v>
      </c>
      <c r="Y13" s="88"/>
      <c r="Z13" s="88">
        <v>0.76999999999999957</v>
      </c>
      <c r="AA13" s="88"/>
      <c r="AB13" s="88">
        <v>1.5199999999999996</v>
      </c>
      <c r="AC13" s="90"/>
      <c r="AD13" s="162">
        <f t="shared" si="9"/>
        <v>0</v>
      </c>
      <c r="AE13" s="86"/>
      <c r="AF13" s="164">
        <f t="shared" si="10"/>
        <v>2.2318840579710134E-2</v>
      </c>
      <c r="AG13" s="86"/>
      <c r="AH13" s="86">
        <f t="shared" si="11"/>
        <v>4.4057971014492742E-2</v>
      </c>
      <c r="AI13" s="86"/>
    </row>
    <row r="14" spans="1:35" ht="16" thickBot="1" x14ac:dyDescent="0.25">
      <c r="A14" s="65">
        <v>2</v>
      </c>
      <c r="B14" s="93">
        <v>39.9</v>
      </c>
      <c r="C14" s="47" t="s">
        <v>13</v>
      </c>
      <c r="D14" s="94">
        <v>180029024</v>
      </c>
      <c r="E14" s="98" t="s">
        <v>14</v>
      </c>
      <c r="F14" s="95">
        <v>0.3100000000000005</v>
      </c>
      <c r="G14" s="95"/>
      <c r="H14" s="95">
        <v>1.1300000000000008</v>
      </c>
      <c r="I14" s="95"/>
      <c r="J14" s="95">
        <v>1.7600000000000007</v>
      </c>
      <c r="K14" s="96"/>
      <c r="L14" s="162">
        <f t="shared" si="6"/>
        <v>7.7694235588972559E-3</v>
      </c>
      <c r="M14" s="86"/>
      <c r="N14" s="164">
        <f t="shared" si="7"/>
        <v>2.8320802005012552E-2</v>
      </c>
      <c r="O14" s="86"/>
      <c r="P14" s="86">
        <f t="shared" si="8"/>
        <v>4.4110275689223079E-2</v>
      </c>
      <c r="Q14" s="86"/>
      <c r="T14" s="93">
        <v>40.200000000000003</v>
      </c>
      <c r="U14" s="47" t="s">
        <v>13</v>
      </c>
      <c r="V14" s="94">
        <v>180029024</v>
      </c>
      <c r="W14" s="98" t="s">
        <v>14</v>
      </c>
      <c r="X14" s="95">
        <v>0.16999999999999993</v>
      </c>
      <c r="Y14" s="95"/>
      <c r="Z14" s="95">
        <v>1.0499999999999998</v>
      </c>
      <c r="AA14" s="95"/>
      <c r="AB14" s="95">
        <v>1.4500000000000002</v>
      </c>
      <c r="AC14" s="96"/>
      <c r="AD14" s="162">
        <f t="shared" si="9"/>
        <v>4.2288557213930331E-3</v>
      </c>
      <c r="AE14" s="86"/>
      <c r="AF14" s="164">
        <f t="shared" si="10"/>
        <v>2.6119402985074619E-2</v>
      </c>
      <c r="AG14" s="86"/>
      <c r="AH14" s="86">
        <f t="shared" si="11"/>
        <v>3.6069651741293535E-2</v>
      </c>
      <c r="AI14" s="86"/>
    </row>
    <row r="15" spans="1:35" x14ac:dyDescent="0.2">
      <c r="A15" s="65">
        <v>1</v>
      </c>
      <c r="B15" s="81">
        <v>33.35</v>
      </c>
      <c r="C15" s="37" t="s">
        <v>13</v>
      </c>
      <c r="D15" s="82">
        <v>170016654</v>
      </c>
      <c r="E15" s="99" t="s">
        <v>16</v>
      </c>
      <c r="F15" s="84">
        <v>0.12000000000000099</v>
      </c>
      <c r="G15" s="84">
        <v>0.3100000000000005</v>
      </c>
      <c r="H15" s="84">
        <v>0.14999999999999858</v>
      </c>
      <c r="I15" s="84">
        <v>0.5</v>
      </c>
      <c r="J15" s="84">
        <v>0.25</v>
      </c>
      <c r="K15" s="85">
        <v>0.79</v>
      </c>
      <c r="L15" s="161">
        <f>F15/B15</f>
        <v>3.5982008995502543E-3</v>
      </c>
      <c r="M15" s="161">
        <f>G15/B15</f>
        <v>9.295352323838095E-3</v>
      </c>
      <c r="N15" s="164">
        <f>H15/B15</f>
        <v>4.4977511244377382E-3</v>
      </c>
      <c r="O15" s="164">
        <f>I15/B15</f>
        <v>1.4992503748125937E-2</v>
      </c>
      <c r="P15" s="86">
        <f>J15/B15</f>
        <v>7.4962518740629685E-3</v>
      </c>
      <c r="Q15" s="86">
        <f>K15/B15</f>
        <v>2.3688155922038982E-2</v>
      </c>
      <c r="T15" s="42">
        <v>31.78</v>
      </c>
      <c r="U15" s="87" t="s">
        <v>13</v>
      </c>
      <c r="V15" s="87">
        <v>170016654</v>
      </c>
      <c r="W15" s="99" t="s">
        <v>16</v>
      </c>
      <c r="X15" s="88">
        <v>0</v>
      </c>
      <c r="Y15" s="88">
        <v>0.16000000000000014</v>
      </c>
      <c r="Z15" s="88">
        <v>0.33000000000000007</v>
      </c>
      <c r="AA15" s="88">
        <v>0.82000000000000028</v>
      </c>
      <c r="AB15" s="88">
        <v>0.33000000000000007</v>
      </c>
      <c r="AC15" s="88">
        <v>1.1500000000000004</v>
      </c>
      <c r="AD15" s="161">
        <f t="shared" si="9"/>
        <v>0</v>
      </c>
      <c r="AE15" s="161">
        <f t="shared" ref="AE15:AE53" si="12">Y15/T15</f>
        <v>5.0346129641283873E-3</v>
      </c>
      <c r="AF15" s="164">
        <f t="shared" si="10"/>
        <v>1.0383889238514792E-2</v>
      </c>
      <c r="AG15" s="164">
        <f t="shared" ref="AG15:AG53" si="13">AA15/T15</f>
        <v>2.5802391441157969E-2</v>
      </c>
      <c r="AH15" s="86">
        <f t="shared" si="11"/>
        <v>1.0383889238514792E-2</v>
      </c>
      <c r="AI15" s="86">
        <f t="shared" ref="AI15:AI53" si="14">AC15/T15</f>
        <v>3.6186280679672757E-2</v>
      </c>
    </row>
    <row r="16" spans="1:35" x14ac:dyDescent="0.2">
      <c r="A16" s="65">
        <v>1</v>
      </c>
      <c r="B16" s="89">
        <v>34.65</v>
      </c>
      <c r="C16" s="42" t="s">
        <v>13</v>
      </c>
      <c r="D16" s="87">
        <v>170011641</v>
      </c>
      <c r="E16" s="99" t="s">
        <v>16</v>
      </c>
      <c r="F16" s="88">
        <v>0.20999999999999908</v>
      </c>
      <c r="G16" s="88">
        <v>0.45000000000000018</v>
      </c>
      <c r="H16" s="88">
        <v>0.20999999999999908</v>
      </c>
      <c r="I16" s="88">
        <v>0.75000000000000089</v>
      </c>
      <c r="J16" s="88">
        <v>0.33999999999999986</v>
      </c>
      <c r="K16" s="90">
        <v>0.45000000000000018</v>
      </c>
      <c r="L16" s="161">
        <f>F16/B16</f>
        <v>6.0606060606060346E-3</v>
      </c>
      <c r="M16" s="161">
        <f>G16/B16</f>
        <v>1.2987012987012993E-2</v>
      </c>
      <c r="N16" s="164">
        <f>H16/B16</f>
        <v>6.0606060606060346E-3</v>
      </c>
      <c r="O16" s="164">
        <f>I16/B16</f>
        <v>2.1645021645021672E-2</v>
      </c>
      <c r="P16" s="86">
        <f>J16/B16</f>
        <v>9.8124098124098089E-3</v>
      </c>
      <c r="Q16" s="86">
        <f>K16/B16</f>
        <v>1.2987012987012993E-2</v>
      </c>
      <c r="T16" s="42">
        <v>34.19</v>
      </c>
      <c r="U16" s="87" t="s">
        <v>13</v>
      </c>
      <c r="V16" s="87">
        <v>170011641</v>
      </c>
      <c r="W16" s="99" t="s">
        <v>16</v>
      </c>
      <c r="X16" s="88">
        <v>3.0000000000001137E-2</v>
      </c>
      <c r="Y16" s="88">
        <v>0.26000000000000156</v>
      </c>
      <c r="Z16" s="88">
        <v>0.27000000000000135</v>
      </c>
      <c r="AA16" s="88">
        <v>0.76999999999999957</v>
      </c>
      <c r="AB16" s="88">
        <v>0.59000000000000163</v>
      </c>
      <c r="AC16" s="88">
        <v>1.1400000000000006</v>
      </c>
      <c r="AD16" s="161">
        <f t="shared" si="9"/>
        <v>8.7744954665110089E-4</v>
      </c>
      <c r="AE16" s="161">
        <f t="shared" si="12"/>
        <v>7.6045627376426315E-3</v>
      </c>
      <c r="AF16" s="164">
        <f t="shared" si="10"/>
        <v>7.8970459198596486E-3</v>
      </c>
      <c r="AG16" s="164">
        <f t="shared" si="13"/>
        <v>2.2521205030710725E-2</v>
      </c>
      <c r="AH16" s="86">
        <f t="shared" si="11"/>
        <v>1.7256507750804378E-2</v>
      </c>
      <c r="AI16" s="86">
        <f t="shared" si="14"/>
        <v>3.3343082772740583E-2</v>
      </c>
    </row>
    <row r="17" spans="1:35" x14ac:dyDescent="0.2">
      <c r="A17" s="65">
        <v>1</v>
      </c>
      <c r="B17" s="89">
        <v>45.04</v>
      </c>
      <c r="C17" s="42" t="s">
        <v>13</v>
      </c>
      <c r="D17" s="87">
        <v>170007991</v>
      </c>
      <c r="E17" s="99" t="s">
        <v>16</v>
      </c>
      <c r="F17" s="88">
        <v>2.0000000000000462E-2</v>
      </c>
      <c r="G17" s="88">
        <v>0.32000000000000028</v>
      </c>
      <c r="H17" s="88">
        <v>0.70000000000000018</v>
      </c>
      <c r="I17" s="88">
        <v>0.86000000000000032</v>
      </c>
      <c r="J17" s="88">
        <v>0.70000000000000018</v>
      </c>
      <c r="K17" s="90">
        <v>1.0930000000000009</v>
      </c>
      <c r="L17" s="161">
        <f>F17/B17</f>
        <v>4.4404973357017012E-4</v>
      </c>
      <c r="M17" s="161">
        <f>G17/B17</f>
        <v>7.1047957371225641E-3</v>
      </c>
      <c r="N17" s="164">
        <f>H17/B17</f>
        <v>1.5541740674955598E-2</v>
      </c>
      <c r="O17" s="164">
        <f>I17/B17</f>
        <v>1.9094138543516881E-2</v>
      </c>
      <c r="P17" s="86">
        <f>J17/B17</f>
        <v>1.5541740674955598E-2</v>
      </c>
      <c r="Q17" s="86">
        <f>K17/B17</f>
        <v>2.4267317939609255E-2</v>
      </c>
      <c r="T17" s="42">
        <v>44.45</v>
      </c>
      <c r="U17" s="87" t="s">
        <v>13</v>
      </c>
      <c r="V17" s="87">
        <v>170007991</v>
      </c>
      <c r="W17" s="99" t="s">
        <v>16</v>
      </c>
      <c r="X17" s="88">
        <v>0.14999999999999947</v>
      </c>
      <c r="Y17" s="88">
        <v>0.45999999999999908</v>
      </c>
      <c r="Z17" s="88">
        <v>0.70000000000000018</v>
      </c>
      <c r="AA17" s="88">
        <v>0.88999999999999879</v>
      </c>
      <c r="AB17" s="88">
        <v>1.2999999999999998</v>
      </c>
      <c r="AC17" s="88">
        <v>0.88999999999999879</v>
      </c>
      <c r="AD17" s="161">
        <f t="shared" si="9"/>
        <v>3.3745781777277718E-3</v>
      </c>
      <c r="AE17" s="161">
        <f t="shared" si="12"/>
        <v>1.0348706411698516E-2</v>
      </c>
      <c r="AF17" s="164">
        <f t="shared" si="10"/>
        <v>1.5748031496062995E-2</v>
      </c>
      <c r="AG17" s="164">
        <f t="shared" si="13"/>
        <v>2.0022497187851492E-2</v>
      </c>
      <c r="AH17" s="86">
        <f t="shared" si="11"/>
        <v>2.9246344206974122E-2</v>
      </c>
      <c r="AI17" s="86">
        <f t="shared" si="14"/>
        <v>2.0022497187851492E-2</v>
      </c>
    </row>
    <row r="18" spans="1:35" x14ac:dyDescent="0.2">
      <c r="A18" s="65">
        <v>1</v>
      </c>
      <c r="B18" s="91">
        <v>43.87</v>
      </c>
      <c r="C18" s="42" t="s">
        <v>13</v>
      </c>
      <c r="D18" s="87">
        <v>160058231</v>
      </c>
      <c r="E18" s="99" t="s">
        <v>16</v>
      </c>
      <c r="F18" s="88">
        <v>0</v>
      </c>
      <c r="G18" s="88">
        <v>8.0000000000000071E-2</v>
      </c>
      <c r="H18" s="88">
        <v>0.45000000000000018</v>
      </c>
      <c r="I18" s="88">
        <v>0.33000000000000007</v>
      </c>
      <c r="J18" s="88">
        <v>0.97000000000000064</v>
      </c>
      <c r="K18" s="90">
        <v>0.38999999999999968</v>
      </c>
      <c r="L18" s="161">
        <f>F18/B18</f>
        <v>0</v>
      </c>
      <c r="M18" s="161">
        <f>G18/B18</f>
        <v>1.8235696375655363E-3</v>
      </c>
      <c r="N18" s="164">
        <f>H18/B18</f>
        <v>1.0257579211306137E-2</v>
      </c>
      <c r="O18" s="164">
        <f>I18/B18</f>
        <v>7.5222247549578316E-3</v>
      </c>
      <c r="P18" s="86">
        <f>J18/B18</f>
        <v>2.2110781855482122E-2</v>
      </c>
      <c r="Q18" s="86">
        <f>K18/B18</f>
        <v>8.8899019831319738E-3</v>
      </c>
      <c r="T18" s="92">
        <v>44.54</v>
      </c>
      <c r="U18" s="87" t="s">
        <v>13</v>
      </c>
      <c r="V18" s="87">
        <v>160058231</v>
      </c>
      <c r="W18" s="99" t="s">
        <v>16</v>
      </c>
      <c r="X18" s="88">
        <v>0</v>
      </c>
      <c r="Y18" s="88">
        <v>7.0000000000000284E-2</v>
      </c>
      <c r="Z18" s="88">
        <v>0.63999999999999968</v>
      </c>
      <c r="AA18" s="88">
        <v>0.38000000000000078</v>
      </c>
      <c r="AB18" s="88">
        <v>0.98999999999999932</v>
      </c>
      <c r="AC18" s="88">
        <v>0.73000000000000043</v>
      </c>
      <c r="AD18" s="161">
        <f t="shared" si="9"/>
        <v>0</v>
      </c>
      <c r="AE18" s="161">
        <f t="shared" si="12"/>
        <v>1.5716210148181474E-3</v>
      </c>
      <c r="AF18" s="164">
        <f t="shared" si="10"/>
        <v>1.4369106421194424E-2</v>
      </c>
      <c r="AG18" s="164">
        <f t="shared" si="13"/>
        <v>8.531656937584212E-3</v>
      </c>
      <c r="AH18" s="86">
        <f t="shared" si="11"/>
        <v>2.2227211495285122E-2</v>
      </c>
      <c r="AI18" s="86">
        <f t="shared" si="14"/>
        <v>1.638976201167491E-2</v>
      </c>
    </row>
    <row r="19" spans="1:35" ht="16" thickBot="1" x14ac:dyDescent="0.25">
      <c r="A19" s="65">
        <v>1</v>
      </c>
      <c r="B19" s="93">
        <v>42.82</v>
      </c>
      <c r="C19" s="47" t="s">
        <v>13</v>
      </c>
      <c r="D19" s="94">
        <v>21395</v>
      </c>
      <c r="E19" s="99" t="s">
        <v>16</v>
      </c>
      <c r="F19" s="95">
        <v>9.9999999999999645E-2</v>
      </c>
      <c r="G19" s="95">
        <v>0.47000000000000064</v>
      </c>
      <c r="H19" s="95">
        <v>9.9999999999999645E-2</v>
      </c>
      <c r="I19" s="95">
        <v>0.70000000000000107</v>
      </c>
      <c r="J19" s="95">
        <v>0.29999999999999982</v>
      </c>
      <c r="K19" s="96">
        <v>0.82000000000000028</v>
      </c>
      <c r="L19" s="161">
        <f>F19/B19</f>
        <v>2.335357309668371E-3</v>
      </c>
      <c r="M19" s="161">
        <f>G19/B19</f>
        <v>1.0976179355441398E-2</v>
      </c>
      <c r="N19" s="164">
        <f>H19/B19</f>
        <v>2.335357309668371E-3</v>
      </c>
      <c r="O19" s="164">
        <f>I19/B19</f>
        <v>1.634750116767868E-2</v>
      </c>
      <c r="P19" s="86">
        <f>J19/B19</f>
        <v>7.0060719290051332E-3</v>
      </c>
      <c r="Q19" s="86">
        <f>K19/B19</f>
        <v>1.9149929939280715E-2</v>
      </c>
      <c r="T19" s="92">
        <v>41.18</v>
      </c>
      <c r="U19" s="87" t="s">
        <v>13</v>
      </c>
      <c r="V19" s="87">
        <v>160058229</v>
      </c>
      <c r="W19" s="99" t="s">
        <v>16</v>
      </c>
      <c r="X19" s="88">
        <v>7.3000000000000398E-2</v>
      </c>
      <c r="Y19" s="88">
        <v>0.23000000000000043</v>
      </c>
      <c r="Z19" s="88">
        <v>0.69299999999999962</v>
      </c>
      <c r="AA19" s="88">
        <v>0.50999999999999979</v>
      </c>
      <c r="AB19" s="88">
        <v>0.86300000000000043</v>
      </c>
      <c r="AC19" s="88">
        <v>0.86999999999999922</v>
      </c>
      <c r="AD19" s="161">
        <f t="shared" si="9"/>
        <v>1.7727051966974355E-3</v>
      </c>
      <c r="AE19" s="161">
        <f t="shared" si="12"/>
        <v>5.5852355512384759E-3</v>
      </c>
      <c r="AF19" s="164">
        <f t="shared" si="10"/>
        <v>1.68285575522098E-2</v>
      </c>
      <c r="AG19" s="164">
        <f t="shared" si="13"/>
        <v>1.2384652744050505E-2</v>
      </c>
      <c r="AH19" s="86">
        <f t="shared" si="11"/>
        <v>2.095677513355999E-2</v>
      </c>
      <c r="AI19" s="86">
        <f t="shared" si="14"/>
        <v>2.1126760563380264E-2</v>
      </c>
    </row>
    <row r="20" spans="1:35" x14ac:dyDescent="0.2">
      <c r="A20" s="65">
        <v>2</v>
      </c>
      <c r="B20" s="81">
        <v>40.299999999999997</v>
      </c>
      <c r="C20" s="37" t="s">
        <v>13</v>
      </c>
      <c r="D20" s="82">
        <v>180024363</v>
      </c>
      <c r="E20" s="100" t="s">
        <v>16</v>
      </c>
      <c r="F20" s="84">
        <v>2.9999999999999361E-2</v>
      </c>
      <c r="G20" s="84">
        <v>0.35000000000000053</v>
      </c>
      <c r="H20" s="84">
        <v>2.9999999999999361E-2</v>
      </c>
      <c r="I20" s="84">
        <v>0.54</v>
      </c>
      <c r="J20" s="84">
        <v>2.9999999999999361E-2</v>
      </c>
      <c r="K20" s="85">
        <v>1.08</v>
      </c>
      <c r="L20" s="161">
        <f t="shared" ref="L20:L24" si="15">F20/B20</f>
        <v>7.4441687344911568E-4</v>
      </c>
      <c r="M20" s="161">
        <f t="shared" ref="M20:M24" si="16">G20/B20</f>
        <v>8.6848635235732153E-3</v>
      </c>
      <c r="N20" s="164">
        <f t="shared" ref="N20:N24" si="17">H20/B20</f>
        <v>7.4441687344911568E-4</v>
      </c>
      <c r="O20" s="164">
        <f t="shared" ref="O20:O24" si="18">I20/B20</f>
        <v>1.339950372208437E-2</v>
      </c>
      <c r="P20" s="86">
        <f t="shared" ref="P20:P24" si="19">J20/B20</f>
        <v>7.4441687344911568E-4</v>
      </c>
      <c r="Q20" s="86">
        <f t="shared" ref="Q20:Q24" si="20">K20/B20</f>
        <v>2.679900744416874E-2</v>
      </c>
      <c r="T20" s="81">
        <v>39.799999999999997</v>
      </c>
      <c r="U20" s="37" t="s">
        <v>13</v>
      </c>
      <c r="V20" s="82">
        <v>180024363</v>
      </c>
      <c r="W20" s="100" t="s">
        <v>16</v>
      </c>
      <c r="X20" s="84">
        <v>9.9999999999997868E-3</v>
      </c>
      <c r="Y20" s="84">
        <v>0.19000000000000039</v>
      </c>
      <c r="Z20" s="84">
        <v>0.11000000000000032</v>
      </c>
      <c r="AA20" s="84">
        <v>0.88000000000000078</v>
      </c>
      <c r="AB20" s="84">
        <v>0.17999999999999972</v>
      </c>
      <c r="AC20" s="85">
        <v>1.2200000000000006</v>
      </c>
      <c r="AD20" s="161">
        <f t="shared" si="9"/>
        <v>2.5125628140702983E-4</v>
      </c>
      <c r="AE20" s="161">
        <f t="shared" si="12"/>
        <v>4.7738693467336783E-3</v>
      </c>
      <c r="AF20" s="164">
        <f t="shared" si="10"/>
        <v>2.7638190954773953E-3</v>
      </c>
      <c r="AG20" s="164">
        <f t="shared" si="13"/>
        <v>2.2110552763819118E-2</v>
      </c>
      <c r="AH20" s="86">
        <f t="shared" si="11"/>
        <v>4.522613065326626E-3</v>
      </c>
      <c r="AI20" s="86">
        <f t="shared" si="14"/>
        <v>3.065326633165831E-2</v>
      </c>
    </row>
    <row r="21" spans="1:35" x14ac:dyDescent="0.2">
      <c r="A21" s="65">
        <v>2</v>
      </c>
      <c r="B21" s="89">
        <v>34.6</v>
      </c>
      <c r="C21" s="42" t="s">
        <v>13</v>
      </c>
      <c r="D21" s="87">
        <v>180026394</v>
      </c>
      <c r="E21" s="99" t="s">
        <v>16</v>
      </c>
      <c r="F21" s="88">
        <v>0</v>
      </c>
      <c r="G21" s="88">
        <v>9.9999999999997868E-3</v>
      </c>
      <c r="H21" s="88">
        <v>1.0000000000000231E-2</v>
      </c>
      <c r="I21" s="88">
        <v>0.37999999999999989</v>
      </c>
      <c r="J21" s="88">
        <v>1.0000000000000231E-2</v>
      </c>
      <c r="K21" s="90">
        <v>0.37000000000000011</v>
      </c>
      <c r="L21" s="161">
        <f t="shared" si="15"/>
        <v>0</v>
      </c>
      <c r="M21" s="161">
        <f t="shared" si="16"/>
        <v>2.8901734104045627E-4</v>
      </c>
      <c r="N21" s="164">
        <f t="shared" si="17"/>
        <v>2.8901734104046911E-4</v>
      </c>
      <c r="O21" s="164">
        <f t="shared" si="18"/>
        <v>1.0982658959537569E-2</v>
      </c>
      <c r="P21" s="86">
        <f t="shared" si="19"/>
        <v>2.8901734104046911E-4</v>
      </c>
      <c r="Q21" s="86">
        <f t="shared" si="20"/>
        <v>1.0693641618497113E-2</v>
      </c>
      <c r="T21" s="89">
        <v>31.3</v>
      </c>
      <c r="U21" s="42" t="s">
        <v>13</v>
      </c>
      <c r="V21" s="87">
        <v>180026394</v>
      </c>
      <c r="W21" s="99" t="s">
        <v>16</v>
      </c>
      <c r="X21" s="88">
        <v>9.9999999999997868E-3</v>
      </c>
      <c r="Y21" s="88">
        <v>0.28000000000000025</v>
      </c>
      <c r="Z21" s="88">
        <v>2.9999999999999361E-2</v>
      </c>
      <c r="AA21" s="88">
        <v>0.66999999999999993</v>
      </c>
      <c r="AB21" s="88">
        <v>8.0000000000000071E-2</v>
      </c>
      <c r="AC21" s="90">
        <v>1.6799999999999997</v>
      </c>
      <c r="AD21" s="161">
        <f t="shared" si="9"/>
        <v>3.1948881789136698E-4</v>
      </c>
      <c r="AE21" s="161">
        <f t="shared" si="12"/>
        <v>8.9456869009584741E-3</v>
      </c>
      <c r="AF21" s="164">
        <f t="shared" si="10"/>
        <v>9.5846645367410094E-4</v>
      </c>
      <c r="AG21" s="164">
        <f t="shared" si="13"/>
        <v>2.1405750798722041E-2</v>
      </c>
      <c r="AH21" s="86">
        <f t="shared" si="11"/>
        <v>2.5559105431309927E-3</v>
      </c>
      <c r="AI21" s="86">
        <f t="shared" si="14"/>
        <v>5.3674121405750785E-2</v>
      </c>
    </row>
    <row r="22" spans="1:35" x14ac:dyDescent="0.2">
      <c r="A22" s="65">
        <v>2</v>
      </c>
      <c r="B22" s="89">
        <v>50.4</v>
      </c>
      <c r="C22" s="42" t="s">
        <v>13</v>
      </c>
      <c r="D22" s="87">
        <v>180026398</v>
      </c>
      <c r="E22" s="99" t="s">
        <v>16</v>
      </c>
      <c r="F22" s="88">
        <v>0</v>
      </c>
      <c r="G22" s="88">
        <v>0.51999999999999957</v>
      </c>
      <c r="H22" s="88">
        <v>8.9999999999999858E-2</v>
      </c>
      <c r="I22" s="88">
        <v>2.13</v>
      </c>
      <c r="J22" s="88">
        <v>8.9999999999999858E-2</v>
      </c>
      <c r="K22" s="90">
        <v>2.1799999999999997</v>
      </c>
      <c r="L22" s="161">
        <f t="shared" si="15"/>
        <v>0</v>
      </c>
      <c r="M22" s="161">
        <f t="shared" si="16"/>
        <v>1.0317460317460309E-2</v>
      </c>
      <c r="N22" s="164">
        <f t="shared" si="17"/>
        <v>1.7857142857142828E-3</v>
      </c>
      <c r="O22" s="164">
        <f t="shared" si="18"/>
        <v>4.2261904761904764E-2</v>
      </c>
      <c r="P22" s="86">
        <f t="shared" si="19"/>
        <v>1.7857142857142828E-3</v>
      </c>
      <c r="Q22" s="86">
        <f t="shared" si="20"/>
        <v>4.3253968253968253E-2</v>
      </c>
      <c r="T22" s="89">
        <v>48.7</v>
      </c>
      <c r="U22" s="42" t="s">
        <v>13</v>
      </c>
      <c r="V22" s="87">
        <v>180026398</v>
      </c>
      <c r="W22" s="99" t="s">
        <v>16</v>
      </c>
      <c r="X22" s="88">
        <v>0</v>
      </c>
      <c r="Y22" s="88">
        <v>0.37000000000000011</v>
      </c>
      <c r="Z22" s="88">
        <v>0.45000000000000018</v>
      </c>
      <c r="AA22" s="88">
        <v>1.0099999999999998</v>
      </c>
      <c r="AB22" s="88">
        <v>0.66000000000000014</v>
      </c>
      <c r="AC22" s="90">
        <v>1.4899999999999993</v>
      </c>
      <c r="AD22" s="161">
        <f t="shared" si="9"/>
        <v>0</v>
      </c>
      <c r="AE22" s="161">
        <f t="shared" si="12"/>
        <v>7.5975359342915832E-3</v>
      </c>
      <c r="AF22" s="164">
        <f t="shared" si="10"/>
        <v>9.2402464065708453E-3</v>
      </c>
      <c r="AG22" s="164">
        <f t="shared" si="13"/>
        <v>2.0739219712525663E-2</v>
      </c>
      <c r="AH22" s="86">
        <f t="shared" si="11"/>
        <v>1.3552361396303904E-2</v>
      </c>
      <c r="AI22" s="86">
        <f t="shared" si="14"/>
        <v>3.0595482546201216E-2</v>
      </c>
    </row>
    <row r="23" spans="1:35" x14ac:dyDescent="0.2">
      <c r="A23" s="65">
        <v>2</v>
      </c>
      <c r="B23" s="91">
        <v>43.9</v>
      </c>
      <c r="C23" s="42" t="s">
        <v>13</v>
      </c>
      <c r="D23" s="87">
        <v>180028533</v>
      </c>
      <c r="E23" s="99" t="s">
        <v>16</v>
      </c>
      <c r="F23" s="88">
        <v>0.30999999999999961</v>
      </c>
      <c r="G23" s="88">
        <v>0.4399999999999995</v>
      </c>
      <c r="H23" s="88">
        <v>0.88999999999999968</v>
      </c>
      <c r="I23" s="88">
        <v>0.58000000000000007</v>
      </c>
      <c r="J23" s="88">
        <v>1.1899999999999995</v>
      </c>
      <c r="K23" s="90">
        <v>0.79</v>
      </c>
      <c r="L23" s="161">
        <f t="shared" si="15"/>
        <v>7.0615034168564836E-3</v>
      </c>
      <c r="M23" s="161">
        <f t="shared" si="16"/>
        <v>1.0022779043280172E-2</v>
      </c>
      <c r="N23" s="164">
        <f t="shared" si="17"/>
        <v>2.0273348519362182E-2</v>
      </c>
      <c r="O23" s="164">
        <f t="shared" si="18"/>
        <v>1.3211845102505696E-2</v>
      </c>
      <c r="P23" s="86">
        <f t="shared" si="19"/>
        <v>2.7107061503416845E-2</v>
      </c>
      <c r="Q23" s="86">
        <f t="shared" si="20"/>
        <v>1.7995444191343964E-2</v>
      </c>
      <c r="T23" s="91">
        <v>44</v>
      </c>
      <c r="U23" s="42" t="s">
        <v>13</v>
      </c>
      <c r="V23" s="87">
        <v>180028533</v>
      </c>
      <c r="W23" s="99" t="s">
        <v>16</v>
      </c>
      <c r="X23" s="88">
        <v>0.10000000000000053</v>
      </c>
      <c r="Y23" s="88">
        <v>0.75</v>
      </c>
      <c r="Z23" s="88">
        <v>0.96</v>
      </c>
      <c r="AA23" s="88">
        <v>0.82000000000000028</v>
      </c>
      <c r="AB23" s="88">
        <v>1.0899999999999999</v>
      </c>
      <c r="AC23" s="90">
        <v>1.1200000000000001</v>
      </c>
      <c r="AD23" s="161">
        <f t="shared" si="9"/>
        <v>2.2727272727272848E-3</v>
      </c>
      <c r="AE23" s="161">
        <f t="shared" si="12"/>
        <v>1.7045454545454544E-2</v>
      </c>
      <c r="AF23" s="164">
        <f t="shared" si="10"/>
        <v>2.1818181818181816E-2</v>
      </c>
      <c r="AG23" s="164">
        <f t="shared" si="13"/>
        <v>1.8636363636363642E-2</v>
      </c>
      <c r="AH23" s="86">
        <f t="shared" si="11"/>
        <v>2.4772727272727269E-2</v>
      </c>
      <c r="AI23" s="86">
        <f t="shared" si="14"/>
        <v>2.5454545454545455E-2</v>
      </c>
    </row>
    <row r="24" spans="1:35" ht="16" thickBot="1" x14ac:dyDescent="0.25">
      <c r="A24" s="65">
        <v>2</v>
      </c>
      <c r="B24" s="93">
        <v>43.1</v>
      </c>
      <c r="C24" s="47" t="s">
        <v>13</v>
      </c>
      <c r="D24" s="94">
        <v>180030729</v>
      </c>
      <c r="E24" s="101" t="s">
        <v>16</v>
      </c>
      <c r="F24" s="95">
        <v>1.9999999999999574E-2</v>
      </c>
      <c r="G24" s="95">
        <v>0.19999999999999973</v>
      </c>
      <c r="H24" s="95">
        <v>0.37000000000000011</v>
      </c>
      <c r="I24" s="95">
        <v>0.87000000000000011</v>
      </c>
      <c r="J24" s="95">
        <v>0.37000000000000011</v>
      </c>
      <c r="K24" s="96">
        <v>1.2199999999999998</v>
      </c>
      <c r="L24" s="161">
        <f t="shared" si="15"/>
        <v>4.6403712296982767E-4</v>
      </c>
      <c r="M24" s="161">
        <f t="shared" si="16"/>
        <v>4.6403712296983696E-3</v>
      </c>
      <c r="N24" s="164">
        <f t="shared" si="17"/>
        <v>8.5846867749419971E-3</v>
      </c>
      <c r="O24" s="164">
        <f t="shared" si="18"/>
        <v>2.0185614849187936E-2</v>
      </c>
      <c r="P24" s="86">
        <f t="shared" si="19"/>
        <v>8.5846867749419971E-3</v>
      </c>
      <c r="Q24" s="86">
        <f t="shared" si="20"/>
        <v>2.8306264501160087E-2</v>
      </c>
      <c r="T24" s="93">
        <v>43.7</v>
      </c>
      <c r="U24" s="47" t="s">
        <v>13</v>
      </c>
      <c r="V24" s="94">
        <v>180030729</v>
      </c>
      <c r="W24" s="101" t="s">
        <v>16</v>
      </c>
      <c r="X24" s="95">
        <v>0</v>
      </c>
      <c r="Y24" s="95">
        <v>0.21999999999999975</v>
      </c>
      <c r="Z24" s="95">
        <v>0.96999999999999975</v>
      </c>
      <c r="AA24" s="95">
        <v>0.54999999999999982</v>
      </c>
      <c r="AB24" s="95">
        <v>1.67</v>
      </c>
      <c r="AC24" s="96">
        <v>1.0099999999999998</v>
      </c>
      <c r="AD24" s="161">
        <f t="shared" si="9"/>
        <v>0</v>
      </c>
      <c r="AE24" s="161">
        <f t="shared" si="12"/>
        <v>5.0343249427917559E-3</v>
      </c>
      <c r="AF24" s="164">
        <f t="shared" si="10"/>
        <v>2.2196796338672761E-2</v>
      </c>
      <c r="AG24" s="164">
        <f t="shared" si="13"/>
        <v>1.2585812356979401E-2</v>
      </c>
      <c r="AH24" s="86">
        <f t="shared" si="11"/>
        <v>3.8215102974828372E-2</v>
      </c>
      <c r="AI24" s="86">
        <f t="shared" si="14"/>
        <v>2.3112128146453081E-2</v>
      </c>
    </row>
    <row r="25" spans="1:35" x14ac:dyDescent="0.2">
      <c r="A25" s="65">
        <v>1</v>
      </c>
      <c r="B25" s="81">
        <v>36.58</v>
      </c>
      <c r="C25" s="37" t="s">
        <v>13</v>
      </c>
      <c r="D25" s="82">
        <v>170011640</v>
      </c>
      <c r="E25" s="102" t="s">
        <v>17</v>
      </c>
      <c r="F25" s="84">
        <v>8.0000000000000071E-2</v>
      </c>
      <c r="G25" s="84">
        <v>0.48000000000000043</v>
      </c>
      <c r="H25" s="84">
        <v>0.16000000000000014</v>
      </c>
      <c r="I25" s="84">
        <v>0.51000000000000068</v>
      </c>
      <c r="J25" s="84">
        <v>0.16000000000000014</v>
      </c>
      <c r="K25" s="85">
        <v>0.86000000000000032</v>
      </c>
      <c r="L25" s="161">
        <f>F25/B25</f>
        <v>2.1869874248223093E-3</v>
      </c>
      <c r="M25" s="161">
        <f>G25/B25</f>
        <v>1.3121924548933855E-2</v>
      </c>
      <c r="N25" s="164">
        <f>H25/B25</f>
        <v>4.3739748496446186E-3</v>
      </c>
      <c r="O25" s="164">
        <f>I25/B25</f>
        <v>1.3942044833242228E-2</v>
      </c>
      <c r="P25" s="86">
        <f>J25/B25</f>
        <v>4.3739748496446186E-3</v>
      </c>
      <c r="Q25" s="86">
        <f>K25/B25</f>
        <v>2.3510114816839813E-2</v>
      </c>
      <c r="T25" s="42">
        <v>36.76</v>
      </c>
      <c r="U25" s="87" t="s">
        <v>13</v>
      </c>
      <c r="V25" s="87">
        <v>170011640</v>
      </c>
      <c r="W25" s="102" t="s">
        <v>17</v>
      </c>
      <c r="X25" s="88">
        <v>2.9999999999999361E-2</v>
      </c>
      <c r="Y25" s="88">
        <v>6.9999999999999396E-2</v>
      </c>
      <c r="Z25" s="88">
        <v>4.9999999999999822E-2</v>
      </c>
      <c r="AA25" s="88">
        <v>0.64999999999999947</v>
      </c>
      <c r="AB25" s="88">
        <v>0.21999999999999975</v>
      </c>
      <c r="AC25" s="88">
        <v>1.29</v>
      </c>
      <c r="AD25" s="161">
        <f t="shared" si="9"/>
        <v>8.1610446137103817E-4</v>
      </c>
      <c r="AE25" s="161">
        <f t="shared" si="12"/>
        <v>1.9042437431991133E-3</v>
      </c>
      <c r="AF25" s="164">
        <f t="shared" si="10"/>
        <v>1.3601741022850878E-3</v>
      </c>
      <c r="AG25" s="164">
        <f t="shared" si="13"/>
        <v>1.768226332970619E-2</v>
      </c>
      <c r="AH25" s="86">
        <f t="shared" si="11"/>
        <v>5.9847660500544006E-3</v>
      </c>
      <c r="AI25" s="86">
        <f t="shared" si="14"/>
        <v>3.5092491838955388E-2</v>
      </c>
    </row>
    <row r="26" spans="1:35" x14ac:dyDescent="0.2">
      <c r="A26" s="65">
        <v>1</v>
      </c>
      <c r="B26" s="89">
        <v>39.08</v>
      </c>
      <c r="C26" s="42" t="s">
        <v>13</v>
      </c>
      <c r="D26" s="87">
        <v>170016656</v>
      </c>
      <c r="E26" s="102" t="s">
        <v>17</v>
      </c>
      <c r="F26" s="88">
        <v>3.0000000000001137E-3</v>
      </c>
      <c r="G26" s="88">
        <v>0.80000000000000071</v>
      </c>
      <c r="H26" s="88">
        <v>0.22700000000000031</v>
      </c>
      <c r="I26" s="88">
        <v>0.90000000000000036</v>
      </c>
      <c r="J26" s="88">
        <v>0.2370000000000001</v>
      </c>
      <c r="K26" s="90">
        <v>1.4000000000000004</v>
      </c>
      <c r="L26" s="161">
        <f>F26/B26</f>
        <v>7.6765609007167708E-5</v>
      </c>
      <c r="M26" s="161">
        <f>G26/B26</f>
        <v>2.0470829068577296E-2</v>
      </c>
      <c r="N26" s="164">
        <f>H26/B26</f>
        <v>5.8085977482088104E-3</v>
      </c>
      <c r="O26" s="164">
        <f>I26/B26</f>
        <v>2.3029682702149445E-2</v>
      </c>
      <c r="P26" s="86">
        <f>J26/B26</f>
        <v>6.064483111566021E-3</v>
      </c>
      <c r="Q26" s="86">
        <f>K26/B26</f>
        <v>3.5823950870010245E-2</v>
      </c>
      <c r="T26" s="42">
        <v>40.81</v>
      </c>
      <c r="U26" s="87" t="s">
        <v>13</v>
      </c>
      <c r="V26" s="87">
        <v>170016656</v>
      </c>
      <c r="W26" s="102" t="s">
        <v>17</v>
      </c>
      <c r="X26" s="88">
        <v>0</v>
      </c>
      <c r="Y26" s="88">
        <v>5.9999999999998721E-2</v>
      </c>
      <c r="Z26" s="88">
        <v>0</v>
      </c>
      <c r="AA26" s="88">
        <v>0.5</v>
      </c>
      <c r="AB26" s="88">
        <v>0.21999999999999886</v>
      </c>
      <c r="AC26" s="88">
        <v>1.4899999999999993</v>
      </c>
      <c r="AD26" s="161">
        <f t="shared" si="9"/>
        <v>0</v>
      </c>
      <c r="AE26" s="161">
        <f t="shared" si="12"/>
        <v>1.4702278853221935E-3</v>
      </c>
      <c r="AF26" s="164">
        <f t="shared" si="10"/>
        <v>0</v>
      </c>
      <c r="AG26" s="164">
        <f t="shared" si="13"/>
        <v>1.2251899044351873E-2</v>
      </c>
      <c r="AH26" s="86">
        <f t="shared" si="11"/>
        <v>5.3908355795147965E-3</v>
      </c>
      <c r="AI26" s="86">
        <f t="shared" si="14"/>
        <v>3.651065915216857E-2</v>
      </c>
    </row>
    <row r="27" spans="1:35" x14ac:dyDescent="0.2">
      <c r="A27" s="65">
        <v>1</v>
      </c>
      <c r="B27" s="89">
        <v>45.47</v>
      </c>
      <c r="C27" s="42" t="s">
        <v>13</v>
      </c>
      <c r="D27" s="87">
        <v>170001974</v>
      </c>
      <c r="E27" s="102" t="s">
        <v>17</v>
      </c>
      <c r="F27" s="88">
        <v>7.0000000000000284E-2</v>
      </c>
      <c r="G27" s="88">
        <v>0.60999999999999943</v>
      </c>
      <c r="H27" s="88">
        <v>0.41000000000000014</v>
      </c>
      <c r="I27" s="88">
        <v>0.72999999999999954</v>
      </c>
      <c r="J27" s="88">
        <v>0.41000000000000014</v>
      </c>
      <c r="K27" s="90">
        <v>1.0389999999999997</v>
      </c>
      <c r="L27" s="161">
        <f>F27/B27</f>
        <v>1.5394765779634988E-3</v>
      </c>
      <c r="M27" s="161">
        <f>G27/B27</f>
        <v>1.3415438750824708E-2</v>
      </c>
      <c r="N27" s="164">
        <f>H27/B27</f>
        <v>9.0169342423576018E-3</v>
      </c>
      <c r="O27" s="164">
        <f>I27/B27</f>
        <v>1.6054541455904982E-2</v>
      </c>
      <c r="P27" s="86">
        <f>J27/B27</f>
        <v>9.0169342423576018E-3</v>
      </c>
      <c r="Q27" s="86">
        <f>K27/B27</f>
        <v>2.2850230921486688E-2</v>
      </c>
      <c r="T27" s="42">
        <v>46.2</v>
      </c>
      <c r="U27" s="87" t="s">
        <v>13</v>
      </c>
      <c r="V27" s="87">
        <v>170001974</v>
      </c>
      <c r="W27" s="102" t="s">
        <v>17</v>
      </c>
      <c r="X27" s="88">
        <v>0</v>
      </c>
      <c r="Y27" s="88">
        <v>0.77000000000000046</v>
      </c>
      <c r="Z27" s="88">
        <v>0.24000000000000021</v>
      </c>
      <c r="AA27" s="88">
        <v>0.9300000000000006</v>
      </c>
      <c r="AB27" s="88">
        <v>0.25</v>
      </c>
      <c r="AC27" s="88">
        <v>1.6100000000000003</v>
      </c>
      <c r="AD27" s="161">
        <f t="shared" si="9"/>
        <v>0</v>
      </c>
      <c r="AE27" s="161">
        <f t="shared" si="12"/>
        <v>1.6666666666666677E-2</v>
      </c>
      <c r="AF27" s="164">
        <f t="shared" si="10"/>
        <v>5.1948051948051991E-3</v>
      </c>
      <c r="AG27" s="164">
        <f t="shared" si="13"/>
        <v>2.012987012987014E-2</v>
      </c>
      <c r="AH27" s="86">
        <f t="shared" si="11"/>
        <v>5.411255411255411E-3</v>
      </c>
      <c r="AI27" s="86">
        <f t="shared" si="14"/>
        <v>3.4848484848484851E-2</v>
      </c>
    </row>
    <row r="28" spans="1:35" x14ac:dyDescent="0.2">
      <c r="A28" s="65">
        <v>1</v>
      </c>
      <c r="B28" s="91">
        <v>42</v>
      </c>
      <c r="C28" s="42" t="s">
        <v>13</v>
      </c>
      <c r="D28" s="87">
        <v>160070614</v>
      </c>
      <c r="E28" s="102" t="s">
        <v>17</v>
      </c>
      <c r="F28" s="88">
        <v>1.9999999999999574E-2</v>
      </c>
      <c r="G28" s="88">
        <v>0.83999999999999986</v>
      </c>
      <c r="H28" s="88">
        <v>1.9999999999999574E-2</v>
      </c>
      <c r="I28" s="88">
        <v>1.1099999999999994</v>
      </c>
      <c r="J28" s="88">
        <v>4.0000000000000036E-2</v>
      </c>
      <c r="K28" s="90">
        <v>1.6499999999999995</v>
      </c>
      <c r="L28" s="161">
        <f>F28/B28</f>
        <v>4.7619047619046605E-4</v>
      </c>
      <c r="M28" s="161">
        <f>G28/B28</f>
        <v>1.9999999999999997E-2</v>
      </c>
      <c r="N28" s="164">
        <f>H28/B28</f>
        <v>4.7619047619046605E-4</v>
      </c>
      <c r="O28" s="164">
        <f>I28/B28</f>
        <v>2.6428571428571416E-2</v>
      </c>
      <c r="P28" s="86">
        <f>J28/B28</f>
        <v>9.5238095238095325E-4</v>
      </c>
      <c r="Q28" s="86">
        <f>K28/B28</f>
        <v>3.9285714285714271E-2</v>
      </c>
      <c r="T28" s="92">
        <v>41.48</v>
      </c>
      <c r="U28" s="87" t="s">
        <v>13</v>
      </c>
      <c r="V28" s="87">
        <v>160070614</v>
      </c>
      <c r="W28" s="102" t="s">
        <v>17</v>
      </c>
      <c r="X28" s="88">
        <v>0</v>
      </c>
      <c r="Y28" s="88">
        <v>0.36000000000000032</v>
      </c>
      <c r="Z28" s="88">
        <v>5.0000000000000711E-2</v>
      </c>
      <c r="AA28" s="88">
        <v>0.96000000000000085</v>
      </c>
      <c r="AB28" s="88">
        <v>8.0000000000000071E-2</v>
      </c>
      <c r="AC28" s="88">
        <v>1.6800000000000006</v>
      </c>
      <c r="AD28" s="161">
        <f t="shared" si="9"/>
        <v>0</v>
      </c>
      <c r="AE28" s="161">
        <f t="shared" si="12"/>
        <v>8.6788813886210306E-3</v>
      </c>
      <c r="AF28" s="164">
        <f t="shared" si="10"/>
        <v>1.205400192864048E-3</v>
      </c>
      <c r="AG28" s="164">
        <f t="shared" si="13"/>
        <v>2.3143683702989415E-2</v>
      </c>
      <c r="AH28" s="86">
        <f t="shared" si="11"/>
        <v>1.9286403085824512E-3</v>
      </c>
      <c r="AI28" s="86">
        <f t="shared" si="14"/>
        <v>4.0501446480231455E-2</v>
      </c>
    </row>
    <row r="29" spans="1:35" ht="16" thickBot="1" x14ac:dyDescent="0.25">
      <c r="A29" s="65">
        <v>1</v>
      </c>
      <c r="B29" s="93">
        <v>46.45</v>
      </c>
      <c r="C29" s="47" t="s">
        <v>13</v>
      </c>
      <c r="D29" s="94">
        <v>21853</v>
      </c>
      <c r="E29" s="102" t="s">
        <v>17</v>
      </c>
      <c r="F29" s="95">
        <v>0.23000000000000043</v>
      </c>
      <c r="G29" s="95">
        <v>0.32000000000000028</v>
      </c>
      <c r="H29" s="95">
        <v>0.23000000000000043</v>
      </c>
      <c r="I29" s="95">
        <v>0.5600000000000005</v>
      </c>
      <c r="J29" s="95">
        <v>0.23000000000000043</v>
      </c>
      <c r="K29" s="96">
        <v>0.99000000000000021</v>
      </c>
      <c r="L29" s="161">
        <f>F29/B29</f>
        <v>4.9515608180839702E-3</v>
      </c>
      <c r="M29" s="161">
        <f>G29/B29</f>
        <v>6.8891280947255169E-3</v>
      </c>
      <c r="N29" s="164">
        <f>H29/B29</f>
        <v>4.9515608180839702E-3</v>
      </c>
      <c r="O29" s="164">
        <f>I29/B29</f>
        <v>1.2055974165769655E-2</v>
      </c>
      <c r="P29" s="86">
        <f>J29/B29</f>
        <v>4.9515608180839702E-3</v>
      </c>
      <c r="Q29" s="86">
        <f>K29/B29</f>
        <v>2.1313240043057055E-2</v>
      </c>
      <c r="T29" s="92">
        <v>45.78</v>
      </c>
      <c r="U29" s="87" t="s">
        <v>13</v>
      </c>
      <c r="V29" s="87">
        <v>170007992</v>
      </c>
      <c r="W29" s="102" t="s">
        <v>17</v>
      </c>
      <c r="X29" s="88">
        <v>0</v>
      </c>
      <c r="Y29" s="88">
        <v>0.25</v>
      </c>
      <c r="Z29" s="88">
        <v>0</v>
      </c>
      <c r="AA29" s="88">
        <v>0.83000000000000007</v>
      </c>
      <c r="AB29" s="88">
        <v>0.27000000000000046</v>
      </c>
      <c r="AC29" s="88">
        <v>1.2100000000000009</v>
      </c>
      <c r="AD29" s="161">
        <f t="shared" si="9"/>
        <v>0</v>
      </c>
      <c r="AE29" s="161">
        <f t="shared" si="12"/>
        <v>5.4608999563128006E-3</v>
      </c>
      <c r="AF29" s="164">
        <f t="shared" si="10"/>
        <v>0</v>
      </c>
      <c r="AG29" s="164">
        <f t="shared" si="13"/>
        <v>1.8130187854958499E-2</v>
      </c>
      <c r="AH29" s="86">
        <f t="shared" si="11"/>
        <v>5.8977719528178346E-3</v>
      </c>
      <c r="AI29" s="86">
        <f t="shared" si="14"/>
        <v>2.6430755788553972E-2</v>
      </c>
    </row>
    <row r="30" spans="1:35" x14ac:dyDescent="0.2">
      <c r="A30" s="65">
        <v>2</v>
      </c>
      <c r="B30" s="81">
        <v>43</v>
      </c>
      <c r="C30" s="37" t="s">
        <v>13</v>
      </c>
      <c r="D30" s="82">
        <v>180024365</v>
      </c>
      <c r="E30" s="103" t="s">
        <v>17</v>
      </c>
      <c r="F30" s="84">
        <v>0.13999999999999968</v>
      </c>
      <c r="G30" s="84">
        <v>0.29999999999999982</v>
      </c>
      <c r="H30" s="84">
        <v>0.20000000000000018</v>
      </c>
      <c r="I30" s="84">
        <v>0.57000000000000028</v>
      </c>
      <c r="J30" s="84">
        <v>0.41000000000000014</v>
      </c>
      <c r="K30" s="85">
        <v>0.99000000000000021</v>
      </c>
      <c r="L30" s="161">
        <f t="shared" ref="L30:L35" si="21">F30/B30</f>
        <v>3.2558139534883648E-3</v>
      </c>
      <c r="M30" s="161">
        <f t="shared" ref="M30:M35" si="22">G30/B30</f>
        <v>6.9767441860465072E-3</v>
      </c>
      <c r="N30" s="164">
        <f t="shared" ref="N30:N35" si="23">H30/B30</f>
        <v>4.6511627906976787E-3</v>
      </c>
      <c r="O30" s="164">
        <f t="shared" ref="O30:O35" si="24">I30/B30</f>
        <v>1.3255813953488379E-2</v>
      </c>
      <c r="P30" s="86">
        <f t="shared" ref="P30:P35" si="25">J30/B30</f>
        <v>9.5348837209302366E-3</v>
      </c>
      <c r="Q30" s="86">
        <f t="shared" ref="Q30:Q35" si="26">K30/B30</f>
        <v>2.3023255813953494E-2</v>
      </c>
      <c r="T30" s="81">
        <v>43.2</v>
      </c>
      <c r="U30" s="37" t="s">
        <v>13</v>
      </c>
      <c r="V30" s="82">
        <v>180024365</v>
      </c>
      <c r="W30" s="103" t="s">
        <v>17</v>
      </c>
      <c r="X30" s="84">
        <v>0</v>
      </c>
      <c r="Y30" s="84">
        <v>8.0000000000000071E-2</v>
      </c>
      <c r="Z30" s="84">
        <v>0.12999999999999989</v>
      </c>
      <c r="AA30" s="84">
        <v>0.58999999999999986</v>
      </c>
      <c r="AB30" s="84">
        <v>0.14000000000000057</v>
      </c>
      <c r="AC30" s="85">
        <v>1.1900000000000004</v>
      </c>
      <c r="AD30" s="161">
        <f t="shared" si="9"/>
        <v>0</v>
      </c>
      <c r="AE30" s="161">
        <f t="shared" si="12"/>
        <v>1.8518518518518534E-3</v>
      </c>
      <c r="AF30" s="164">
        <f t="shared" si="10"/>
        <v>3.0092592592592567E-3</v>
      </c>
      <c r="AG30" s="164">
        <f t="shared" si="13"/>
        <v>1.3657407407407403E-2</v>
      </c>
      <c r="AH30" s="86">
        <f t="shared" si="11"/>
        <v>3.2407407407407537E-3</v>
      </c>
      <c r="AI30" s="86">
        <f t="shared" si="14"/>
        <v>2.7546296296296305E-2</v>
      </c>
    </row>
    <row r="31" spans="1:35" x14ac:dyDescent="0.2">
      <c r="A31" s="65">
        <v>2</v>
      </c>
      <c r="B31" s="89">
        <v>39.1</v>
      </c>
      <c r="C31" s="42" t="s">
        <v>13</v>
      </c>
      <c r="D31" s="87">
        <v>180029023</v>
      </c>
      <c r="E31" s="102" t="s">
        <v>17</v>
      </c>
      <c r="F31" s="88">
        <v>0</v>
      </c>
      <c r="G31" s="88">
        <v>0.37000000000000011</v>
      </c>
      <c r="H31" s="88">
        <v>9.9999999999997868E-3</v>
      </c>
      <c r="I31" s="88">
        <v>0.4300000000000006</v>
      </c>
      <c r="J31" s="88">
        <v>9.9999999999997868E-3</v>
      </c>
      <c r="K31" s="90">
        <v>0.91000000000000059</v>
      </c>
      <c r="L31" s="161">
        <f t="shared" si="21"/>
        <v>0</v>
      </c>
      <c r="M31" s="161">
        <f t="shared" si="22"/>
        <v>9.4629156010230201E-3</v>
      </c>
      <c r="N31" s="164">
        <f t="shared" si="23"/>
        <v>2.5575447570331936E-4</v>
      </c>
      <c r="O31" s="164">
        <f t="shared" si="24"/>
        <v>1.0997442455242982E-2</v>
      </c>
      <c r="P31" s="86">
        <f t="shared" si="25"/>
        <v>2.5575447570331936E-4</v>
      </c>
      <c r="Q31" s="86">
        <f t="shared" si="26"/>
        <v>2.3273657289002572E-2</v>
      </c>
      <c r="T31" s="89">
        <v>40.299999999999997</v>
      </c>
      <c r="U31" s="42" t="s">
        <v>13</v>
      </c>
      <c r="V31" s="87">
        <v>180029023</v>
      </c>
      <c r="W31" s="102" t="s">
        <v>17</v>
      </c>
      <c r="X31" s="88">
        <v>0</v>
      </c>
      <c r="Y31" s="88">
        <v>0</v>
      </c>
      <c r="Z31" s="88">
        <v>0.10999999999999943</v>
      </c>
      <c r="AA31" s="88">
        <v>0.9300000000000006</v>
      </c>
      <c r="AB31" s="88">
        <v>0.10999999999999943</v>
      </c>
      <c r="AC31" s="90">
        <v>1.2400000000000002</v>
      </c>
      <c r="AD31" s="161">
        <f t="shared" si="9"/>
        <v>0</v>
      </c>
      <c r="AE31" s="161">
        <f t="shared" si="12"/>
        <v>0</v>
      </c>
      <c r="AF31" s="164">
        <f t="shared" si="10"/>
        <v>2.729528535980135E-3</v>
      </c>
      <c r="AG31" s="164">
        <f t="shared" si="13"/>
        <v>2.3076923076923092E-2</v>
      </c>
      <c r="AH31" s="86">
        <f t="shared" si="11"/>
        <v>2.729528535980135E-3</v>
      </c>
      <c r="AI31" s="86">
        <f t="shared" si="14"/>
        <v>3.0769230769230778E-2</v>
      </c>
    </row>
    <row r="32" spans="1:35" x14ac:dyDescent="0.2">
      <c r="A32" s="65">
        <v>2</v>
      </c>
      <c r="B32" s="89">
        <v>45.8</v>
      </c>
      <c r="C32" s="42" t="s">
        <v>13</v>
      </c>
      <c r="D32" s="87">
        <v>180027016</v>
      </c>
      <c r="E32" s="102" t="s">
        <v>17</v>
      </c>
      <c r="F32" s="88">
        <v>9.9999999999997868E-3</v>
      </c>
      <c r="G32" s="88">
        <v>0.43000000000000016</v>
      </c>
      <c r="H32" s="88">
        <v>9.9999999999999645E-2</v>
      </c>
      <c r="I32" s="88">
        <v>1.26</v>
      </c>
      <c r="J32" s="88">
        <v>0.12000000000000011</v>
      </c>
      <c r="K32" s="90">
        <v>1.55</v>
      </c>
      <c r="L32" s="161">
        <f t="shared" si="21"/>
        <v>2.1834061135370716E-4</v>
      </c>
      <c r="M32" s="161">
        <f t="shared" si="22"/>
        <v>9.3886462882096112E-3</v>
      </c>
      <c r="N32" s="164">
        <f t="shared" si="23"/>
        <v>2.1834061135371104E-3</v>
      </c>
      <c r="O32" s="164">
        <f t="shared" si="24"/>
        <v>2.7510917030567687E-2</v>
      </c>
      <c r="P32" s="86">
        <f t="shared" si="25"/>
        <v>2.620087336244544E-3</v>
      </c>
      <c r="Q32" s="86">
        <f t="shared" si="26"/>
        <v>3.384279475982533E-2</v>
      </c>
      <c r="T32" s="89">
        <v>45.1</v>
      </c>
      <c r="U32" s="42" t="s">
        <v>13</v>
      </c>
      <c r="V32" s="87">
        <v>180027016</v>
      </c>
      <c r="W32" s="102" t="s">
        <v>17</v>
      </c>
      <c r="X32" s="88">
        <v>0</v>
      </c>
      <c r="Y32" s="88">
        <v>0.20999999999999996</v>
      </c>
      <c r="Z32" s="88">
        <v>0.17999999999999972</v>
      </c>
      <c r="AA32" s="88">
        <v>0.91000000000000014</v>
      </c>
      <c r="AB32" s="88">
        <v>0.13999999999999968</v>
      </c>
      <c r="AC32" s="90">
        <v>1.5300000000000002</v>
      </c>
      <c r="AD32" s="161">
        <f t="shared" si="9"/>
        <v>0</v>
      </c>
      <c r="AE32" s="161">
        <f t="shared" si="12"/>
        <v>4.6563192904656306E-3</v>
      </c>
      <c r="AF32" s="164">
        <f t="shared" si="10"/>
        <v>3.991130820399107E-3</v>
      </c>
      <c r="AG32" s="164">
        <f t="shared" si="13"/>
        <v>2.0177383592017741E-2</v>
      </c>
      <c r="AH32" s="86">
        <f t="shared" si="11"/>
        <v>3.1042128603104139E-3</v>
      </c>
      <c r="AI32" s="86">
        <f t="shared" si="14"/>
        <v>3.3924611973392464E-2</v>
      </c>
    </row>
    <row r="33" spans="1:35" s="112" customFormat="1" x14ac:dyDescent="0.2">
      <c r="A33" s="104">
        <v>2</v>
      </c>
      <c r="B33" s="105">
        <v>48.3</v>
      </c>
      <c r="C33" s="106" t="s">
        <v>13</v>
      </c>
      <c r="D33" s="107">
        <v>180026396</v>
      </c>
      <c r="E33" s="108" t="s">
        <v>17</v>
      </c>
      <c r="F33" s="109">
        <v>0.10999999999999988</v>
      </c>
      <c r="G33" s="109">
        <v>9.9999999999997868E-3</v>
      </c>
      <c r="H33" s="109">
        <v>0.48999999999999977</v>
      </c>
      <c r="I33" s="109">
        <v>2.0000000000000018E-2</v>
      </c>
      <c r="J33" s="109">
        <v>0.7799999999999998</v>
      </c>
      <c r="K33" s="110">
        <v>9.9999999999997868E-3</v>
      </c>
      <c r="L33" s="163">
        <f t="shared" si="21"/>
        <v>2.2774327122153186E-3</v>
      </c>
      <c r="M33" s="163">
        <f t="shared" si="22"/>
        <v>2.0703933747411569E-4</v>
      </c>
      <c r="N33" s="164">
        <f t="shared" si="23"/>
        <v>1.014492753623188E-2</v>
      </c>
      <c r="O33" s="164">
        <f t="shared" si="24"/>
        <v>4.1407867494824054E-4</v>
      </c>
      <c r="P33" s="111">
        <f t="shared" si="25"/>
        <v>1.6149068322981363E-2</v>
      </c>
      <c r="Q33" s="111">
        <f t="shared" si="26"/>
        <v>2.0703933747411569E-4</v>
      </c>
      <c r="T33" s="105">
        <v>46.3</v>
      </c>
      <c r="U33" s="106" t="s">
        <v>13</v>
      </c>
      <c r="V33" s="107">
        <v>180026396</v>
      </c>
      <c r="W33" s="108" t="s">
        <v>17</v>
      </c>
      <c r="X33" s="109">
        <v>9.9999999999999645E-2</v>
      </c>
      <c r="Y33" s="109">
        <v>0</v>
      </c>
      <c r="Z33" s="109">
        <v>1.08</v>
      </c>
      <c r="AA33" s="109">
        <v>1.9999999999999574E-2</v>
      </c>
      <c r="AB33" s="109">
        <v>1.2799999999999994</v>
      </c>
      <c r="AC33" s="110">
        <v>2.9999999999999361E-2</v>
      </c>
      <c r="AD33" s="163">
        <f t="shared" si="9"/>
        <v>2.1598272138228865E-3</v>
      </c>
      <c r="AE33" s="163">
        <f t="shared" si="12"/>
        <v>0</v>
      </c>
      <c r="AF33" s="164">
        <f t="shared" si="10"/>
        <v>2.3326133909287259E-2</v>
      </c>
      <c r="AG33" s="164">
        <f t="shared" si="13"/>
        <v>4.3196544276456967E-4</v>
      </c>
      <c r="AH33" s="111">
        <f t="shared" si="11"/>
        <v>2.7645788336933035E-2</v>
      </c>
      <c r="AI33" s="111">
        <f t="shared" si="14"/>
        <v>6.479481641468545E-4</v>
      </c>
    </row>
    <row r="34" spans="1:35" x14ac:dyDescent="0.2">
      <c r="A34" s="65">
        <v>2</v>
      </c>
      <c r="B34" s="91">
        <v>36.299999999999997</v>
      </c>
      <c r="C34" s="42" t="s">
        <v>13</v>
      </c>
      <c r="D34" s="87">
        <v>180030371</v>
      </c>
      <c r="E34" s="102" t="s">
        <v>17</v>
      </c>
      <c r="F34" s="88">
        <v>0.16000000000000014</v>
      </c>
      <c r="G34" s="88">
        <v>0.45999999999999996</v>
      </c>
      <c r="H34" s="88">
        <v>0.22999999999999954</v>
      </c>
      <c r="I34" s="88">
        <v>0.51999999999999957</v>
      </c>
      <c r="J34" s="88">
        <v>0.3199999999999994</v>
      </c>
      <c r="K34" s="90">
        <v>0.96999999999999975</v>
      </c>
      <c r="L34" s="161">
        <f t="shared" si="21"/>
        <v>4.4077134986225935E-3</v>
      </c>
      <c r="M34" s="161">
        <f t="shared" si="22"/>
        <v>1.2672176308539946E-2</v>
      </c>
      <c r="N34" s="164">
        <f t="shared" si="23"/>
        <v>6.3360881542699607E-3</v>
      </c>
      <c r="O34" s="164">
        <f t="shared" si="24"/>
        <v>1.4325068870523405E-2</v>
      </c>
      <c r="P34" s="86">
        <f t="shared" si="25"/>
        <v>8.8154269972451627E-3</v>
      </c>
      <c r="Q34" s="86">
        <f t="shared" si="26"/>
        <v>2.6721763085399444E-2</v>
      </c>
      <c r="T34" s="91">
        <v>38</v>
      </c>
      <c r="U34" s="42" t="s">
        <v>13</v>
      </c>
      <c r="V34" s="87">
        <v>180030371</v>
      </c>
      <c r="W34" s="102" t="s">
        <v>17</v>
      </c>
      <c r="X34" s="88">
        <v>1.0000000000000675E-2</v>
      </c>
      <c r="Y34" s="88">
        <v>0.45000000000000018</v>
      </c>
      <c r="Z34" s="88">
        <v>0.28000000000000025</v>
      </c>
      <c r="AA34" s="88">
        <v>0.96000000000000041</v>
      </c>
      <c r="AB34" s="88">
        <v>0.28000000000000025</v>
      </c>
      <c r="AC34" s="90">
        <v>1.4500000000000002</v>
      </c>
      <c r="AD34" s="161">
        <f t="shared" si="9"/>
        <v>2.6315789473685988E-4</v>
      </c>
      <c r="AE34" s="161">
        <f t="shared" si="12"/>
        <v>1.1842105263157899E-2</v>
      </c>
      <c r="AF34" s="164">
        <f t="shared" si="10"/>
        <v>7.3684210526315857E-3</v>
      </c>
      <c r="AG34" s="164">
        <f t="shared" si="13"/>
        <v>2.5263157894736852E-2</v>
      </c>
      <c r="AH34" s="86">
        <f t="shared" si="11"/>
        <v>7.3684210526315857E-3</v>
      </c>
      <c r="AI34" s="86">
        <f t="shared" si="14"/>
        <v>3.8157894736842113E-2</v>
      </c>
    </row>
    <row r="35" spans="1:35" ht="16" thickBot="1" x14ac:dyDescent="0.25">
      <c r="A35" s="65">
        <v>2</v>
      </c>
      <c r="B35" s="93">
        <v>44.7</v>
      </c>
      <c r="C35" s="47" t="s">
        <v>13</v>
      </c>
      <c r="D35" s="94">
        <v>180030730</v>
      </c>
      <c r="E35" s="113" t="s">
        <v>17</v>
      </c>
      <c r="F35" s="95">
        <v>0</v>
      </c>
      <c r="G35" s="95">
        <v>0.44000000000000039</v>
      </c>
      <c r="H35" s="95">
        <v>2.0000000000000462E-2</v>
      </c>
      <c r="I35" s="95">
        <v>0.79999999999999982</v>
      </c>
      <c r="J35" s="95">
        <v>5.9999999999999609E-2</v>
      </c>
      <c r="K35" s="96">
        <v>1.3600000000000003</v>
      </c>
      <c r="L35" s="161">
        <f t="shared" si="21"/>
        <v>0</v>
      </c>
      <c r="M35" s="161">
        <f t="shared" si="22"/>
        <v>9.8434004474273005E-3</v>
      </c>
      <c r="N35" s="164">
        <f t="shared" si="23"/>
        <v>4.4742729306488727E-4</v>
      </c>
      <c r="O35" s="164">
        <f t="shared" si="24"/>
        <v>1.7897091722595074E-2</v>
      </c>
      <c r="P35" s="86">
        <f t="shared" si="25"/>
        <v>1.3422818791946221E-3</v>
      </c>
      <c r="Q35" s="86">
        <f t="shared" si="26"/>
        <v>3.0425055928411639E-2</v>
      </c>
      <c r="T35" s="93">
        <v>46.2</v>
      </c>
      <c r="U35" s="47" t="s">
        <v>13</v>
      </c>
      <c r="V35" s="94">
        <v>180030730</v>
      </c>
      <c r="W35" s="113" t="s">
        <v>17</v>
      </c>
      <c r="X35" s="95">
        <v>0</v>
      </c>
      <c r="Y35" s="95">
        <v>0.12999999999999989</v>
      </c>
      <c r="Z35" s="95">
        <v>0.20999999999999996</v>
      </c>
      <c r="AA35" s="95">
        <v>0.66999999999999993</v>
      </c>
      <c r="AB35" s="95">
        <v>0.20999999999999996</v>
      </c>
      <c r="AC35" s="96">
        <v>1.5499999999999998</v>
      </c>
      <c r="AD35" s="161">
        <f t="shared" si="9"/>
        <v>0</v>
      </c>
      <c r="AE35" s="161">
        <f t="shared" si="12"/>
        <v>2.8138528138528115E-3</v>
      </c>
      <c r="AF35" s="164">
        <f t="shared" si="10"/>
        <v>4.5454545454545444E-3</v>
      </c>
      <c r="AG35" s="164">
        <f t="shared" si="13"/>
        <v>1.4502164502164499E-2</v>
      </c>
      <c r="AH35" s="86">
        <f t="shared" si="11"/>
        <v>4.5454545454545444E-3</v>
      </c>
      <c r="AI35" s="86">
        <f t="shared" si="14"/>
        <v>3.3549783549783545E-2</v>
      </c>
    </row>
    <row r="36" spans="1:35" x14ac:dyDescent="0.2">
      <c r="A36" s="65">
        <v>1</v>
      </c>
      <c r="B36" s="81">
        <v>29.35</v>
      </c>
      <c r="C36" s="37" t="s">
        <v>71</v>
      </c>
      <c r="D36" s="114">
        <v>170016269</v>
      </c>
      <c r="E36" s="83" t="s">
        <v>14</v>
      </c>
      <c r="F36" s="84">
        <v>0.46000000000000085</v>
      </c>
      <c r="G36" s="84"/>
      <c r="H36" s="84">
        <v>0.69000000000000128</v>
      </c>
      <c r="I36" s="84"/>
      <c r="J36" s="84">
        <v>1.0800000000000018</v>
      </c>
      <c r="K36" s="85"/>
      <c r="L36" s="162">
        <f>F36/B36</f>
        <v>1.5672913117546875E-2</v>
      </c>
      <c r="M36" s="86"/>
      <c r="N36" s="164">
        <f>H36/B36</f>
        <v>2.3509369676320314E-2</v>
      </c>
      <c r="O36" s="86"/>
      <c r="P36" s="86">
        <f>J36/B36</f>
        <v>3.6797274275979619E-2</v>
      </c>
      <c r="Q36" s="86"/>
      <c r="T36" s="42">
        <v>27.88</v>
      </c>
      <c r="U36" s="115" t="s">
        <v>71</v>
      </c>
      <c r="V36" s="115">
        <v>170016269</v>
      </c>
      <c r="W36" s="83" t="s">
        <v>14</v>
      </c>
      <c r="X36" s="88">
        <v>2.000000000000135E-2</v>
      </c>
      <c r="Y36" s="88"/>
      <c r="Z36" s="88">
        <v>0.27000000000000135</v>
      </c>
      <c r="AA36" s="88"/>
      <c r="AB36" s="88">
        <v>0.48000000000000043</v>
      </c>
      <c r="AC36" s="88"/>
      <c r="AD36" s="162">
        <f t="shared" si="9"/>
        <v>7.1736011477766687E-4</v>
      </c>
      <c r="AE36" s="86"/>
      <c r="AF36" s="164">
        <f t="shared" si="10"/>
        <v>9.6843615494978975E-3</v>
      </c>
      <c r="AG36" s="86"/>
      <c r="AH36" s="86">
        <f t="shared" si="11"/>
        <v>1.7216642754662857E-2</v>
      </c>
      <c r="AI36" s="86"/>
    </row>
    <row r="37" spans="1:35" x14ac:dyDescent="0.2">
      <c r="A37" s="65">
        <v>1</v>
      </c>
      <c r="B37" s="89">
        <v>29.58</v>
      </c>
      <c r="C37" s="42" t="s">
        <v>71</v>
      </c>
      <c r="D37" s="115">
        <v>170001973</v>
      </c>
      <c r="E37" s="83" t="s">
        <v>14</v>
      </c>
      <c r="F37" s="88">
        <v>0.26999999999999957</v>
      </c>
      <c r="G37" s="88"/>
      <c r="H37" s="88">
        <v>0.66000000000000014</v>
      </c>
      <c r="I37" s="88"/>
      <c r="J37" s="88">
        <v>1.0100000000000016</v>
      </c>
      <c r="K37" s="90"/>
      <c r="L37" s="162">
        <f>F37/B37</f>
        <v>9.12778904665313E-3</v>
      </c>
      <c r="M37" s="86"/>
      <c r="N37" s="164">
        <f>H37/B37</f>
        <v>2.2312373225152136E-2</v>
      </c>
      <c r="O37" s="86"/>
      <c r="P37" s="86">
        <f>J37/B37</f>
        <v>3.4144692359702557E-2</v>
      </c>
      <c r="Q37" s="86"/>
      <c r="T37" s="42">
        <v>28.51</v>
      </c>
      <c r="U37" s="115" t="s">
        <v>71</v>
      </c>
      <c r="V37" s="115">
        <v>170001973</v>
      </c>
      <c r="W37" s="83" t="s">
        <v>14</v>
      </c>
      <c r="X37" s="88">
        <v>0</v>
      </c>
      <c r="Y37" s="88"/>
      <c r="Z37" s="88">
        <v>0.53999999999999915</v>
      </c>
      <c r="AA37" s="88"/>
      <c r="AB37" s="88">
        <v>1.6099999999999994</v>
      </c>
      <c r="AC37" s="88"/>
      <c r="AD37" s="162">
        <f t="shared" si="9"/>
        <v>0</v>
      </c>
      <c r="AE37" s="86"/>
      <c r="AF37" s="164">
        <f t="shared" si="10"/>
        <v>1.8940722553489973E-2</v>
      </c>
      <c r="AG37" s="86"/>
      <c r="AH37" s="86">
        <f t="shared" si="11"/>
        <v>5.6471413539109061E-2</v>
      </c>
      <c r="AI37" s="86"/>
    </row>
    <row r="38" spans="1:35" x14ac:dyDescent="0.2">
      <c r="A38" s="65">
        <v>1</v>
      </c>
      <c r="B38" s="89">
        <v>33.1</v>
      </c>
      <c r="C38" s="42" t="s">
        <v>71</v>
      </c>
      <c r="D38" s="115">
        <v>160070610</v>
      </c>
      <c r="E38" s="83" t="s">
        <v>14</v>
      </c>
      <c r="F38" s="88">
        <v>0.33999999999999986</v>
      </c>
      <c r="G38" s="88"/>
      <c r="H38" s="88">
        <v>0.5</v>
      </c>
      <c r="I38" s="88"/>
      <c r="J38" s="88">
        <v>0.83000000000000007</v>
      </c>
      <c r="K38" s="90"/>
      <c r="L38" s="162">
        <f>F38/B38</f>
        <v>1.0271903323262836E-2</v>
      </c>
      <c r="M38" s="86"/>
      <c r="N38" s="164">
        <f>H38/B38</f>
        <v>1.5105740181268881E-2</v>
      </c>
      <c r="O38" s="86"/>
      <c r="P38" s="86">
        <f>J38/B38</f>
        <v>2.5075528700906347E-2</v>
      </c>
      <c r="Q38" s="86"/>
      <c r="T38" s="42">
        <v>32.299999999999997</v>
      </c>
      <c r="U38" s="115" t="s">
        <v>71</v>
      </c>
      <c r="V38" s="115">
        <v>160070610</v>
      </c>
      <c r="W38" s="83" t="s">
        <v>14</v>
      </c>
      <c r="X38" s="88">
        <v>9.9999999999997868E-3</v>
      </c>
      <c r="Y38" s="88"/>
      <c r="Z38" s="88">
        <v>0.41000000000000014</v>
      </c>
      <c r="AA38" s="88"/>
      <c r="AB38" s="88">
        <v>1.2400000000000002</v>
      </c>
      <c r="AC38" s="88"/>
      <c r="AD38" s="162">
        <f t="shared" si="9"/>
        <v>3.0959752321980765E-4</v>
      </c>
      <c r="AE38" s="86"/>
      <c r="AF38" s="164">
        <f t="shared" si="10"/>
        <v>1.2693498452012389E-2</v>
      </c>
      <c r="AG38" s="86"/>
      <c r="AH38" s="86">
        <f t="shared" si="11"/>
        <v>3.8390092879256973E-2</v>
      </c>
      <c r="AI38" s="86"/>
    </row>
    <row r="39" spans="1:35" x14ac:dyDescent="0.2">
      <c r="A39" s="65">
        <v>1</v>
      </c>
      <c r="B39" s="91">
        <v>36.96</v>
      </c>
      <c r="C39" s="42" t="s">
        <v>71</v>
      </c>
      <c r="D39" s="115">
        <v>170016270</v>
      </c>
      <c r="E39" s="83" t="s">
        <v>14</v>
      </c>
      <c r="F39" s="88">
        <v>9.9999999999999645E-2</v>
      </c>
      <c r="G39" s="88"/>
      <c r="H39" s="88">
        <v>0.34999999999999964</v>
      </c>
      <c r="I39" s="88"/>
      <c r="J39" s="88">
        <v>0.54999999999999893</v>
      </c>
      <c r="K39" s="90"/>
      <c r="L39" s="162">
        <f>F39/B39</f>
        <v>2.705627705627696E-3</v>
      </c>
      <c r="M39" s="86"/>
      <c r="N39" s="164">
        <f>H39/B39</f>
        <v>9.4696969696969596E-3</v>
      </c>
      <c r="O39" s="86"/>
      <c r="P39" s="86">
        <f>J39/B39</f>
        <v>1.4880952380952352E-2</v>
      </c>
      <c r="Q39" s="86"/>
      <c r="T39" s="92">
        <v>33.909999999999997</v>
      </c>
      <c r="U39" s="115" t="s">
        <v>71</v>
      </c>
      <c r="V39" s="115">
        <v>170016270</v>
      </c>
      <c r="W39" s="83" t="s">
        <v>14</v>
      </c>
      <c r="X39" s="88">
        <v>0.1899999999999995</v>
      </c>
      <c r="Y39" s="88"/>
      <c r="Z39" s="88">
        <v>1.1399999999999988</v>
      </c>
      <c r="AA39" s="88"/>
      <c r="AB39" s="88">
        <v>1.8100000000000005</v>
      </c>
      <c r="AC39" s="88"/>
      <c r="AD39" s="162">
        <f t="shared" si="9"/>
        <v>5.6030669419050282E-3</v>
      </c>
      <c r="AE39" s="86"/>
      <c r="AF39" s="164">
        <f t="shared" si="10"/>
        <v>3.3618401651430221E-2</v>
      </c>
      <c r="AG39" s="86"/>
      <c r="AH39" s="86">
        <f t="shared" si="11"/>
        <v>5.3376585078148062E-2</v>
      </c>
      <c r="AI39" s="86"/>
    </row>
    <row r="40" spans="1:35" ht="16" thickBot="1" x14ac:dyDescent="0.25">
      <c r="A40" s="65">
        <v>1</v>
      </c>
      <c r="B40" s="93">
        <v>41.64</v>
      </c>
      <c r="C40" s="47" t="s">
        <v>71</v>
      </c>
      <c r="D40" s="116">
        <v>21853</v>
      </c>
      <c r="E40" s="83" t="s">
        <v>14</v>
      </c>
      <c r="F40" s="95">
        <v>0.15000000000000036</v>
      </c>
      <c r="G40" s="95"/>
      <c r="H40" s="95">
        <v>0.66000000000000014</v>
      </c>
      <c r="I40" s="95"/>
      <c r="J40" s="95">
        <v>1.1900000000000013</v>
      </c>
      <c r="K40" s="96"/>
      <c r="L40" s="162">
        <f>F40/B40</f>
        <v>3.6023054755043313E-3</v>
      </c>
      <c r="M40" s="86"/>
      <c r="N40" s="164">
        <f>H40/B40</f>
        <v>1.5850144092219024E-2</v>
      </c>
      <c r="O40" s="86"/>
      <c r="P40" s="86">
        <f>J40/B40</f>
        <v>2.8578290105667658E-2</v>
      </c>
      <c r="Q40" s="86"/>
      <c r="T40" s="92">
        <v>40</v>
      </c>
      <c r="U40" s="115" t="s">
        <v>71</v>
      </c>
      <c r="V40" s="115">
        <v>170016658</v>
      </c>
      <c r="W40" s="83" t="s">
        <v>14</v>
      </c>
      <c r="X40" s="88">
        <v>7.0000000000000284E-2</v>
      </c>
      <c r="Y40" s="88"/>
      <c r="Z40" s="88">
        <v>0.58000000000000007</v>
      </c>
      <c r="AA40" s="88"/>
      <c r="AB40" s="88">
        <v>1.2999999999999989</v>
      </c>
      <c r="AC40" s="88"/>
      <c r="AD40" s="162">
        <f t="shared" si="9"/>
        <v>1.7500000000000072E-3</v>
      </c>
      <c r="AE40" s="86"/>
      <c r="AF40" s="164">
        <f t="shared" si="10"/>
        <v>1.4500000000000002E-2</v>
      </c>
      <c r="AG40" s="86"/>
      <c r="AH40" s="86">
        <f t="shared" si="11"/>
        <v>3.2499999999999973E-2</v>
      </c>
      <c r="AI40" s="86"/>
    </row>
    <row r="41" spans="1:35" x14ac:dyDescent="0.2">
      <c r="A41" s="65">
        <v>2</v>
      </c>
      <c r="B41" s="81">
        <v>33.700000000000003</v>
      </c>
      <c r="C41" s="37" t="s">
        <v>71</v>
      </c>
      <c r="D41" s="114">
        <v>180024361</v>
      </c>
      <c r="E41" s="97" t="s">
        <v>14</v>
      </c>
      <c r="F41" s="84">
        <v>5.9999999999998721E-2</v>
      </c>
      <c r="G41" s="84"/>
      <c r="H41" s="84">
        <v>0.4399999999999995</v>
      </c>
      <c r="I41" s="84"/>
      <c r="J41" s="84">
        <v>0.47999999999999865</v>
      </c>
      <c r="K41" s="85"/>
      <c r="L41" s="162">
        <f t="shared" ref="L41:L44" si="27">F41/B41</f>
        <v>1.7804154302670243E-3</v>
      </c>
      <c r="M41" s="86"/>
      <c r="N41" s="164">
        <f t="shared" ref="N41:N44" si="28">H41/B41</f>
        <v>1.305637982195844E-2</v>
      </c>
      <c r="O41" s="86"/>
      <c r="P41" s="86">
        <f t="shared" ref="P41:P44" si="29">J41/B41</f>
        <v>1.4243323442136458E-2</v>
      </c>
      <c r="Q41" s="86"/>
      <c r="T41" s="81">
        <v>32.200000000000003</v>
      </c>
      <c r="U41" s="37" t="s">
        <v>71</v>
      </c>
      <c r="V41" s="114">
        <v>180024361</v>
      </c>
      <c r="W41" s="97" t="s">
        <v>14</v>
      </c>
      <c r="X41" s="84">
        <v>2.0000000000000462E-2</v>
      </c>
      <c r="Y41" s="84"/>
      <c r="Z41" s="84">
        <v>0.17999999999999972</v>
      </c>
      <c r="AA41" s="84"/>
      <c r="AB41" s="84">
        <v>0.33999999999999986</v>
      </c>
      <c r="AC41" s="85"/>
      <c r="AD41" s="162">
        <f t="shared" si="9"/>
        <v>6.2111801242237458E-4</v>
      </c>
      <c r="AE41" s="86"/>
      <c r="AF41" s="164">
        <f t="shared" ref="AF41:AF53" si="30">Z41/T41</f>
        <v>5.590062111801233E-3</v>
      </c>
      <c r="AG41" s="86"/>
      <c r="AH41" s="86">
        <f t="shared" ref="AH41:AH53" si="31">AB41/T41</f>
        <v>1.055900621118012E-2</v>
      </c>
      <c r="AI41" s="86"/>
    </row>
    <row r="42" spans="1:35" x14ac:dyDescent="0.2">
      <c r="A42" s="65">
        <v>2</v>
      </c>
      <c r="B42" s="89">
        <v>36.700000000000003</v>
      </c>
      <c r="C42" s="42" t="s">
        <v>71</v>
      </c>
      <c r="D42" s="115">
        <v>180026390</v>
      </c>
      <c r="E42" s="83" t="s">
        <v>14</v>
      </c>
      <c r="F42" s="88">
        <v>0.25</v>
      </c>
      <c r="G42" s="88"/>
      <c r="H42" s="88">
        <v>0.28000000000000025</v>
      </c>
      <c r="I42" s="88"/>
      <c r="J42" s="88">
        <v>0.29000000000000004</v>
      </c>
      <c r="K42" s="90"/>
      <c r="L42" s="162">
        <f t="shared" si="27"/>
        <v>6.8119891008174378E-3</v>
      </c>
      <c r="M42" s="86"/>
      <c r="N42" s="164">
        <f t="shared" si="28"/>
        <v>7.6294277929155373E-3</v>
      </c>
      <c r="O42" s="86"/>
      <c r="P42" s="86">
        <f t="shared" si="29"/>
        <v>7.9019073569482293E-3</v>
      </c>
      <c r="Q42" s="86"/>
      <c r="T42" s="89">
        <v>36</v>
      </c>
      <c r="U42" s="42" t="s">
        <v>71</v>
      </c>
      <c r="V42" s="115">
        <v>180026390</v>
      </c>
      <c r="W42" s="83" t="s">
        <v>14</v>
      </c>
      <c r="X42" s="88">
        <v>5.9999999999999609E-2</v>
      </c>
      <c r="Y42" s="88"/>
      <c r="Z42" s="88">
        <v>0.54999999999999982</v>
      </c>
      <c r="AA42" s="88"/>
      <c r="AB42" s="88">
        <v>0.80999999999999961</v>
      </c>
      <c r="AC42" s="90"/>
      <c r="AD42" s="162">
        <f t="shared" si="9"/>
        <v>1.6666666666666557E-3</v>
      </c>
      <c r="AE42" s="86"/>
      <c r="AF42" s="164">
        <f t="shared" si="30"/>
        <v>1.5277777777777772E-2</v>
      </c>
      <c r="AG42" s="86"/>
      <c r="AH42" s="86">
        <f t="shared" si="31"/>
        <v>2.2499999999999989E-2</v>
      </c>
      <c r="AI42" s="86"/>
    </row>
    <row r="43" spans="1:35" x14ac:dyDescent="0.2">
      <c r="A43" s="65">
        <v>2</v>
      </c>
      <c r="B43" s="89">
        <v>30.4</v>
      </c>
      <c r="C43" s="42" t="s">
        <v>71</v>
      </c>
      <c r="D43" s="115">
        <v>180027017</v>
      </c>
      <c r="E43" s="83" t="s">
        <v>14</v>
      </c>
      <c r="F43" s="88">
        <v>0.2200000000000002</v>
      </c>
      <c r="G43" s="88"/>
      <c r="H43" s="88">
        <v>1.48</v>
      </c>
      <c r="I43" s="88"/>
      <c r="J43" s="88">
        <v>1.86</v>
      </c>
      <c r="K43" s="90"/>
      <c r="L43" s="162">
        <f t="shared" si="27"/>
        <v>7.2368421052631648E-3</v>
      </c>
      <c r="M43" s="86"/>
      <c r="N43" s="164">
        <f t="shared" si="28"/>
        <v>4.8684210526315788E-2</v>
      </c>
      <c r="O43" s="86"/>
      <c r="P43" s="86">
        <f t="shared" si="29"/>
        <v>6.1184210526315792E-2</v>
      </c>
      <c r="Q43" s="86"/>
      <c r="T43" s="89">
        <v>29.5</v>
      </c>
      <c r="U43" s="42" t="s">
        <v>71</v>
      </c>
      <c r="V43" s="115">
        <v>180027017</v>
      </c>
      <c r="W43" s="83" t="s">
        <v>14</v>
      </c>
      <c r="X43" s="88">
        <v>0.16000000000000014</v>
      </c>
      <c r="Y43" s="88"/>
      <c r="Z43" s="88">
        <v>0.98000000000000043</v>
      </c>
      <c r="AA43" s="88"/>
      <c r="AB43" s="88">
        <v>1.8600000000000003</v>
      </c>
      <c r="AC43" s="90"/>
      <c r="AD43" s="162">
        <f t="shared" si="9"/>
        <v>5.4237288135593267E-3</v>
      </c>
      <c r="AE43" s="86"/>
      <c r="AF43" s="164">
        <f t="shared" si="30"/>
        <v>3.3220338983050865E-2</v>
      </c>
      <c r="AG43" s="86"/>
      <c r="AH43" s="86">
        <f t="shared" si="31"/>
        <v>6.3050847457627124E-2</v>
      </c>
      <c r="AI43" s="86"/>
    </row>
    <row r="44" spans="1:35" ht="16" thickBot="1" x14ac:dyDescent="0.25">
      <c r="A44" s="65">
        <v>2</v>
      </c>
      <c r="B44" s="91">
        <v>29.1</v>
      </c>
      <c r="C44" s="42" t="s">
        <v>71</v>
      </c>
      <c r="D44" s="115">
        <v>180030728</v>
      </c>
      <c r="E44" s="83" t="s">
        <v>14</v>
      </c>
      <c r="F44" s="88">
        <v>0.13000000000000078</v>
      </c>
      <c r="G44" s="88"/>
      <c r="H44" s="88">
        <v>0.69000000000000039</v>
      </c>
      <c r="I44" s="88"/>
      <c r="J44" s="88">
        <v>1.4800000000000004</v>
      </c>
      <c r="K44" s="90"/>
      <c r="L44" s="162">
        <f t="shared" si="27"/>
        <v>4.467353951890061E-3</v>
      </c>
      <c r="M44" s="86"/>
      <c r="N44" s="164">
        <f t="shared" si="28"/>
        <v>2.371134020618558E-2</v>
      </c>
      <c r="O44" s="86"/>
      <c r="P44" s="86">
        <f t="shared" si="29"/>
        <v>5.0859106529209636E-2</v>
      </c>
      <c r="Q44" s="86"/>
      <c r="T44" s="91">
        <v>29.9</v>
      </c>
      <c r="U44" s="42" t="s">
        <v>71</v>
      </c>
      <c r="V44" s="115">
        <v>180030728</v>
      </c>
      <c r="W44" s="83" t="s">
        <v>14</v>
      </c>
      <c r="X44" s="88">
        <v>0</v>
      </c>
      <c r="Y44" s="88"/>
      <c r="Z44" s="88">
        <v>0.85000000000000053</v>
      </c>
      <c r="AA44" s="88"/>
      <c r="AB44" s="88">
        <v>1.6900000000000004</v>
      </c>
      <c r="AC44" s="90"/>
      <c r="AD44" s="162">
        <f t="shared" si="9"/>
        <v>0</v>
      </c>
      <c r="AE44" s="86"/>
      <c r="AF44" s="164">
        <f t="shared" si="30"/>
        <v>2.8428093645484969E-2</v>
      </c>
      <c r="AG44" s="86"/>
      <c r="AH44" s="86">
        <f t="shared" si="31"/>
        <v>5.6521739130434796E-2</v>
      </c>
      <c r="AI44" s="86"/>
    </row>
    <row r="45" spans="1:35" x14ac:dyDescent="0.2">
      <c r="A45" s="65">
        <v>1</v>
      </c>
      <c r="B45" s="81">
        <v>31.07</v>
      </c>
      <c r="C45" s="37" t="s">
        <v>71</v>
      </c>
      <c r="D45" s="114">
        <v>170007990</v>
      </c>
      <c r="E45" s="99" t="s">
        <v>16</v>
      </c>
      <c r="F45" s="84">
        <v>3.9999999999999147E-2</v>
      </c>
      <c r="G45" s="84">
        <v>0.90000000000000036</v>
      </c>
      <c r="H45" s="84">
        <v>7.0000000000000284E-2</v>
      </c>
      <c r="I45" s="84">
        <v>1.0999999999999996</v>
      </c>
      <c r="J45" s="84">
        <v>0.26999999999999957</v>
      </c>
      <c r="K45" s="85">
        <v>1.5200000000000005</v>
      </c>
      <c r="L45" s="161">
        <f>F45/B45</f>
        <v>1.2874155133569085E-3</v>
      </c>
      <c r="M45" s="161">
        <f>G45/B45</f>
        <v>2.8966849050531072E-2</v>
      </c>
      <c r="N45" s="164">
        <f>H45/B45</f>
        <v>2.252977148374647E-3</v>
      </c>
      <c r="O45" s="164">
        <f>I45/B45</f>
        <v>3.5403926617315729E-2</v>
      </c>
      <c r="P45" s="86">
        <f>J45/B45</f>
        <v>8.6900547151593042E-3</v>
      </c>
      <c r="Q45" s="86">
        <f>K45/B45</f>
        <v>4.8921789507563582E-2</v>
      </c>
      <c r="T45" s="42">
        <v>31.11</v>
      </c>
      <c r="U45" s="115" t="s">
        <v>71</v>
      </c>
      <c r="V45" s="115">
        <v>170007990</v>
      </c>
      <c r="W45" s="99" t="s">
        <v>16</v>
      </c>
      <c r="X45" s="88">
        <v>0</v>
      </c>
      <c r="Y45" s="88">
        <v>0.5600000000000005</v>
      </c>
      <c r="Z45" s="88">
        <v>0.1899999999999995</v>
      </c>
      <c r="AA45" s="88">
        <v>1.0299999999999994</v>
      </c>
      <c r="AB45" s="88">
        <v>0.49000000000000021</v>
      </c>
      <c r="AC45" s="88">
        <v>1.42</v>
      </c>
      <c r="AD45" s="161">
        <f t="shared" si="9"/>
        <v>0</v>
      </c>
      <c r="AE45" s="161">
        <f t="shared" si="12"/>
        <v>1.8000642880102877E-2</v>
      </c>
      <c r="AF45" s="164">
        <f t="shared" si="30"/>
        <v>6.1073609771777407E-3</v>
      </c>
      <c r="AG45" s="164">
        <f t="shared" si="13"/>
        <v>3.3108325297332028E-2</v>
      </c>
      <c r="AH45" s="86">
        <f t="shared" si="31"/>
        <v>1.5750562520090012E-2</v>
      </c>
      <c r="AI45" s="86">
        <f t="shared" si="14"/>
        <v>4.5644487303117966E-2</v>
      </c>
    </row>
    <row r="46" spans="1:35" x14ac:dyDescent="0.2">
      <c r="A46" s="65">
        <v>1</v>
      </c>
      <c r="B46" s="89">
        <v>36.29</v>
      </c>
      <c r="C46" s="42" t="s">
        <v>71</v>
      </c>
      <c r="D46" s="115">
        <v>170016657</v>
      </c>
      <c r="E46" s="99" t="s">
        <v>16</v>
      </c>
      <c r="F46" s="88">
        <v>1.9999999999999574E-2</v>
      </c>
      <c r="G46" s="88">
        <v>0.41999999999999993</v>
      </c>
      <c r="H46" s="88">
        <v>1.9999999999999574E-2</v>
      </c>
      <c r="I46" s="88">
        <v>0.54999999999999982</v>
      </c>
      <c r="J46" s="88">
        <v>2.9999999999999361E-2</v>
      </c>
      <c r="K46" s="90">
        <v>0.98499999999999943</v>
      </c>
      <c r="L46" s="161">
        <f>F46/B46</f>
        <v>5.5111600992007641E-4</v>
      </c>
      <c r="M46" s="161">
        <f>G46/B46</f>
        <v>1.1573436208321851E-2</v>
      </c>
      <c r="N46" s="164">
        <f>H46/B46</f>
        <v>5.5111600992007641E-4</v>
      </c>
      <c r="O46" s="164">
        <f>I46/B46</f>
        <v>1.5155690272802421E-2</v>
      </c>
      <c r="P46" s="86">
        <f>J46/B46</f>
        <v>8.2667401488011462E-4</v>
      </c>
      <c r="Q46" s="86">
        <f>K46/B46</f>
        <v>2.7142463488564327E-2</v>
      </c>
      <c r="T46" s="42">
        <v>36.24</v>
      </c>
      <c r="U46" s="115" t="s">
        <v>71</v>
      </c>
      <c r="V46" s="115">
        <v>170016657</v>
      </c>
      <c r="W46" s="99" t="s">
        <v>16</v>
      </c>
      <c r="X46" s="88">
        <v>9.9999999999997868E-3</v>
      </c>
      <c r="Y46" s="88">
        <v>0.11999999999999744</v>
      </c>
      <c r="Z46" s="88">
        <v>9.9999999999997868E-3</v>
      </c>
      <c r="AA46" s="88">
        <v>0.75</v>
      </c>
      <c r="AB46" s="88">
        <v>0.16000000000000014</v>
      </c>
      <c r="AC46" s="88">
        <v>1.379999999999999</v>
      </c>
      <c r="AD46" s="161">
        <f t="shared" si="9"/>
        <v>2.759381898454687E-4</v>
      </c>
      <c r="AE46" s="161">
        <f t="shared" si="12"/>
        <v>3.3112582781456247E-3</v>
      </c>
      <c r="AF46" s="164">
        <f t="shared" si="30"/>
        <v>2.759381898454687E-4</v>
      </c>
      <c r="AG46" s="164">
        <f t="shared" si="13"/>
        <v>2.0695364238410594E-2</v>
      </c>
      <c r="AH46" s="86">
        <f t="shared" si="31"/>
        <v>4.4150110375275973E-3</v>
      </c>
      <c r="AI46" s="86">
        <f t="shared" si="14"/>
        <v>3.8079470198675469E-2</v>
      </c>
    </row>
    <row r="47" spans="1:35" x14ac:dyDescent="0.2">
      <c r="A47" s="65">
        <v>1</v>
      </c>
      <c r="B47" s="89">
        <v>39.35</v>
      </c>
      <c r="C47" s="42" t="s">
        <v>71</v>
      </c>
      <c r="D47" s="115">
        <v>170016659</v>
      </c>
      <c r="E47" s="99" t="s">
        <v>16</v>
      </c>
      <c r="F47" s="88">
        <v>0</v>
      </c>
      <c r="G47" s="88">
        <v>0.95000000000000107</v>
      </c>
      <c r="H47" s="88">
        <v>0</v>
      </c>
      <c r="I47" s="88">
        <v>0.95000000000000107</v>
      </c>
      <c r="J47" s="88">
        <v>0</v>
      </c>
      <c r="K47" s="90">
        <v>1.7000000000000011</v>
      </c>
      <c r="L47" s="161">
        <f>F47/B47</f>
        <v>0</v>
      </c>
      <c r="M47" s="161">
        <f>G47/B47</f>
        <v>2.4142312579415529E-2</v>
      </c>
      <c r="N47" s="164">
        <f>H47/B47</f>
        <v>0</v>
      </c>
      <c r="O47" s="164">
        <f>I47/B47</f>
        <v>2.4142312579415529E-2</v>
      </c>
      <c r="P47" s="86">
        <f>J47/B47</f>
        <v>0</v>
      </c>
      <c r="Q47" s="86">
        <f>K47/B47</f>
        <v>4.3202033036848816E-2</v>
      </c>
      <c r="T47" s="42">
        <v>39.520000000000003</v>
      </c>
      <c r="U47" s="115" t="s">
        <v>71</v>
      </c>
      <c r="V47" s="115">
        <v>170016659</v>
      </c>
      <c r="W47" s="99" t="s">
        <v>16</v>
      </c>
      <c r="X47" s="88">
        <v>0</v>
      </c>
      <c r="Y47" s="88">
        <v>0.40000000000000036</v>
      </c>
      <c r="Z47" s="88">
        <v>0</v>
      </c>
      <c r="AA47" s="88">
        <v>1.0299999999999994</v>
      </c>
      <c r="AB47" s="88">
        <v>0</v>
      </c>
      <c r="AC47" s="88">
        <v>2.3899999999999988</v>
      </c>
      <c r="AD47" s="161">
        <f t="shared" si="9"/>
        <v>0</v>
      </c>
      <c r="AE47" s="161">
        <f t="shared" si="12"/>
        <v>1.0121457489878551E-2</v>
      </c>
      <c r="AF47" s="164">
        <f t="shared" si="30"/>
        <v>0</v>
      </c>
      <c r="AG47" s="164">
        <f t="shared" si="13"/>
        <v>2.6062753036437229E-2</v>
      </c>
      <c r="AH47" s="86">
        <f t="shared" si="31"/>
        <v>0</v>
      </c>
      <c r="AI47" s="86">
        <f t="shared" si="14"/>
        <v>6.0475708502024259E-2</v>
      </c>
    </row>
    <row r="48" spans="1:35" x14ac:dyDescent="0.2">
      <c r="A48" s="65">
        <v>1</v>
      </c>
      <c r="B48" s="91">
        <v>40.56</v>
      </c>
      <c r="C48" s="42" t="s">
        <v>71</v>
      </c>
      <c r="D48" s="115">
        <v>170016268</v>
      </c>
      <c r="E48" s="99" t="s">
        <v>16</v>
      </c>
      <c r="F48" s="88">
        <v>0</v>
      </c>
      <c r="G48" s="88">
        <v>0.15000000000000036</v>
      </c>
      <c r="H48" s="88">
        <v>0</v>
      </c>
      <c r="I48" s="88">
        <v>0.49000000000000021</v>
      </c>
      <c r="J48" s="88">
        <v>6.0000000000002274E-3</v>
      </c>
      <c r="K48" s="90">
        <v>1.25</v>
      </c>
      <c r="L48" s="161">
        <f>F48/B48</f>
        <v>0</v>
      </c>
      <c r="M48" s="161">
        <f>G48/B48</f>
        <v>3.6982248520710144E-3</v>
      </c>
      <c r="N48" s="164">
        <f>H48/B48</f>
        <v>0</v>
      </c>
      <c r="O48" s="164">
        <f>I48/B48</f>
        <v>1.2080867850098624E-2</v>
      </c>
      <c r="P48" s="86">
        <f>J48/B48</f>
        <v>1.4792899408284582E-4</v>
      </c>
      <c r="Q48" s="86">
        <f>K48/B48</f>
        <v>3.0818540433925047E-2</v>
      </c>
      <c r="T48" s="92">
        <v>38.94</v>
      </c>
      <c r="U48" s="115" t="s">
        <v>71</v>
      </c>
      <c r="V48" s="115">
        <v>170016268</v>
      </c>
      <c r="W48" s="99" t="s">
        <v>16</v>
      </c>
      <c r="X48" s="42">
        <v>3.0000000000000249E-2</v>
      </c>
      <c r="Y48" s="42">
        <v>0</v>
      </c>
      <c r="Z48" s="42">
        <v>3.0000000000000249E-2</v>
      </c>
      <c r="AA48" s="42">
        <v>1.3399999999999999</v>
      </c>
      <c r="AB48" s="88">
        <v>0.23000000000000043</v>
      </c>
      <c r="AC48" s="88">
        <v>0.75</v>
      </c>
      <c r="AD48" s="161">
        <f t="shared" si="9"/>
        <v>7.7041602465331921E-4</v>
      </c>
      <c r="AE48" s="161">
        <f t="shared" si="12"/>
        <v>0</v>
      </c>
      <c r="AF48" s="164">
        <f t="shared" si="30"/>
        <v>7.7041602465331921E-4</v>
      </c>
      <c r="AG48" s="164">
        <f t="shared" si="13"/>
        <v>3.4411915767847967E-2</v>
      </c>
      <c r="AH48" s="86">
        <f t="shared" si="31"/>
        <v>5.906522855675409E-3</v>
      </c>
      <c r="AI48" s="86">
        <f t="shared" si="14"/>
        <v>1.9260400616332822E-2</v>
      </c>
    </row>
    <row r="49" spans="1:35" ht="16" thickBot="1" x14ac:dyDescent="0.25">
      <c r="A49" s="65">
        <v>1</v>
      </c>
      <c r="B49" s="93">
        <v>38.72</v>
      </c>
      <c r="C49" s="47" t="s">
        <v>71</v>
      </c>
      <c r="D49" s="116">
        <v>21852</v>
      </c>
      <c r="E49" s="99" t="s">
        <v>16</v>
      </c>
      <c r="F49" s="95">
        <v>0</v>
      </c>
      <c r="G49" s="95">
        <v>0.47000000000000064</v>
      </c>
      <c r="H49" s="95">
        <v>0</v>
      </c>
      <c r="I49" s="95">
        <v>0.99000000000000021</v>
      </c>
      <c r="J49" s="95">
        <v>0</v>
      </c>
      <c r="K49" s="96">
        <v>1.6500000000000004</v>
      </c>
      <c r="L49" s="161">
        <f>F49/B49</f>
        <v>0</v>
      </c>
      <c r="M49" s="161">
        <f>G49/B49</f>
        <v>1.2138429752066133E-2</v>
      </c>
      <c r="N49" s="164">
        <f>H49/B49</f>
        <v>0</v>
      </c>
      <c r="O49" s="164">
        <f>I49/B49</f>
        <v>2.5568181818181823E-2</v>
      </c>
      <c r="P49" s="86">
        <f>J49/B49</f>
        <v>0</v>
      </c>
      <c r="Q49" s="86">
        <f>K49/B49</f>
        <v>4.2613636363636374E-2</v>
      </c>
      <c r="T49" s="92">
        <v>37.11</v>
      </c>
      <c r="U49" s="115" t="s">
        <v>71</v>
      </c>
      <c r="V49" s="115">
        <v>170001975</v>
      </c>
      <c r="W49" s="99" t="s">
        <v>16</v>
      </c>
      <c r="X49" s="88">
        <v>0</v>
      </c>
      <c r="Y49" s="88">
        <v>0.39000000000000057</v>
      </c>
      <c r="Z49" s="88">
        <v>0</v>
      </c>
      <c r="AA49" s="88">
        <v>1.33</v>
      </c>
      <c r="AB49" s="88">
        <v>7.0000000000000284E-2</v>
      </c>
      <c r="AC49" s="88">
        <v>1.9599999999999991</v>
      </c>
      <c r="AD49" s="161">
        <f t="shared" si="9"/>
        <v>0</v>
      </c>
      <c r="AE49" s="161">
        <f t="shared" si="12"/>
        <v>1.0509296685529522E-2</v>
      </c>
      <c r="AF49" s="164">
        <f t="shared" si="30"/>
        <v>0</v>
      </c>
      <c r="AG49" s="164">
        <f t="shared" si="13"/>
        <v>3.5839396389113452E-2</v>
      </c>
      <c r="AH49" s="86">
        <f t="shared" si="31"/>
        <v>1.8862840204796627E-3</v>
      </c>
      <c r="AI49" s="86">
        <f t="shared" si="14"/>
        <v>5.2815952573430316E-2</v>
      </c>
    </row>
    <row r="50" spans="1:35" x14ac:dyDescent="0.2">
      <c r="A50" s="65">
        <v>2</v>
      </c>
      <c r="B50" s="81">
        <v>40.799999999999997</v>
      </c>
      <c r="C50" s="37" t="s">
        <v>71</v>
      </c>
      <c r="D50" s="114">
        <v>180024364</v>
      </c>
      <c r="E50" s="100" t="s">
        <v>16</v>
      </c>
      <c r="F50" s="84">
        <v>0.62000000000000011</v>
      </c>
      <c r="G50" s="84">
        <v>4.0000000000000036E-2</v>
      </c>
      <c r="H50" s="84">
        <v>0.4399999999999995</v>
      </c>
      <c r="I50" s="84">
        <v>4.0000000000000036E-2</v>
      </c>
      <c r="J50" s="84">
        <v>0.45000000000000018</v>
      </c>
      <c r="K50" s="85">
        <v>4.0000000000000036E-2</v>
      </c>
      <c r="L50" s="161">
        <f t="shared" ref="L50:L53" si="32">F50/B50</f>
        <v>1.5196078431372552E-2</v>
      </c>
      <c r="M50" s="161">
        <f t="shared" ref="M50:M53" si="33">G50/B50</f>
        <v>9.8039215686274595E-4</v>
      </c>
      <c r="N50" s="164">
        <f t="shared" ref="N50:N53" si="34">H50/B50</f>
        <v>1.0784313725490184E-2</v>
      </c>
      <c r="O50" s="164">
        <f t="shared" ref="O50:O53" si="35">I50/B50</f>
        <v>9.8039215686274595E-4</v>
      </c>
      <c r="P50" s="86">
        <f t="shared" ref="P50:P53" si="36">J50/B50</f>
        <v>1.1029411764705888E-2</v>
      </c>
      <c r="Q50" s="86">
        <f t="shared" ref="Q50:Q53" si="37">K50/B50</f>
        <v>9.8039215686274595E-4</v>
      </c>
      <c r="T50" s="81">
        <v>39.5</v>
      </c>
      <c r="U50" s="37" t="s">
        <v>71</v>
      </c>
      <c r="V50" s="114">
        <v>180024364</v>
      </c>
      <c r="W50" s="100" t="s">
        <v>16</v>
      </c>
      <c r="X50" s="84">
        <v>0</v>
      </c>
      <c r="Y50" s="84">
        <v>0.29999999999999893</v>
      </c>
      <c r="Z50" s="84">
        <v>9.9999999999997868E-3</v>
      </c>
      <c r="AA50" s="84">
        <v>0.75999999999999979</v>
      </c>
      <c r="AB50" s="84">
        <v>9.9999999999997868E-3</v>
      </c>
      <c r="AC50" s="85">
        <v>1.0099999999999998</v>
      </c>
      <c r="AD50" s="161">
        <f t="shared" si="9"/>
        <v>0</v>
      </c>
      <c r="AE50" s="161">
        <f t="shared" si="12"/>
        <v>7.5949367088607323E-3</v>
      </c>
      <c r="AF50" s="164">
        <f t="shared" si="30"/>
        <v>2.5316455696201991E-4</v>
      </c>
      <c r="AG50" s="164">
        <f t="shared" si="13"/>
        <v>1.9240506329113918E-2</v>
      </c>
      <c r="AH50" s="86">
        <f t="shared" si="31"/>
        <v>2.5316455696201991E-4</v>
      </c>
      <c r="AI50" s="86">
        <f t="shared" si="14"/>
        <v>2.5569620253164553E-2</v>
      </c>
    </row>
    <row r="51" spans="1:35" x14ac:dyDescent="0.2">
      <c r="A51" s="65">
        <v>2</v>
      </c>
      <c r="B51" s="89">
        <v>46.9</v>
      </c>
      <c r="C51" s="42" t="s">
        <v>71</v>
      </c>
      <c r="D51" s="115">
        <v>180026395</v>
      </c>
      <c r="E51" s="99" t="s">
        <v>16</v>
      </c>
      <c r="F51" s="88">
        <v>0</v>
      </c>
      <c r="G51" s="88">
        <v>0.22999999999999954</v>
      </c>
      <c r="H51" s="88">
        <v>1.0000000000000231E-2</v>
      </c>
      <c r="I51" s="88">
        <v>0.76999999999999957</v>
      </c>
      <c r="J51" s="88">
        <v>1.0000000000000231E-2</v>
      </c>
      <c r="K51" s="90">
        <v>1.1899999999999995</v>
      </c>
      <c r="L51" s="161">
        <f t="shared" si="32"/>
        <v>0</v>
      </c>
      <c r="M51" s="161">
        <f t="shared" si="33"/>
        <v>4.9040511727078797E-3</v>
      </c>
      <c r="N51" s="164">
        <f t="shared" si="34"/>
        <v>2.1321961620469576E-4</v>
      </c>
      <c r="O51" s="164">
        <f t="shared" si="35"/>
        <v>1.6417910447761187E-2</v>
      </c>
      <c r="P51" s="86">
        <f t="shared" si="36"/>
        <v>2.1321961620469576E-4</v>
      </c>
      <c r="Q51" s="86">
        <f t="shared" si="37"/>
        <v>2.53731343283582E-2</v>
      </c>
      <c r="T51" s="89">
        <v>44.6</v>
      </c>
      <c r="U51" s="42" t="s">
        <v>71</v>
      </c>
      <c r="V51" s="115">
        <v>180026395</v>
      </c>
      <c r="W51" s="99" t="s">
        <v>16</v>
      </c>
      <c r="X51" s="88">
        <v>1.9999999999999574E-2</v>
      </c>
      <c r="Y51" s="88">
        <v>0.60999999999999943</v>
      </c>
      <c r="Z51" s="88">
        <v>0.28000000000000025</v>
      </c>
      <c r="AA51" s="88">
        <v>0.95999999999999908</v>
      </c>
      <c r="AB51" s="88">
        <v>0.48000000000000043</v>
      </c>
      <c r="AC51" s="90">
        <v>1.2699999999999996</v>
      </c>
      <c r="AD51" s="161">
        <f t="shared" si="9"/>
        <v>4.4843049327353301E-4</v>
      </c>
      <c r="AE51" s="161">
        <f t="shared" si="12"/>
        <v>1.3677130044843036E-2</v>
      </c>
      <c r="AF51" s="164">
        <f t="shared" si="30"/>
        <v>6.2780269058296022E-3</v>
      </c>
      <c r="AG51" s="164">
        <f t="shared" si="13"/>
        <v>2.1524663677130025E-2</v>
      </c>
      <c r="AH51" s="86">
        <f t="shared" si="31"/>
        <v>1.0762331838565032E-2</v>
      </c>
      <c r="AI51" s="86">
        <f t="shared" si="14"/>
        <v>2.8475336322869943E-2</v>
      </c>
    </row>
    <row r="52" spans="1:35" x14ac:dyDescent="0.2">
      <c r="A52" s="65">
        <v>2</v>
      </c>
      <c r="B52" s="89">
        <v>35.9</v>
      </c>
      <c r="C52" s="42" t="s">
        <v>71</v>
      </c>
      <c r="D52" s="115">
        <v>180028531</v>
      </c>
      <c r="E52" s="99" t="s">
        <v>16</v>
      </c>
      <c r="F52" s="88">
        <v>0</v>
      </c>
      <c r="G52" s="88">
        <v>0.20999999999999996</v>
      </c>
      <c r="H52" s="88">
        <v>9.9999999999997868E-3</v>
      </c>
      <c r="I52" s="88">
        <v>0.25999999999999979</v>
      </c>
      <c r="J52" s="88">
        <v>2.9999999999999361E-2</v>
      </c>
      <c r="K52" s="90">
        <v>0.26999999999999957</v>
      </c>
      <c r="L52" s="161">
        <f t="shared" si="32"/>
        <v>0</v>
      </c>
      <c r="M52" s="161">
        <f t="shared" si="33"/>
        <v>5.849582172701949E-3</v>
      </c>
      <c r="N52" s="164">
        <f t="shared" si="34"/>
        <v>2.7855153203342023E-4</v>
      </c>
      <c r="O52" s="164">
        <f t="shared" si="35"/>
        <v>7.2423398328690753E-3</v>
      </c>
      <c r="P52" s="86">
        <f t="shared" si="36"/>
        <v>8.3565459610026075E-4</v>
      </c>
      <c r="Q52" s="86">
        <f t="shared" si="37"/>
        <v>7.5208913649024954E-3</v>
      </c>
      <c r="T52" s="89">
        <v>36.4</v>
      </c>
      <c r="U52" s="42" t="s">
        <v>71</v>
      </c>
      <c r="V52" s="115">
        <v>180028531</v>
      </c>
      <c r="W52" s="99" t="s">
        <v>16</v>
      </c>
      <c r="X52" s="88">
        <v>0</v>
      </c>
      <c r="Y52" s="88">
        <v>0.16999999999999993</v>
      </c>
      <c r="Z52" s="88">
        <v>8.9999999999999858E-2</v>
      </c>
      <c r="AA52" s="88">
        <v>0.6599999999999997</v>
      </c>
      <c r="AB52" s="88">
        <v>0.45000000000000018</v>
      </c>
      <c r="AC52" s="90">
        <v>1.1099999999999999</v>
      </c>
      <c r="AD52" s="161">
        <f t="shared" si="9"/>
        <v>0</v>
      </c>
      <c r="AE52" s="161">
        <f t="shared" si="12"/>
        <v>4.6703296703296685E-3</v>
      </c>
      <c r="AF52" s="164">
        <f t="shared" si="30"/>
        <v>2.4725274725274685E-3</v>
      </c>
      <c r="AG52" s="164">
        <f t="shared" si="13"/>
        <v>1.8131868131868123E-2</v>
      </c>
      <c r="AH52" s="86">
        <f t="shared" si="31"/>
        <v>1.2362637362637367E-2</v>
      </c>
      <c r="AI52" s="86">
        <f t="shared" si="14"/>
        <v>3.0494505494505494E-2</v>
      </c>
    </row>
    <row r="53" spans="1:35" ht="16" thickBot="1" x14ac:dyDescent="0.25">
      <c r="A53" s="65">
        <v>2</v>
      </c>
      <c r="B53" s="91">
        <v>37.6</v>
      </c>
      <c r="C53" s="42" t="s">
        <v>71</v>
      </c>
      <c r="D53" s="115">
        <v>180031257</v>
      </c>
      <c r="E53" s="99" t="s">
        <v>16</v>
      </c>
      <c r="F53" s="88">
        <v>3.0000000000000249E-2</v>
      </c>
      <c r="G53" s="88">
        <v>0.44999999999999929</v>
      </c>
      <c r="H53" s="88">
        <v>6.0000000000000497E-2</v>
      </c>
      <c r="I53" s="88">
        <v>0.78999999999999959</v>
      </c>
      <c r="J53" s="88">
        <v>0.30000000000000071</v>
      </c>
      <c r="K53" s="90">
        <v>1.0899999999999999</v>
      </c>
      <c r="L53" s="161">
        <f t="shared" si="32"/>
        <v>7.9787234042553849E-4</v>
      </c>
      <c r="M53" s="161">
        <f t="shared" si="33"/>
        <v>1.196808510638296E-2</v>
      </c>
      <c r="N53" s="164">
        <f t="shared" si="34"/>
        <v>1.595744680851077E-3</v>
      </c>
      <c r="O53" s="164">
        <f t="shared" si="35"/>
        <v>2.1010638297872329E-2</v>
      </c>
      <c r="P53" s="86">
        <f t="shared" si="36"/>
        <v>7.9787234042553376E-3</v>
      </c>
      <c r="Q53" s="86">
        <f t="shared" si="37"/>
        <v>2.8989361702127656E-2</v>
      </c>
      <c r="T53" s="91">
        <v>37.1</v>
      </c>
      <c r="U53" s="42" t="s">
        <v>71</v>
      </c>
      <c r="V53" s="115">
        <v>180031257</v>
      </c>
      <c r="W53" s="99" t="s">
        <v>16</v>
      </c>
      <c r="X53" s="88">
        <v>0</v>
      </c>
      <c r="Y53" s="88">
        <v>0.2200000000000002</v>
      </c>
      <c r="Z53" s="88">
        <v>0.19999999999999929</v>
      </c>
      <c r="AA53" s="88">
        <v>0.94</v>
      </c>
      <c r="AB53" s="88">
        <v>0.33000000000000007</v>
      </c>
      <c r="AC53" s="90">
        <v>1.37</v>
      </c>
      <c r="AD53" s="161">
        <f t="shared" si="9"/>
        <v>0</v>
      </c>
      <c r="AE53" s="161">
        <f t="shared" si="12"/>
        <v>5.9299191374663123E-3</v>
      </c>
      <c r="AF53" s="164">
        <f t="shared" si="30"/>
        <v>5.3908355795148051E-3</v>
      </c>
      <c r="AG53" s="164">
        <f t="shared" si="13"/>
        <v>2.5336927223719673E-2</v>
      </c>
      <c r="AH53" s="86">
        <f t="shared" si="31"/>
        <v>8.8948787061994619E-3</v>
      </c>
      <c r="AI53" s="86">
        <f t="shared" si="14"/>
        <v>3.692722371967655E-2</v>
      </c>
    </row>
    <row r="54" spans="1:35" x14ac:dyDescent="0.2">
      <c r="A54" s="65">
        <v>1</v>
      </c>
      <c r="B54" s="81">
        <v>41.64</v>
      </c>
      <c r="C54" s="37" t="s">
        <v>71</v>
      </c>
      <c r="D54" s="114">
        <v>170016267</v>
      </c>
      <c r="E54" s="102" t="s">
        <v>17</v>
      </c>
      <c r="F54" s="84">
        <v>9.9999999999997868E-3</v>
      </c>
      <c r="G54" s="84">
        <v>0.33999999999999986</v>
      </c>
      <c r="H54" s="84">
        <v>2.9999999999999361E-2</v>
      </c>
      <c r="I54" s="84">
        <v>0.37000000000000011</v>
      </c>
      <c r="J54" s="84">
        <v>2.9999999999999361E-2</v>
      </c>
      <c r="K54" s="85">
        <v>0.83000000000000007</v>
      </c>
      <c r="L54" s="161">
        <f>F54/B54</f>
        <v>2.4015369836694972E-4</v>
      </c>
      <c r="M54" s="161">
        <f>G54/B54</f>
        <v>8.1652257444764613E-3</v>
      </c>
      <c r="N54" s="164">
        <f>H54/B54</f>
        <v>7.2046109510084922E-4</v>
      </c>
      <c r="O54" s="164">
        <f>I54/B54</f>
        <v>8.8856868395773315E-3</v>
      </c>
      <c r="P54" s="86">
        <f>J54/B54</f>
        <v>7.2046109510084922E-4</v>
      </c>
      <c r="Q54" s="86">
        <f>K54/B54</f>
        <v>1.9932756964457253E-2</v>
      </c>
      <c r="T54" s="42">
        <v>42.42</v>
      </c>
      <c r="U54" s="115" t="s">
        <v>71</v>
      </c>
      <c r="V54" s="115">
        <v>170016267</v>
      </c>
      <c r="W54" s="102" t="s">
        <v>17</v>
      </c>
      <c r="X54" s="88">
        <v>0</v>
      </c>
      <c r="Y54" s="88">
        <v>7.0000000000000284E-2</v>
      </c>
      <c r="Z54" s="88">
        <v>0</v>
      </c>
      <c r="AA54" s="88">
        <v>0.80000000000000071</v>
      </c>
      <c r="AB54" s="88">
        <v>0</v>
      </c>
      <c r="AC54" s="88">
        <v>1.120000000000001</v>
      </c>
      <c r="AD54" s="161">
        <f>X54/T54</f>
        <v>0</v>
      </c>
      <c r="AE54" s="161">
        <f>Y54/T54</f>
        <v>1.6501650165016569E-3</v>
      </c>
      <c r="AF54" s="164">
        <f>Z54/T54</f>
        <v>0</v>
      </c>
      <c r="AG54" s="164">
        <f>AA54/T54</f>
        <v>1.8859028760018874E-2</v>
      </c>
      <c r="AH54" s="86">
        <f>AB54/T54</f>
        <v>0</v>
      </c>
      <c r="AI54" s="86">
        <f>AC54/T54</f>
        <v>2.6402640264026424E-2</v>
      </c>
    </row>
    <row r="55" spans="1:35" x14ac:dyDescent="0.2">
      <c r="A55" s="65">
        <v>1</v>
      </c>
      <c r="B55" s="89">
        <v>39.4</v>
      </c>
      <c r="C55" s="42" t="s">
        <v>71</v>
      </c>
      <c r="D55" s="117">
        <v>170011639</v>
      </c>
      <c r="E55" s="102" t="s">
        <v>17</v>
      </c>
      <c r="F55" s="88">
        <v>9.9999999999997868E-3</v>
      </c>
      <c r="G55" s="88">
        <v>0.5</v>
      </c>
      <c r="H55" s="88">
        <v>9.9999999999997868E-3</v>
      </c>
      <c r="I55" s="88">
        <v>0.75</v>
      </c>
      <c r="J55" s="88">
        <v>9.9999999999997868E-3</v>
      </c>
      <c r="K55" s="90">
        <v>1.2699999999999996</v>
      </c>
      <c r="L55" s="161">
        <f>F55/B55</f>
        <v>2.5380710659897936E-4</v>
      </c>
      <c r="M55" s="161">
        <f>G55/B55</f>
        <v>1.2690355329949238E-2</v>
      </c>
      <c r="N55" s="164">
        <f>H55/B55</f>
        <v>2.5380710659897936E-4</v>
      </c>
      <c r="O55" s="164">
        <f>I55/B55</f>
        <v>1.9035532994923859E-2</v>
      </c>
      <c r="P55" s="86">
        <f>J55/B55</f>
        <v>2.5380710659897936E-4</v>
      </c>
      <c r="Q55" s="86">
        <f>K55/B55</f>
        <v>3.2233502538071057E-2</v>
      </c>
      <c r="T55" s="42">
        <v>38.729999999999997</v>
      </c>
      <c r="U55" s="115" t="s">
        <v>71</v>
      </c>
      <c r="V55" s="117">
        <v>170011639</v>
      </c>
      <c r="W55" s="102" t="s">
        <v>17</v>
      </c>
      <c r="X55" s="88">
        <v>0</v>
      </c>
      <c r="Y55" s="88">
        <v>0.22000000000000064</v>
      </c>
      <c r="Z55" s="88">
        <v>0</v>
      </c>
      <c r="AA55" s="88">
        <v>1.0300000000000002</v>
      </c>
      <c r="AB55" s="88">
        <v>0</v>
      </c>
      <c r="AC55" s="88">
        <v>1.83</v>
      </c>
      <c r="AD55" s="161">
        <f>X55/T55</f>
        <v>0</v>
      </c>
      <c r="AE55" s="161">
        <f>Y55/T55</f>
        <v>5.6803511489801357E-3</v>
      </c>
      <c r="AF55" s="164">
        <f>Z55/T55</f>
        <v>0</v>
      </c>
      <c r="AG55" s="164">
        <f>AA55/T55</f>
        <v>2.6594371288406929E-2</v>
      </c>
      <c r="AH55" s="86">
        <f>AB55/T55</f>
        <v>0</v>
      </c>
      <c r="AI55" s="86">
        <f>AC55/T55</f>
        <v>4.7250193648334632E-2</v>
      </c>
    </row>
    <row r="56" spans="1:35" x14ac:dyDescent="0.2">
      <c r="A56" s="65">
        <v>1</v>
      </c>
      <c r="B56" s="89">
        <v>40.130000000000003</v>
      </c>
      <c r="C56" s="42" t="s">
        <v>71</v>
      </c>
      <c r="D56" s="115">
        <v>160062968</v>
      </c>
      <c r="E56" s="102" t="s">
        <v>17</v>
      </c>
      <c r="F56" s="88">
        <v>0</v>
      </c>
      <c r="G56" s="88">
        <v>0.37999999999999989</v>
      </c>
      <c r="H56" s="88">
        <v>0</v>
      </c>
      <c r="I56" s="88">
        <v>0.37999999999999989</v>
      </c>
      <c r="J56" s="88">
        <v>0</v>
      </c>
      <c r="K56" s="90">
        <v>0.85299999999999976</v>
      </c>
      <c r="L56" s="161">
        <f>F56/B56</f>
        <v>0</v>
      </c>
      <c r="M56" s="161">
        <f>G56/B56</f>
        <v>9.4692250186892563E-3</v>
      </c>
      <c r="N56" s="164">
        <f>H56/B56</f>
        <v>0</v>
      </c>
      <c r="O56" s="164">
        <f>I56/B56</f>
        <v>9.4692250186892563E-3</v>
      </c>
      <c r="P56" s="86">
        <f>J56/B56</f>
        <v>0</v>
      </c>
      <c r="Q56" s="86">
        <f>K56/B56</f>
        <v>2.1255918265636674E-2</v>
      </c>
      <c r="T56" s="42">
        <v>37.93</v>
      </c>
      <c r="U56" s="115" t="s">
        <v>71</v>
      </c>
      <c r="V56" s="115">
        <v>160062968</v>
      </c>
      <c r="W56" s="102" t="s">
        <v>17</v>
      </c>
      <c r="X56" s="88">
        <v>0</v>
      </c>
      <c r="Y56" s="88">
        <v>0.16000000000000014</v>
      </c>
      <c r="Z56" s="88">
        <v>1.9999999999999574E-2</v>
      </c>
      <c r="AA56" s="88">
        <v>0.94000000000000039</v>
      </c>
      <c r="AB56" s="88">
        <v>1.9999999999999574E-2</v>
      </c>
      <c r="AC56" s="88">
        <v>1.6100000000000003</v>
      </c>
      <c r="AD56" s="161">
        <f>X56/T56</f>
        <v>0</v>
      </c>
      <c r="AE56" s="161">
        <f>Y56/T56</f>
        <v>4.2182968626417123E-3</v>
      </c>
      <c r="AF56" s="164">
        <f>Z56/T56</f>
        <v>5.2728710783020232E-4</v>
      </c>
      <c r="AG56" s="164">
        <f>AA56/T56</f>
        <v>2.4782494068020047E-2</v>
      </c>
      <c r="AH56" s="86">
        <f>AB56/T56</f>
        <v>5.2728710783020232E-4</v>
      </c>
      <c r="AI56" s="86">
        <f>AC56/T56</f>
        <v>4.2446612180332202E-2</v>
      </c>
    </row>
    <row r="57" spans="1:35" x14ac:dyDescent="0.2">
      <c r="A57" s="65">
        <v>1</v>
      </c>
      <c r="B57" s="91">
        <v>40.47</v>
      </c>
      <c r="C57" s="42" t="s">
        <v>71</v>
      </c>
      <c r="D57" s="115">
        <v>170001972</v>
      </c>
      <c r="E57" s="102" t="s">
        <v>17</v>
      </c>
      <c r="F57" s="88">
        <v>5.9999999999999609E-2</v>
      </c>
      <c r="G57" s="88">
        <v>0.48999999999999932</v>
      </c>
      <c r="H57" s="88">
        <v>8.9999999999999858E-2</v>
      </c>
      <c r="I57" s="88">
        <v>0.50999999999999979</v>
      </c>
      <c r="J57" s="88">
        <v>9.9999999999999645E-2</v>
      </c>
      <c r="K57" s="90">
        <v>1.0999999999999996</v>
      </c>
      <c r="L57" s="161">
        <f>F57/B57</f>
        <v>1.4825796886582558E-3</v>
      </c>
      <c r="M57" s="161">
        <f>G57/B57</f>
        <v>1.2107734124042485E-2</v>
      </c>
      <c r="N57" s="164">
        <f>H57/B57</f>
        <v>2.2238695329873945E-3</v>
      </c>
      <c r="O57" s="164">
        <f>I57/B57</f>
        <v>1.2601927353595251E-2</v>
      </c>
      <c r="P57" s="86">
        <f>J57/B57</f>
        <v>2.4709661477637667E-3</v>
      </c>
      <c r="Q57" s="86">
        <f>K57/B57</f>
        <v>2.7180627625401525E-2</v>
      </c>
      <c r="T57" s="92">
        <v>38.94</v>
      </c>
      <c r="U57" s="115" t="s">
        <v>71</v>
      </c>
      <c r="V57" s="115">
        <v>170001972</v>
      </c>
      <c r="W57" s="102" t="s">
        <v>17</v>
      </c>
      <c r="X57" s="88">
        <v>0</v>
      </c>
      <c r="Y57" s="88">
        <v>0.1899999999999995</v>
      </c>
      <c r="Z57" s="88">
        <v>0</v>
      </c>
      <c r="AA57" s="88">
        <v>0.79999999999999982</v>
      </c>
      <c r="AB57" s="88">
        <v>0</v>
      </c>
      <c r="AC57" s="88">
        <v>1.6600000000000001</v>
      </c>
      <c r="AD57" s="161">
        <f>X57/T57</f>
        <v>0</v>
      </c>
      <c r="AE57" s="161">
        <f>Y57/T57</f>
        <v>4.8793014894709689E-3</v>
      </c>
      <c r="AF57" s="164">
        <f>Z57/T57</f>
        <v>0</v>
      </c>
      <c r="AG57" s="164">
        <f>AA57/T57</f>
        <v>2.0544427324088337E-2</v>
      </c>
      <c r="AH57" s="86">
        <f>AB57/T57</f>
        <v>0</v>
      </c>
      <c r="AI57" s="86">
        <f>AC57/T57</f>
        <v>4.2629686697483314E-2</v>
      </c>
    </row>
    <row r="58" spans="1:35" ht="16" thickBot="1" x14ac:dyDescent="0.25">
      <c r="A58" s="65">
        <v>1</v>
      </c>
      <c r="B58" s="93">
        <v>39.15</v>
      </c>
      <c r="C58" s="47" t="s">
        <v>71</v>
      </c>
      <c r="D58" s="116">
        <v>21853</v>
      </c>
      <c r="E58" s="102" t="s">
        <v>17</v>
      </c>
      <c r="F58" s="95">
        <v>0.15999999999999925</v>
      </c>
      <c r="G58" s="95">
        <v>0.28000000000000114</v>
      </c>
      <c r="H58" s="95">
        <v>0.22999999999999954</v>
      </c>
      <c r="I58" s="95">
        <v>0.50999999999999979</v>
      </c>
      <c r="J58" s="95">
        <v>0.29000000000000004</v>
      </c>
      <c r="K58" s="96">
        <v>0.77000000000000046</v>
      </c>
      <c r="L58" s="161">
        <f>F58/B58</f>
        <v>4.0868454661557923E-3</v>
      </c>
      <c r="M58" s="161">
        <f>G58/B58</f>
        <v>7.1519795657726988E-3</v>
      </c>
      <c r="N58" s="164">
        <f>H58/B58</f>
        <v>5.874840357598967E-3</v>
      </c>
      <c r="O58" s="164">
        <f>I58/B58</f>
        <v>1.3026819923371643E-2</v>
      </c>
      <c r="P58" s="86">
        <f>J58/B58</f>
        <v>7.4074074074074086E-3</v>
      </c>
      <c r="Q58" s="86">
        <f>K58/B58</f>
        <v>1.9667943805874853E-2</v>
      </c>
      <c r="T58" s="92">
        <v>38.909999999999997</v>
      </c>
      <c r="U58" s="115" t="s">
        <v>71</v>
      </c>
      <c r="V58" s="115">
        <v>170016655</v>
      </c>
      <c r="W58" s="102" t="s">
        <v>17</v>
      </c>
      <c r="X58" s="88">
        <v>0</v>
      </c>
      <c r="Y58" s="88">
        <v>0.16000000000000014</v>
      </c>
      <c r="Z58" s="88">
        <v>0.16999999999999993</v>
      </c>
      <c r="AA58" s="88">
        <v>0.88000000000000078</v>
      </c>
      <c r="AB58" s="88">
        <v>0.32999999999999918</v>
      </c>
      <c r="AC58" s="88">
        <v>1.1300000000000008</v>
      </c>
      <c r="AD58" s="161">
        <f>X58/T58</f>
        <v>0</v>
      </c>
      <c r="AE58" s="161">
        <f>Y58/T58</f>
        <v>4.1120534566949415E-3</v>
      </c>
      <c r="AF58" s="164">
        <f>Z58/T58</f>
        <v>4.3690567977383689E-3</v>
      </c>
      <c r="AG58" s="164">
        <f>AA58/T58</f>
        <v>2.2616294011822177E-2</v>
      </c>
      <c r="AH58" s="86">
        <f>AB58/T58</f>
        <v>8.481110254433287E-3</v>
      </c>
      <c r="AI58" s="86">
        <f>AC58/T58</f>
        <v>2.9041377537908017E-2</v>
      </c>
    </row>
    <row r="59" spans="1:35" x14ac:dyDescent="0.2">
      <c r="A59" s="65">
        <v>2</v>
      </c>
      <c r="B59" s="81">
        <v>42.7</v>
      </c>
      <c r="C59" s="37" t="s">
        <v>71</v>
      </c>
      <c r="D59" s="114">
        <v>180026389</v>
      </c>
      <c r="E59" s="103" t="s">
        <v>17</v>
      </c>
      <c r="F59" s="84">
        <v>3.0000000000000249E-2</v>
      </c>
      <c r="G59" s="84">
        <v>0.22999999999999954</v>
      </c>
      <c r="H59" s="84">
        <v>3.0000000000000249E-2</v>
      </c>
      <c r="I59" s="84">
        <v>0.33999999999999986</v>
      </c>
      <c r="J59" s="84">
        <v>3.0000000000000249E-2</v>
      </c>
      <c r="K59" s="85">
        <v>0.66999999999999993</v>
      </c>
      <c r="L59" s="161">
        <f t="shared" ref="L59:L63" si="38">F59/B59</f>
        <v>7.0257611241218373E-4</v>
      </c>
      <c r="M59" s="161">
        <f t="shared" ref="M59:M63" si="39">G59/B59</f>
        <v>5.386416861826687E-3</v>
      </c>
      <c r="N59" s="164">
        <f t="shared" ref="N59:N63" si="40">H59/B59</f>
        <v>7.0257611241218373E-4</v>
      </c>
      <c r="O59" s="164">
        <f t="shared" ref="O59:O63" si="41">I59/B59</f>
        <v>7.9625292740046795E-3</v>
      </c>
      <c r="P59" s="86">
        <f t="shared" ref="P59:P63" si="42">J59/B59</f>
        <v>7.0257611241218373E-4</v>
      </c>
      <c r="Q59" s="86">
        <f t="shared" ref="Q59:Q63" si="43">K59/B59</f>
        <v>1.569086651053864E-2</v>
      </c>
      <c r="T59" s="81">
        <v>42.5</v>
      </c>
      <c r="U59" s="37" t="s">
        <v>71</v>
      </c>
      <c r="V59" s="114">
        <v>180026389</v>
      </c>
      <c r="W59" s="103" t="s">
        <v>17</v>
      </c>
      <c r="X59" s="84">
        <v>9.9999999999997868E-3</v>
      </c>
      <c r="Y59" s="84">
        <v>9.9999999999997868E-3</v>
      </c>
      <c r="Z59" s="84">
        <v>9.9999999999997868E-3</v>
      </c>
      <c r="AA59" s="84">
        <v>0.30999999999999961</v>
      </c>
      <c r="AB59" s="84">
        <v>9.9999999999997868E-3</v>
      </c>
      <c r="AC59" s="85">
        <v>0.5699999999999994</v>
      </c>
      <c r="AD59" s="161">
        <f t="shared" ref="AD59:AD63" si="44">X59/T59</f>
        <v>2.3529411764705382E-4</v>
      </c>
      <c r="AE59" s="161">
        <f t="shared" ref="AE59:AE63" si="45">Y59/T59</f>
        <v>2.3529411764705382E-4</v>
      </c>
      <c r="AF59" s="164">
        <f t="shared" ref="AF59:AF63" si="46">Z59/T59</f>
        <v>2.3529411764705382E-4</v>
      </c>
      <c r="AG59" s="164">
        <f t="shared" ref="AG59:AG63" si="47">AA59/T59</f>
        <v>7.2941176470588147E-3</v>
      </c>
      <c r="AH59" s="86">
        <f t="shared" ref="AH59:AH63" si="48">AB59/T59</f>
        <v>2.3529411764705382E-4</v>
      </c>
      <c r="AI59" s="86">
        <f t="shared" ref="AI59:AI63" si="49">AC59/T59</f>
        <v>1.3411764705882338E-2</v>
      </c>
    </row>
    <row r="60" spans="1:35" s="112" customFormat="1" x14ac:dyDescent="0.2">
      <c r="A60" s="104">
        <v>2</v>
      </c>
      <c r="B60" s="105">
        <v>20.5</v>
      </c>
      <c r="C60" s="106" t="s">
        <v>71</v>
      </c>
      <c r="D60" s="118">
        <v>180027015</v>
      </c>
      <c r="E60" s="108" t="s">
        <v>17</v>
      </c>
      <c r="F60" s="109">
        <v>1.0000000000000231E-2</v>
      </c>
      <c r="G60" s="109">
        <v>0.23999999999999977</v>
      </c>
      <c r="H60" s="109">
        <v>2.0000000000000018E-2</v>
      </c>
      <c r="I60" s="109">
        <v>0.66000000000000014</v>
      </c>
      <c r="J60" s="109">
        <v>2.0000000000000018E-2</v>
      </c>
      <c r="K60" s="110">
        <v>1</v>
      </c>
      <c r="L60" s="161">
        <f t="shared" si="38"/>
        <v>4.8780487804879176E-4</v>
      </c>
      <c r="M60" s="161">
        <f t="shared" si="39"/>
        <v>1.1707317073170721E-2</v>
      </c>
      <c r="N60" s="164">
        <f t="shared" si="40"/>
        <v>9.7560975609756184E-4</v>
      </c>
      <c r="O60" s="164">
        <f t="shared" si="41"/>
        <v>3.219512195121952E-2</v>
      </c>
      <c r="P60" s="111">
        <f t="shared" si="42"/>
        <v>9.7560975609756184E-4</v>
      </c>
      <c r="Q60" s="111">
        <f t="shared" si="43"/>
        <v>4.878048780487805E-2</v>
      </c>
      <c r="T60" s="105">
        <v>25.1</v>
      </c>
      <c r="U60" s="106" t="s">
        <v>71</v>
      </c>
      <c r="V60" s="118">
        <v>180027015</v>
      </c>
      <c r="W60" s="108" t="s">
        <v>17</v>
      </c>
      <c r="X60" s="109">
        <v>0</v>
      </c>
      <c r="Y60" s="109">
        <v>0.71999999999999975</v>
      </c>
      <c r="Z60" s="109">
        <v>0</v>
      </c>
      <c r="AA60" s="109">
        <v>1.2999999999999998</v>
      </c>
      <c r="AB60" s="109">
        <v>0</v>
      </c>
      <c r="AC60" s="110">
        <v>1.7299999999999995</v>
      </c>
      <c r="AD60" s="161">
        <f t="shared" si="44"/>
        <v>0</v>
      </c>
      <c r="AE60" s="161">
        <f t="shared" si="45"/>
        <v>2.8685258964143416E-2</v>
      </c>
      <c r="AF60" s="164">
        <f t="shared" si="46"/>
        <v>0</v>
      </c>
      <c r="AG60" s="164">
        <f t="shared" si="47"/>
        <v>5.1792828685258953E-2</v>
      </c>
      <c r="AH60" s="86">
        <f t="shared" si="48"/>
        <v>0</v>
      </c>
      <c r="AI60" s="111">
        <f t="shared" si="49"/>
        <v>6.8924302788844594E-2</v>
      </c>
    </row>
    <row r="61" spans="1:35" x14ac:dyDescent="0.2">
      <c r="A61" s="65">
        <v>2</v>
      </c>
      <c r="B61" s="89">
        <v>40.700000000000003</v>
      </c>
      <c r="C61" s="42" t="s">
        <v>71</v>
      </c>
      <c r="D61" s="115">
        <v>180029033</v>
      </c>
      <c r="E61" s="102" t="s">
        <v>17</v>
      </c>
      <c r="F61" s="88">
        <v>0</v>
      </c>
      <c r="G61" s="88">
        <v>0.96</v>
      </c>
      <c r="H61" s="88">
        <v>0</v>
      </c>
      <c r="I61" s="88">
        <v>1.4900000000000002</v>
      </c>
      <c r="J61" s="88">
        <v>9.9999999999997868E-3</v>
      </c>
      <c r="K61" s="90">
        <v>2.3900000000000006</v>
      </c>
      <c r="L61" s="161">
        <f t="shared" si="38"/>
        <v>0</v>
      </c>
      <c r="M61" s="161">
        <f t="shared" si="39"/>
        <v>2.3587223587223583E-2</v>
      </c>
      <c r="N61" s="164">
        <f t="shared" si="40"/>
        <v>0</v>
      </c>
      <c r="O61" s="164">
        <f t="shared" si="41"/>
        <v>3.6609336609336615E-2</v>
      </c>
      <c r="P61" s="86">
        <f t="shared" si="42"/>
        <v>2.4570024570024044E-4</v>
      </c>
      <c r="Q61" s="86">
        <f t="shared" si="43"/>
        <v>5.8722358722358731E-2</v>
      </c>
      <c r="T61" s="89">
        <v>43</v>
      </c>
      <c r="U61" s="42" t="s">
        <v>71</v>
      </c>
      <c r="V61" s="115">
        <v>180029033</v>
      </c>
      <c r="W61" s="102" t="s">
        <v>17</v>
      </c>
      <c r="X61" s="88">
        <v>0</v>
      </c>
      <c r="Y61" s="88">
        <v>0.48000000000000043</v>
      </c>
      <c r="Z61" s="88">
        <v>6.0000000000000497E-2</v>
      </c>
      <c r="AA61" s="88">
        <v>1.0300000000000002</v>
      </c>
      <c r="AB61" s="88">
        <v>6.0000000000000497E-2</v>
      </c>
      <c r="AC61" s="90">
        <v>1.94</v>
      </c>
      <c r="AD61" s="161">
        <f t="shared" si="44"/>
        <v>0</v>
      </c>
      <c r="AE61" s="161">
        <f t="shared" si="45"/>
        <v>1.1162790697674429E-2</v>
      </c>
      <c r="AF61" s="164">
        <f t="shared" si="46"/>
        <v>1.3953488372093138E-3</v>
      </c>
      <c r="AG61" s="164">
        <f t="shared" si="47"/>
        <v>2.3953488372093028E-2</v>
      </c>
      <c r="AH61" s="86">
        <f t="shared" si="48"/>
        <v>1.3953488372093138E-3</v>
      </c>
      <c r="AI61" s="86">
        <f t="shared" si="49"/>
        <v>4.5116279069767444E-2</v>
      </c>
    </row>
    <row r="62" spans="1:35" x14ac:dyDescent="0.2">
      <c r="A62" s="65">
        <v>2</v>
      </c>
      <c r="B62" s="89">
        <v>23.7</v>
      </c>
      <c r="C62" s="42" t="s">
        <v>71</v>
      </c>
      <c r="D62" s="115">
        <v>180032304</v>
      </c>
      <c r="E62" s="102" t="s">
        <v>17</v>
      </c>
      <c r="F62" s="88">
        <v>0</v>
      </c>
      <c r="G62" s="88">
        <v>0.13000000000000078</v>
      </c>
      <c r="H62" s="88">
        <v>0.45000000000000018</v>
      </c>
      <c r="I62" s="88">
        <v>0.33000000000000007</v>
      </c>
      <c r="J62" s="88">
        <v>0.45999999999999996</v>
      </c>
      <c r="K62" s="90">
        <v>0.87000000000000011</v>
      </c>
      <c r="L62" s="161">
        <f t="shared" si="38"/>
        <v>0</v>
      </c>
      <c r="M62" s="161">
        <f t="shared" si="39"/>
        <v>5.4852320675105818E-3</v>
      </c>
      <c r="N62" s="164">
        <f t="shared" si="40"/>
        <v>1.8987341772151906E-2</v>
      </c>
      <c r="O62" s="164">
        <f t="shared" si="41"/>
        <v>1.3924050632911395E-2</v>
      </c>
      <c r="P62" s="86">
        <f t="shared" si="42"/>
        <v>1.9409282700421939E-2</v>
      </c>
      <c r="Q62" s="86">
        <f t="shared" si="43"/>
        <v>3.6708860759493679E-2</v>
      </c>
      <c r="T62" s="89">
        <v>24.6</v>
      </c>
      <c r="U62" s="42" t="s">
        <v>71</v>
      </c>
      <c r="V62" s="115">
        <v>180032304</v>
      </c>
      <c r="W62" s="102" t="s">
        <v>17</v>
      </c>
      <c r="X62" s="88">
        <v>4.9999999999999822E-2</v>
      </c>
      <c r="Y62" s="88">
        <v>0</v>
      </c>
      <c r="Z62" s="88">
        <v>0.75</v>
      </c>
      <c r="AA62" s="88">
        <v>0.13999999999999968</v>
      </c>
      <c r="AB62" s="88">
        <v>1.2399999999999993</v>
      </c>
      <c r="AC62" s="90">
        <v>5.9999999999999609E-2</v>
      </c>
      <c r="AD62" s="161">
        <f t="shared" si="44"/>
        <v>2.0325203252032449E-3</v>
      </c>
      <c r="AE62" s="161">
        <f t="shared" si="45"/>
        <v>0</v>
      </c>
      <c r="AF62" s="164">
        <f t="shared" si="46"/>
        <v>3.048780487804878E-2</v>
      </c>
      <c r="AG62" s="164">
        <f t="shared" si="47"/>
        <v>5.6910569105690922E-3</v>
      </c>
      <c r="AH62" s="86">
        <f t="shared" si="48"/>
        <v>5.0406504065040623E-2</v>
      </c>
      <c r="AI62" s="86">
        <f t="shared" si="49"/>
        <v>2.4390243902438864E-3</v>
      </c>
    </row>
    <row r="63" spans="1:35" x14ac:dyDescent="0.2">
      <c r="A63" s="65">
        <v>2</v>
      </c>
      <c r="B63" s="91">
        <v>38.6</v>
      </c>
      <c r="C63" s="42" t="s">
        <v>71</v>
      </c>
      <c r="D63" s="115">
        <v>180031258</v>
      </c>
      <c r="E63" s="102" t="s">
        <v>17</v>
      </c>
      <c r="F63" s="88">
        <v>4.9999999999999822E-2</v>
      </c>
      <c r="G63" s="88">
        <v>0.5</v>
      </c>
      <c r="H63" s="88">
        <v>0.21999999999999975</v>
      </c>
      <c r="I63" s="88">
        <v>0.87000000000000011</v>
      </c>
      <c r="J63" s="88">
        <v>0.23999999999999932</v>
      </c>
      <c r="K63" s="90">
        <v>1.0600000000000005</v>
      </c>
      <c r="L63" s="161">
        <f t="shared" si="38"/>
        <v>1.2953367875647621E-3</v>
      </c>
      <c r="M63" s="161">
        <f t="shared" si="39"/>
        <v>1.2953367875647668E-2</v>
      </c>
      <c r="N63" s="164">
        <f t="shared" si="40"/>
        <v>5.6994818652849671E-3</v>
      </c>
      <c r="O63" s="164">
        <f t="shared" si="41"/>
        <v>2.2538860103626945E-2</v>
      </c>
      <c r="P63" s="86">
        <f t="shared" si="42"/>
        <v>6.2176165803108632E-3</v>
      </c>
      <c r="Q63" s="86">
        <f t="shared" si="43"/>
        <v>2.7461139896373069E-2</v>
      </c>
      <c r="T63" s="91">
        <v>39.799999999999997</v>
      </c>
      <c r="U63" s="42" t="s">
        <v>71</v>
      </c>
      <c r="V63" s="115">
        <v>180031258</v>
      </c>
      <c r="W63" s="102" t="s">
        <v>17</v>
      </c>
      <c r="X63" s="88">
        <v>1.9999999999999574E-2</v>
      </c>
      <c r="Y63" s="88">
        <v>0.98</v>
      </c>
      <c r="Z63" s="88">
        <v>4.9999999999999822E-2</v>
      </c>
      <c r="AA63" s="88">
        <v>1.5100000000000002</v>
      </c>
      <c r="AB63" s="88">
        <v>0.30999999999999961</v>
      </c>
      <c r="AC63" s="90">
        <v>1.7400000000000002</v>
      </c>
      <c r="AD63" s="161">
        <f t="shared" si="44"/>
        <v>5.0251256281405967E-4</v>
      </c>
      <c r="AE63" s="161">
        <f t="shared" si="45"/>
        <v>2.4623115577889449E-2</v>
      </c>
      <c r="AF63" s="164">
        <f t="shared" si="46"/>
        <v>1.2562814070351716E-3</v>
      </c>
      <c r="AG63" s="164">
        <f t="shared" si="47"/>
        <v>3.7939698492462322E-2</v>
      </c>
      <c r="AH63" s="86">
        <f t="shared" si="48"/>
        <v>7.7889447236180812E-3</v>
      </c>
      <c r="AI63" s="86">
        <f t="shared" si="49"/>
        <v>4.3718592964824131E-2</v>
      </c>
    </row>
    <row r="64" spans="1:35" ht="16" thickBot="1" x14ac:dyDescent="0.25">
      <c r="D64" s="65"/>
      <c r="E64" s="65"/>
      <c r="F64" s="119"/>
      <c r="G64" s="119"/>
      <c r="H64" s="119"/>
      <c r="I64" s="119"/>
      <c r="J64" s="119"/>
      <c r="K64" s="119"/>
      <c r="L64" s="120"/>
      <c r="M64" s="120"/>
      <c r="N64" s="120"/>
      <c r="O64" s="120"/>
      <c r="P64" s="120"/>
      <c r="Q64" s="120"/>
    </row>
    <row r="65" spans="4:35" x14ac:dyDescent="0.2">
      <c r="D65" s="65"/>
      <c r="E65" s="65"/>
      <c r="F65" s="224" t="s">
        <v>72</v>
      </c>
      <c r="G65" s="225"/>
      <c r="H65" s="224" t="s">
        <v>65</v>
      </c>
      <c r="I65" s="226"/>
      <c r="J65" s="224" t="s">
        <v>66</v>
      </c>
      <c r="K65" s="226"/>
      <c r="L65" s="227" t="s">
        <v>64</v>
      </c>
      <c r="M65" s="228"/>
      <c r="N65" s="227" t="s">
        <v>65</v>
      </c>
      <c r="O65" s="229"/>
      <c r="P65" s="227" t="s">
        <v>66</v>
      </c>
      <c r="Q65" s="229"/>
      <c r="V65" s="65"/>
      <c r="W65" s="65"/>
      <c r="X65" s="224" t="s">
        <v>72</v>
      </c>
      <c r="Y65" s="225"/>
      <c r="Z65" s="224" t="s">
        <v>65</v>
      </c>
      <c r="AA65" s="226"/>
      <c r="AB65" s="224" t="s">
        <v>66</v>
      </c>
      <c r="AC65" s="226"/>
      <c r="AD65" s="227" t="s">
        <v>64</v>
      </c>
      <c r="AE65" s="228"/>
      <c r="AF65" s="227" t="s">
        <v>65</v>
      </c>
      <c r="AG65" s="229"/>
      <c r="AH65" s="227" t="s">
        <v>66</v>
      </c>
      <c r="AI65" s="229"/>
    </row>
    <row r="66" spans="4:35" x14ac:dyDescent="0.2">
      <c r="F66" s="68" t="s">
        <v>14</v>
      </c>
      <c r="G66" s="69" t="s">
        <v>70</v>
      </c>
      <c r="H66" s="68" t="s">
        <v>14</v>
      </c>
      <c r="I66" s="70" t="s">
        <v>70</v>
      </c>
      <c r="J66" s="68" t="s">
        <v>14</v>
      </c>
      <c r="K66" s="70" t="s">
        <v>70</v>
      </c>
      <c r="L66" s="71" t="s">
        <v>14</v>
      </c>
      <c r="M66" s="72" t="s">
        <v>70</v>
      </c>
      <c r="N66" s="71" t="s">
        <v>14</v>
      </c>
      <c r="O66" s="73" t="s">
        <v>70</v>
      </c>
      <c r="P66" s="71" t="s">
        <v>14</v>
      </c>
      <c r="Q66" s="73" t="s">
        <v>70</v>
      </c>
      <c r="X66" s="68" t="s">
        <v>14</v>
      </c>
      <c r="Y66" s="69" t="s">
        <v>70</v>
      </c>
      <c r="Z66" s="68" t="s">
        <v>14</v>
      </c>
      <c r="AA66" s="70" t="s">
        <v>70</v>
      </c>
      <c r="AB66" s="68" t="s">
        <v>14</v>
      </c>
      <c r="AC66" s="70" t="s">
        <v>70</v>
      </c>
      <c r="AD66" s="71" t="s">
        <v>14</v>
      </c>
      <c r="AE66" s="72" t="s">
        <v>70</v>
      </c>
      <c r="AF66" s="71" t="s">
        <v>14</v>
      </c>
      <c r="AG66" s="73" t="s">
        <v>70</v>
      </c>
      <c r="AH66" s="71" t="s">
        <v>14</v>
      </c>
      <c r="AI66" s="73" t="s">
        <v>70</v>
      </c>
    </row>
    <row r="67" spans="4:35" ht="16" thickBot="1" x14ac:dyDescent="0.25">
      <c r="D67" t="s">
        <v>14</v>
      </c>
      <c r="E67" s="47" t="s">
        <v>13</v>
      </c>
      <c r="F67" s="88">
        <f>AVERAGE(F5:F14)</f>
        <v>0.33599999999999985</v>
      </c>
      <c r="G67" s="88"/>
      <c r="H67" s="88">
        <f t="shared" ref="H67:P67" si="50">AVERAGE(H5:H14)</f>
        <v>0.82699999999999996</v>
      </c>
      <c r="I67" s="88"/>
      <c r="J67" s="88">
        <f t="shared" si="50"/>
        <v>1.1190000000000002</v>
      </c>
      <c r="K67" s="88"/>
      <c r="L67" s="88">
        <f t="shared" si="50"/>
        <v>8.1131422604292305E-3</v>
      </c>
      <c r="M67" s="88"/>
      <c r="N67" s="88">
        <f t="shared" si="50"/>
        <v>2.0187678963027936E-2</v>
      </c>
      <c r="O67" s="88"/>
      <c r="P67" s="88">
        <f t="shared" si="50"/>
        <v>2.7413756048407893E-2</v>
      </c>
      <c r="Q67" s="88"/>
      <c r="V67" t="s">
        <v>14</v>
      </c>
      <c r="W67" s="47" t="s">
        <v>13</v>
      </c>
      <c r="X67" s="88">
        <f>AVERAGE(X5:X14)</f>
        <v>0.21600000000000011</v>
      </c>
      <c r="Y67" s="88"/>
      <c r="Z67" s="88">
        <f t="shared" ref="Z67" si="51">AVERAGE(Z5:Z14)</f>
        <v>0.98599999999999999</v>
      </c>
      <c r="AA67" s="88"/>
      <c r="AB67" s="88">
        <f t="shared" ref="AB67" si="52">AVERAGE(AB5:AB14)</f>
        <v>1.591</v>
      </c>
      <c r="AC67" s="88"/>
      <c r="AD67" s="88">
        <f t="shared" ref="AD67" si="53">AVERAGE(AD5:AD14)</f>
        <v>5.2809294306980477E-3</v>
      </c>
      <c r="AE67" s="88"/>
      <c r="AF67" s="88">
        <f t="shared" ref="AF67" si="54">AVERAGE(AF5:AF14)</f>
        <v>2.5233934493668387E-2</v>
      </c>
      <c r="AG67" s="88"/>
      <c r="AH67" s="88">
        <f t="shared" ref="AH67" si="55">AVERAGE(AH5:AH14)</f>
        <v>4.115104591550537E-2</v>
      </c>
      <c r="AI67" s="88"/>
    </row>
    <row r="68" spans="4:35" x14ac:dyDescent="0.2">
      <c r="E68" s="37" t="s">
        <v>71</v>
      </c>
      <c r="F68" s="88">
        <f>AVERAGE(F36:F44)</f>
        <v>0.22</v>
      </c>
      <c r="G68" s="88"/>
      <c r="H68" s="88">
        <f t="shared" ref="H68:P68" si="56">AVERAGE(H36:H44)</f>
        <v>0.63888888888888895</v>
      </c>
      <c r="I68" s="88"/>
      <c r="J68" s="88">
        <f t="shared" si="56"/>
        <v>0.97444444444444478</v>
      </c>
      <c r="K68" s="88"/>
      <c r="L68" s="88">
        <f t="shared" si="56"/>
        <v>6.853015472981395E-3</v>
      </c>
      <c r="M68" s="88"/>
      <c r="N68" s="88">
        <f t="shared" si="56"/>
        <v>1.9925409165781408E-2</v>
      </c>
      <c r="O68" s="88"/>
      <c r="P68" s="88">
        <f t="shared" si="56"/>
        <v>3.0407253964202074E-2</v>
      </c>
      <c r="Q68" s="88"/>
      <c r="W68" s="37" t="s">
        <v>71</v>
      </c>
      <c r="X68" s="88">
        <f>AVERAGE(X36:X44)</f>
        <v>5.8888888888889018E-2</v>
      </c>
      <c r="Y68" s="88"/>
      <c r="Z68" s="88">
        <f t="shared" ref="Z68" si="57">AVERAGE(Z36:Z44)</f>
        <v>0.61111111111111116</v>
      </c>
      <c r="AA68" s="88"/>
      <c r="AB68" s="88">
        <f t="shared" ref="AB68" si="58">AVERAGE(AB36:AB44)</f>
        <v>1.2377777777777779</v>
      </c>
      <c r="AC68" s="88"/>
      <c r="AD68" s="88">
        <f t="shared" ref="AD68" si="59">AVERAGE(AD36:AD44)</f>
        <v>1.7879486747278742E-3</v>
      </c>
      <c r="AE68" s="88"/>
      <c r="AF68" s="88">
        <f t="shared" ref="AF68" si="60">AVERAGE(AF36:AF44)</f>
        <v>1.9105917413838366E-2</v>
      </c>
      <c r="AG68" s="88"/>
      <c r="AH68" s="88">
        <f t="shared" ref="AH68" si="61">AVERAGE(AH36:AH44)</f>
        <v>3.8954036338935433E-2</v>
      </c>
      <c r="AI68" s="88"/>
    </row>
    <row r="69" spans="4:35" x14ac:dyDescent="0.2">
      <c r="F69" s="120">
        <f>TTEST(F5:F14,F36:F44,2,2)</f>
        <v>0.38440215717346626</v>
      </c>
      <c r="G69" s="120"/>
      <c r="H69" s="120">
        <f t="shared" ref="H69:P69" si="62">TTEST(H5:H14,H36:H44,2,2)</f>
        <v>0.48495558417044704</v>
      </c>
      <c r="I69" s="120"/>
      <c r="J69" s="120">
        <f t="shared" si="62"/>
        <v>0.66827473857369757</v>
      </c>
      <c r="K69" s="120"/>
      <c r="L69" s="120">
        <f t="shared" si="62"/>
        <v>0.69350615546674177</v>
      </c>
      <c r="M69" s="120"/>
      <c r="N69" s="120">
        <f t="shared" si="62"/>
        <v>0.96913028268551615</v>
      </c>
      <c r="O69" s="120"/>
      <c r="P69" s="120">
        <f t="shared" si="62"/>
        <v>0.73250229026866487</v>
      </c>
      <c r="Q69" s="120"/>
      <c r="X69" s="120">
        <f>TTEST(X5:X14,X36:X44,2,2)</f>
        <v>5.2989297454902155E-2</v>
      </c>
      <c r="Y69" s="120"/>
      <c r="Z69" s="120">
        <f t="shared" ref="Z69" si="63">TTEST(Z5:Z14,Z36:Z44,2,2)</f>
        <v>0.11254057592279389</v>
      </c>
      <c r="AA69" s="120"/>
      <c r="AB69" s="120">
        <f t="shared" ref="AB69" si="64">TTEST(AB5:AB14,AB36:AB44,2,2)</f>
        <v>0.29658527476322616</v>
      </c>
      <c r="AC69" s="120"/>
      <c r="AD69" s="120">
        <f t="shared" ref="AD69" si="65">TTEST(AD5:AD14,AD36:AD44,2,2)</f>
        <v>6.8235095861017003E-2</v>
      </c>
      <c r="AE69" s="120"/>
      <c r="AF69" s="120">
        <f t="shared" ref="AF69" si="66">TTEST(AF5:AF14,AF36:AF44,2,2)</f>
        <v>0.29485368656932359</v>
      </c>
      <c r="AG69" s="120"/>
      <c r="AH69" s="120">
        <f t="shared" ref="AH69" si="67">TTEST(AH5:AH14,AH36:AH44,2,2)</f>
        <v>0.80955476506898527</v>
      </c>
      <c r="AI69" s="120"/>
    </row>
    <row r="70" spans="4:35" x14ac:dyDescent="0.2">
      <c r="F70" s="120"/>
      <c r="G70" s="120"/>
      <c r="H70" s="120"/>
      <c r="I70" s="120"/>
      <c r="J70" s="120"/>
      <c r="L70" s="120"/>
      <c r="M70" s="120"/>
      <c r="N70" s="120"/>
      <c r="O70" s="120"/>
      <c r="P70" s="120"/>
      <c r="X70" s="120"/>
      <c r="Y70" s="120"/>
      <c r="Z70" s="120"/>
      <c r="AA70" s="120"/>
      <c r="AB70" s="120"/>
      <c r="AD70" s="120"/>
      <c r="AE70" s="120"/>
      <c r="AF70" s="120"/>
      <c r="AG70" s="120"/>
      <c r="AH70" s="120"/>
    </row>
    <row r="71" spans="4:35" ht="16" thickBot="1" x14ac:dyDescent="0.25">
      <c r="D71" t="s">
        <v>16</v>
      </c>
      <c r="E71" s="47" t="s">
        <v>13</v>
      </c>
      <c r="F71" s="88">
        <f>AVERAGE(F15:F24)</f>
        <v>8.0999999999999878E-2</v>
      </c>
      <c r="G71" s="88">
        <f t="shared" ref="G71:Q71" si="68">AVERAGE(G15:G24)</f>
        <v>0.31500000000000006</v>
      </c>
      <c r="H71" s="88">
        <f t="shared" si="68"/>
        <v>0.29999999999999971</v>
      </c>
      <c r="I71" s="88">
        <f t="shared" si="68"/>
        <v>0.76400000000000023</v>
      </c>
      <c r="J71" s="88">
        <f t="shared" si="68"/>
        <v>0.42499999999999999</v>
      </c>
      <c r="K71" s="88">
        <f t="shared" si="68"/>
        <v>0.91830000000000001</v>
      </c>
      <c r="L71" s="88">
        <f t="shared" si="68"/>
        <v>2.0708171416670257E-3</v>
      </c>
      <c r="M71" s="88">
        <f t="shared" si="68"/>
        <v>7.6141401496033117E-3</v>
      </c>
      <c r="N71" s="88">
        <f t="shared" si="68"/>
        <v>7.0370218175481933E-3</v>
      </c>
      <c r="O71" s="88">
        <f t="shared" si="68"/>
        <v>1.7964291725452133E-2</v>
      </c>
      <c r="P71" s="88">
        <f t="shared" si="68"/>
        <v>1.0047815292447833E-2</v>
      </c>
      <c r="Q71" s="88">
        <f t="shared" si="68"/>
        <v>2.1603064478021204E-2</v>
      </c>
      <c r="V71" t="s">
        <v>16</v>
      </c>
      <c r="W71" s="47" t="s">
        <v>13</v>
      </c>
      <c r="X71" s="88">
        <f>AVERAGE(X15:X24)</f>
        <v>3.7300000000000111E-2</v>
      </c>
      <c r="Y71" s="88">
        <f t="shared" ref="Y71:AI71" si="69">AVERAGE(Y15:Y24)</f>
        <v>0.29900000000000021</v>
      </c>
      <c r="Z71" s="88">
        <f t="shared" si="69"/>
        <v>0.51530000000000009</v>
      </c>
      <c r="AA71" s="88">
        <f t="shared" si="69"/>
        <v>0.73</v>
      </c>
      <c r="AB71" s="88">
        <f t="shared" si="69"/>
        <v>0.7753000000000001</v>
      </c>
      <c r="AC71" s="88">
        <f t="shared" si="69"/>
        <v>1.1299999999999999</v>
      </c>
      <c r="AD71" s="88">
        <f t="shared" si="69"/>
        <v>8.8682052931019916E-4</v>
      </c>
      <c r="AE71" s="88">
        <f t="shared" si="69"/>
        <v>7.3541610349756193E-3</v>
      </c>
      <c r="AF71" s="88">
        <f t="shared" si="69"/>
        <v>1.2220414074041858E-2</v>
      </c>
      <c r="AG71" s="88">
        <f t="shared" si="69"/>
        <v>1.8474010260976476E-2</v>
      </c>
      <c r="AH71" s="88">
        <f t="shared" si="69"/>
        <v>1.836894430774556E-2</v>
      </c>
      <c r="AI71" s="88">
        <f t="shared" si="69"/>
        <v>2.9055792709992884E-2</v>
      </c>
    </row>
    <row r="72" spans="4:35" x14ac:dyDescent="0.2">
      <c r="E72" s="37" t="s">
        <v>71</v>
      </c>
      <c r="F72" s="88">
        <f>AVERAGE(F45:F53)</f>
        <v>7.8888888888888786E-2</v>
      </c>
      <c r="G72" s="88">
        <f t="shared" ref="G72:Q72" si="70">AVERAGE(G45:G53)</f>
        <v>0.42444444444444457</v>
      </c>
      <c r="H72" s="88">
        <f t="shared" si="70"/>
        <v>6.777777777777777E-2</v>
      </c>
      <c r="I72" s="88">
        <f t="shared" si="70"/>
        <v>0.65999999999999992</v>
      </c>
      <c r="J72" s="88">
        <f t="shared" si="70"/>
        <v>0.12177777777777773</v>
      </c>
      <c r="K72" s="88">
        <f t="shared" si="70"/>
        <v>1.0772222222222223</v>
      </c>
      <c r="L72" s="88">
        <f t="shared" si="70"/>
        <v>1.9813869216750084E-3</v>
      </c>
      <c r="M72" s="88">
        <f t="shared" si="70"/>
        <v>1.1580151450117903E-2</v>
      </c>
      <c r="N72" s="88">
        <f t="shared" si="70"/>
        <v>1.7417691903193447E-3</v>
      </c>
      <c r="O72" s="88">
        <f t="shared" si="70"/>
        <v>1.7555806652575494E-2</v>
      </c>
      <c r="P72" s="88">
        <f t="shared" si="70"/>
        <v>3.3024074561542722E-3</v>
      </c>
      <c r="Q72" s="88">
        <f t="shared" si="70"/>
        <v>2.8395804709198804E-2</v>
      </c>
      <c r="W72" s="37" t="s">
        <v>71</v>
      </c>
      <c r="X72" s="88">
        <f>AVERAGE(X45:X53)</f>
        <v>6.6666666666666229E-3</v>
      </c>
      <c r="Y72" s="88">
        <f t="shared" ref="Y72:AI72" si="71">AVERAGE(Y45:Y53)</f>
        <v>0.30777777777777748</v>
      </c>
      <c r="Z72" s="88">
        <f t="shared" si="71"/>
        <v>8.9999999999999858E-2</v>
      </c>
      <c r="AA72" s="88">
        <f t="shared" si="71"/>
        <v>0.97777777777777741</v>
      </c>
      <c r="AB72" s="88">
        <f t="shared" si="71"/>
        <v>0.24666666666666684</v>
      </c>
      <c r="AC72" s="88">
        <f t="shared" si="71"/>
        <v>1.4066666666666663</v>
      </c>
      <c r="AD72" s="88">
        <f t="shared" si="71"/>
        <v>1.660871897524801E-4</v>
      </c>
      <c r="AE72" s="88">
        <f t="shared" si="71"/>
        <v>8.2016634327951466E-3</v>
      </c>
      <c r="AF72" s="88">
        <f t="shared" si="71"/>
        <v>2.394252189612269E-3</v>
      </c>
      <c r="AG72" s="88">
        <f t="shared" si="71"/>
        <v>2.6039080010108111E-2</v>
      </c>
      <c r="AH72" s="88">
        <f t="shared" si="71"/>
        <v>6.6923769886818403E-3</v>
      </c>
      <c r="AI72" s="88">
        <f t="shared" si="71"/>
        <v>3.7526967220421932E-2</v>
      </c>
    </row>
    <row r="73" spans="4:35" x14ac:dyDescent="0.2">
      <c r="F73" s="120">
        <f>TTEST(F15:F24,F45:F53,2,2)</f>
        <v>0.9773409278251135</v>
      </c>
      <c r="G73" s="120">
        <f t="shared" ref="G73:Q73" si="72">TTEST(G15:G24,G45:G53,2,2)</f>
        <v>0.35671811054596736</v>
      </c>
      <c r="H73" s="120">
        <f t="shared" si="72"/>
        <v>4.926616627318773E-2</v>
      </c>
      <c r="I73" s="120">
        <f t="shared" si="72"/>
        <v>0.61830193393617994</v>
      </c>
      <c r="J73" s="120">
        <f t="shared" si="72"/>
        <v>5.1566958748662503E-2</v>
      </c>
      <c r="K73" s="120">
        <f t="shared" si="72"/>
        <v>0.54276339289011899</v>
      </c>
      <c r="L73" s="120">
        <f t="shared" si="72"/>
        <v>0.96098066413487437</v>
      </c>
      <c r="M73" s="120">
        <f t="shared" si="72"/>
        <v>0.24306684699496597</v>
      </c>
      <c r="N73" s="120">
        <f t="shared" si="72"/>
        <v>4.8454061749440266E-2</v>
      </c>
      <c r="O73" s="120">
        <f t="shared" si="72"/>
        <v>0.92976322477123208</v>
      </c>
      <c r="P73" s="120">
        <f t="shared" si="72"/>
        <v>5.9545176789144019E-2</v>
      </c>
      <c r="Q73" s="120">
        <f t="shared" si="72"/>
        <v>0.27914721672618836</v>
      </c>
      <c r="X73" s="120">
        <f>TTEST(X15:X24,X45:X53,2,2)</f>
        <v>0.10653497151963089</v>
      </c>
      <c r="Y73" s="120">
        <f t="shared" ref="Y73:AI73" si="73">TTEST(Y15:Y24,Y45:Y53,2,2)</f>
        <v>0.92376992701319149</v>
      </c>
      <c r="Z73" s="121">
        <f>TTEST(Z15:Z24,Z45:Z53,2,2)</f>
        <v>1.8536537780197383E-3</v>
      </c>
      <c r="AA73" s="121">
        <f t="shared" si="73"/>
        <v>2.4673010252523553E-2</v>
      </c>
      <c r="AB73" s="121">
        <f t="shared" si="73"/>
        <v>9.4472903337590886E-3</v>
      </c>
      <c r="AC73" s="120">
        <f t="shared" si="73"/>
        <v>0.1499491433584843</v>
      </c>
      <c r="AD73" s="120">
        <f t="shared" si="73"/>
        <v>9.5077537367892193E-2</v>
      </c>
      <c r="AE73" s="120">
        <f t="shared" si="73"/>
        <v>0.70974337701674295</v>
      </c>
      <c r="AF73" s="121">
        <f>TTEST(AF15:AF24,AF45:AF53,2,2)</f>
        <v>1.4279325921258785E-3</v>
      </c>
      <c r="AG73" s="121">
        <f t="shared" si="73"/>
        <v>1.6008863838273428E-2</v>
      </c>
      <c r="AH73" s="121">
        <f t="shared" si="73"/>
        <v>1.1168824551016133E-2</v>
      </c>
      <c r="AI73" s="120">
        <f t="shared" si="73"/>
        <v>0.14439945580253305</v>
      </c>
    </row>
    <row r="74" spans="4:35" x14ac:dyDescent="0.2"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X74" s="120"/>
      <c r="Y74" s="120"/>
      <c r="Z74" s="120"/>
      <c r="AA74" s="120"/>
      <c r="AB74" s="120"/>
      <c r="AC74" s="120"/>
      <c r="AD74" s="120"/>
      <c r="AE74" s="120"/>
      <c r="AF74" s="120"/>
      <c r="AG74" s="120"/>
      <c r="AH74" s="120"/>
      <c r="AI74" s="120"/>
    </row>
    <row r="75" spans="4:35" ht="16" thickBot="1" x14ac:dyDescent="0.25">
      <c r="D75" t="s">
        <v>17</v>
      </c>
      <c r="E75" s="47" t="s">
        <v>13</v>
      </c>
      <c r="F75" s="88">
        <f>AVERAGE(F25:F35)</f>
        <v>7.4818181818181811E-2</v>
      </c>
      <c r="G75" s="88">
        <f t="shared" ref="G75:Q75" si="74">AVERAGE(G25:G35)</f>
        <v>0.46</v>
      </c>
      <c r="H75" s="88">
        <f t="shared" si="74"/>
        <v>0.19063636363636363</v>
      </c>
      <c r="I75" s="88">
        <f t="shared" si="74"/>
        <v>0.6736363636363637</v>
      </c>
      <c r="J75" s="88">
        <f t="shared" si="74"/>
        <v>0.25245454545454543</v>
      </c>
      <c r="K75" s="88">
        <f t="shared" si="74"/>
        <v>1.0662727272727273</v>
      </c>
      <c r="L75" s="88">
        <f t="shared" si="74"/>
        <v>1.7627528801588542E-3</v>
      </c>
      <c r="M75" s="88">
        <f t="shared" si="74"/>
        <v>1.113165842107108E-2</v>
      </c>
      <c r="N75" s="88">
        <f t="shared" si="74"/>
        <v>4.4223658634536638E-3</v>
      </c>
      <c r="O75" s="88">
        <f t="shared" si="74"/>
        <v>1.5991929753909409E-2</v>
      </c>
      <c r="P75" s="88">
        <f t="shared" si="74"/>
        <v>5.8251669733029457E-3</v>
      </c>
      <c r="Q75" s="88">
        <f t="shared" si="74"/>
        <v>2.547971065010679E-2</v>
      </c>
      <c r="V75" t="s">
        <v>17</v>
      </c>
      <c r="W75" s="47" t="s">
        <v>13</v>
      </c>
      <c r="X75" s="88">
        <f>AVERAGE(X25:X35)</f>
        <v>1.2727272727272698E-2</v>
      </c>
      <c r="Y75" s="88">
        <f t="shared" ref="Y75:AI75" si="75">AVERAGE(Y25:Y35)</f>
        <v>0.21636363636363629</v>
      </c>
      <c r="Z75" s="88">
        <f t="shared" si="75"/>
        <v>0.21181818181818182</v>
      </c>
      <c r="AA75" s="88">
        <f t="shared" si="75"/>
        <v>0.72272727272727277</v>
      </c>
      <c r="AB75" s="88">
        <f t="shared" si="75"/>
        <v>0.29090909090909078</v>
      </c>
      <c r="AC75" s="88">
        <f t="shared" si="75"/>
        <v>1.2972727272727276</v>
      </c>
      <c r="AD75" s="88">
        <f t="shared" si="75"/>
        <v>2.9446268817552584E-4</v>
      </c>
      <c r="AE75" s="88">
        <f t="shared" si="75"/>
        <v>5.0313680781318183E-3</v>
      </c>
      <c r="AF75" s="88">
        <f t="shared" si="75"/>
        <v>4.7936643284514757E-3</v>
      </c>
      <c r="AG75" s="88">
        <f t="shared" si="75"/>
        <v>1.713153690708093E-2</v>
      </c>
      <c r="AH75" s="88">
        <f t="shared" si="75"/>
        <v>6.6588559431159412E-3</v>
      </c>
      <c r="AI75" s="88">
        <f t="shared" si="75"/>
        <v>3.0725418508916937E-2</v>
      </c>
    </row>
    <row r="76" spans="4:35" x14ac:dyDescent="0.2">
      <c r="E76" s="37" t="s">
        <v>71</v>
      </c>
      <c r="F76" s="88">
        <f>AVERAGE(F54:F63)</f>
        <v>3.2999999999999877E-2</v>
      </c>
      <c r="G76" s="88">
        <f t="shared" ref="G76:Q76" si="76">AVERAGE(G54:G63)</f>
        <v>0.40500000000000008</v>
      </c>
      <c r="H76" s="88">
        <f t="shared" si="76"/>
        <v>0.10799999999999987</v>
      </c>
      <c r="I76" s="88">
        <f t="shared" si="76"/>
        <v>0.621</v>
      </c>
      <c r="J76" s="88">
        <f t="shared" si="76"/>
        <v>0.11899999999999981</v>
      </c>
      <c r="K76" s="88">
        <f t="shared" si="76"/>
        <v>1.0813000000000001</v>
      </c>
      <c r="L76" s="88">
        <f t="shared" si="76"/>
        <v>8.5491037378057145E-4</v>
      </c>
      <c r="M76" s="88">
        <f t="shared" si="76"/>
        <v>1.0870407724830939E-2</v>
      </c>
      <c r="N76" s="88">
        <f t="shared" si="76"/>
        <v>3.5437987598232806E-3</v>
      </c>
      <c r="O76" s="88">
        <f t="shared" si="76"/>
        <v>1.7624909070125646E-2</v>
      </c>
      <c r="P76" s="88">
        <f t="shared" si="76"/>
        <v>3.8403427151813795E-3</v>
      </c>
      <c r="Q76" s="88">
        <f t="shared" si="76"/>
        <v>3.0763446289308348E-2</v>
      </c>
      <c r="W76" s="37" t="s">
        <v>71</v>
      </c>
      <c r="X76" s="88">
        <f>AVERAGE(X54:X63)</f>
        <v>7.9999999999999186E-3</v>
      </c>
      <c r="Y76" s="88">
        <f t="shared" ref="Y76:AI76" si="77">AVERAGE(Y54:Y63)</f>
        <v>0.29900000000000004</v>
      </c>
      <c r="Z76" s="88">
        <f t="shared" si="77"/>
        <v>0.10599999999999996</v>
      </c>
      <c r="AA76" s="88">
        <f t="shared" si="77"/>
        <v>0.87400000000000022</v>
      </c>
      <c r="AB76" s="88">
        <f t="shared" si="77"/>
        <v>0.19699999999999979</v>
      </c>
      <c r="AC76" s="88">
        <f t="shared" si="77"/>
        <v>1.3390000000000002</v>
      </c>
      <c r="AD76" s="88">
        <f t="shared" si="77"/>
        <v>2.7703270056643589E-4</v>
      </c>
      <c r="AE76" s="88">
        <f t="shared" si="77"/>
        <v>8.524662733164377E-3</v>
      </c>
      <c r="AF76" s="88">
        <f t="shared" si="77"/>
        <v>3.8271073145508894E-3</v>
      </c>
      <c r="AG76" s="88">
        <f t="shared" si="77"/>
        <v>2.4006780555979858E-2</v>
      </c>
      <c r="AH76" s="88">
        <f t="shared" si="77"/>
        <v>6.8834489105778548E-3</v>
      </c>
      <c r="AI76" s="88">
        <f t="shared" si="77"/>
        <v>3.6138047424764695E-2</v>
      </c>
    </row>
    <row r="77" spans="4:35" x14ac:dyDescent="0.2">
      <c r="F77" s="120">
        <f>TTEST(F25:F35,F54:F63,2,2)</f>
        <v>0.16255502661288032</v>
      </c>
      <c r="G77" s="120">
        <f t="shared" ref="G77:Q77" si="78">TTEST(G25:G35,G54:G63,2,2)</f>
        <v>0.59454940382935706</v>
      </c>
      <c r="H77" s="120">
        <f t="shared" si="78"/>
        <v>0.22896439681713102</v>
      </c>
      <c r="I77" s="120">
        <f t="shared" si="78"/>
        <v>0.73351401497171453</v>
      </c>
      <c r="J77" s="120">
        <f t="shared" si="78"/>
        <v>0.13425895404556901</v>
      </c>
      <c r="K77" s="120">
        <f t="shared" si="78"/>
        <v>0.94216427658886037</v>
      </c>
      <c r="L77" s="120">
        <f t="shared" si="78"/>
        <v>0.20266976831388034</v>
      </c>
      <c r="M77" s="120">
        <f t="shared" si="78"/>
        <v>0.91591014100755797</v>
      </c>
      <c r="N77" s="120">
        <f t="shared" si="78"/>
        <v>0.67457718534280253</v>
      </c>
      <c r="O77" s="120">
        <f t="shared" si="78"/>
        <v>0.677480707648206</v>
      </c>
      <c r="P77" s="120">
        <f t="shared" si="78"/>
        <v>0.41252006443780298</v>
      </c>
      <c r="Q77" s="120">
        <f t="shared" si="78"/>
        <v>0.33143061950674468</v>
      </c>
      <c r="X77" s="120">
        <f>TTEST(X25:X35,X54:X63,2,2)</f>
        <v>0.66612419460803662</v>
      </c>
      <c r="Y77" s="120">
        <f t="shared" ref="Y77:AI77" si="79">TTEST(Y25:Y35,Y54:Y63,2,2)</f>
        <v>0.5095849498492474</v>
      </c>
      <c r="Z77" s="120">
        <f t="shared" si="79"/>
        <v>0.38428026346309319</v>
      </c>
      <c r="AA77" s="120">
        <f t="shared" si="79"/>
        <v>0.33434823633140365</v>
      </c>
      <c r="AB77" s="120">
        <f t="shared" si="79"/>
        <v>0.55881039834252466</v>
      </c>
      <c r="AC77" s="120">
        <f t="shared" si="79"/>
        <v>0.86052214172610886</v>
      </c>
      <c r="AD77" s="120">
        <f t="shared" si="79"/>
        <v>0.95197320978772526</v>
      </c>
      <c r="AE77" s="120">
        <f t="shared" si="79"/>
        <v>0.32785318053354062</v>
      </c>
      <c r="AF77" s="120">
        <f t="shared" si="79"/>
        <v>0.78675141719079289</v>
      </c>
      <c r="AG77" s="120">
        <f t="shared" si="79"/>
        <v>0.1515866999722586</v>
      </c>
      <c r="AH77" s="120">
        <f t="shared" si="79"/>
        <v>0.96614117190388371</v>
      </c>
      <c r="AI77" s="120">
        <f t="shared" si="79"/>
        <v>0.42505773399990043</v>
      </c>
    </row>
    <row r="78" spans="4:35" ht="16" thickBot="1" x14ac:dyDescent="0.25">
      <c r="F78" s="120"/>
      <c r="G78" s="120"/>
      <c r="H78" s="120"/>
      <c r="I78" s="120"/>
      <c r="J78" s="120"/>
      <c r="K78" s="120"/>
      <c r="L78" s="120"/>
      <c r="M78" s="120"/>
      <c r="N78" s="120"/>
      <c r="O78" s="120"/>
      <c r="P78" s="120"/>
      <c r="Q78" s="120"/>
      <c r="X78" s="120"/>
      <c r="Y78" s="120"/>
      <c r="Z78" s="120"/>
      <c r="AA78" s="120"/>
      <c r="AB78" s="120"/>
      <c r="AC78" s="120"/>
      <c r="AD78" s="120"/>
      <c r="AE78" s="120"/>
      <c r="AF78" s="120"/>
      <c r="AG78" s="120"/>
      <c r="AH78" s="120"/>
      <c r="AI78" s="120"/>
    </row>
    <row r="79" spans="4:35" x14ac:dyDescent="0.2">
      <c r="E79" s="224" t="s">
        <v>72</v>
      </c>
      <c r="F79" s="225"/>
      <c r="G79" s="224" t="s">
        <v>65</v>
      </c>
      <c r="H79" s="226"/>
      <c r="I79" s="224" t="s">
        <v>66</v>
      </c>
      <c r="J79" s="226"/>
      <c r="K79" s="227" t="s">
        <v>64</v>
      </c>
      <c r="L79" s="228"/>
      <c r="M79" s="227" t="s">
        <v>65</v>
      </c>
      <c r="N79" s="229"/>
      <c r="O79" s="227" t="s">
        <v>66</v>
      </c>
      <c r="P79" s="229"/>
      <c r="Q79" s="120"/>
      <c r="X79" s="120"/>
      <c r="Y79" s="120"/>
      <c r="Z79" s="120"/>
      <c r="AA79" s="120"/>
      <c r="AB79" s="120"/>
      <c r="AC79" s="120"/>
      <c r="AD79" s="120"/>
      <c r="AE79" s="120"/>
      <c r="AF79" s="120"/>
      <c r="AG79" s="120"/>
      <c r="AH79" s="120"/>
      <c r="AI79" s="120"/>
    </row>
    <row r="80" spans="4:35" ht="16" thickBot="1" x14ac:dyDescent="0.25">
      <c r="E80" s="68" t="s">
        <v>14</v>
      </c>
      <c r="F80" s="69" t="s">
        <v>70</v>
      </c>
      <c r="G80" s="68" t="s">
        <v>14</v>
      </c>
      <c r="H80" s="70" t="s">
        <v>70</v>
      </c>
      <c r="I80" s="68" t="s">
        <v>14</v>
      </c>
      <c r="J80" s="70" t="s">
        <v>70</v>
      </c>
      <c r="K80" s="71" t="s">
        <v>14</v>
      </c>
      <c r="L80" s="72" t="s">
        <v>70</v>
      </c>
      <c r="M80" s="71" t="s">
        <v>14</v>
      </c>
      <c r="N80" s="73" t="s">
        <v>70</v>
      </c>
      <c r="O80" s="71" t="s">
        <v>14</v>
      </c>
      <c r="P80" s="73" t="s">
        <v>70</v>
      </c>
    </row>
    <row r="81" spans="2:17" ht="16" thickBot="1" x14ac:dyDescent="0.25">
      <c r="B81" t="s">
        <v>73</v>
      </c>
      <c r="C81" s="122" t="s">
        <v>14</v>
      </c>
      <c r="D81" s="123" t="s">
        <v>13</v>
      </c>
      <c r="E81" s="124">
        <f>TTEST(X5:X14,F5:F14,2,1)</f>
        <v>0.10403850100177756</v>
      </c>
      <c r="F81" s="125"/>
      <c r="G81" s="125">
        <f>TTEST(Z5:Z14,H5:H14,2,1)</f>
        <v>0.2163375656548715</v>
      </c>
      <c r="H81" s="125"/>
      <c r="I81" s="125">
        <f>TTEST(AB5:AB14,J5:J14,2,1)</f>
        <v>5.4806131591711577E-2</v>
      </c>
      <c r="J81" s="126"/>
      <c r="K81" s="124">
        <f>TTEST(AD5:AD14,L5:L14,2,1)</f>
        <v>0.11267986820801781</v>
      </c>
      <c r="L81" s="125"/>
      <c r="M81" s="125">
        <f>TTEST(AF5:AF14,N5:N14,2,1)</f>
        <v>0.17153722784389219</v>
      </c>
      <c r="N81" s="125"/>
      <c r="O81" s="125">
        <f>TTEST(AH5:AH14,P5:P14,2,1)</f>
        <v>5.1134972672846606E-2</v>
      </c>
      <c r="P81" s="126"/>
      <c r="Q81" s="120"/>
    </row>
    <row r="82" spans="2:17" ht="16" thickBot="1" x14ac:dyDescent="0.25">
      <c r="B82" t="s">
        <v>74</v>
      </c>
      <c r="C82" s="127"/>
      <c r="D82" s="128" t="s">
        <v>71</v>
      </c>
      <c r="E82" s="129">
        <f>TTEST(X36:X44,F36:F44,2,1)</f>
        <v>1.8374594998058689E-2</v>
      </c>
      <c r="F82" s="130"/>
      <c r="G82" s="130">
        <f>TTEST(Z36:Z44,H36:H44,2,1)</f>
        <v>0.8375667833204532</v>
      </c>
      <c r="H82" s="130"/>
      <c r="I82" s="130">
        <f>TTEST(AB36:AB44,J36:J44,2,1)</f>
        <v>0.1701802213997364</v>
      </c>
      <c r="J82" s="131"/>
      <c r="K82" s="132">
        <f>TTEST(AD36:AD44,L36:L44,2,1)</f>
        <v>2.3757120286427628E-2</v>
      </c>
      <c r="L82" s="130"/>
      <c r="M82" s="130">
        <f>TTEST(AF36:AF44,N36:N44,2,1)</f>
        <v>0.84351361510845435</v>
      </c>
      <c r="N82" s="130"/>
      <c r="O82" s="130">
        <f>TTEST(AH36:AH44,P36:P44,2,1)</f>
        <v>0.15738784522895982</v>
      </c>
      <c r="P82" s="131"/>
      <c r="Q82" s="120"/>
    </row>
    <row r="83" spans="2:17" ht="16" thickBot="1" x14ac:dyDescent="0.25">
      <c r="C83" s="122" t="s">
        <v>16</v>
      </c>
      <c r="D83" s="123" t="s">
        <v>13</v>
      </c>
      <c r="E83" s="124">
        <f>TTEST(X15:X24,F15:F24,2,1)</f>
        <v>0.20108505259900095</v>
      </c>
      <c r="F83" s="125">
        <f t="shared" ref="F83:P83" si="80">TTEST(Y15:Y24,G15:G24,2,1)</f>
        <v>0.80350889537017478</v>
      </c>
      <c r="G83" s="133">
        <f t="shared" si="80"/>
        <v>1.4797182039233534E-2</v>
      </c>
      <c r="H83" s="125">
        <f t="shared" si="80"/>
        <v>0.81256177444362654</v>
      </c>
      <c r="I83" s="133">
        <f t="shared" si="80"/>
        <v>2.6433133311496722E-2</v>
      </c>
      <c r="J83" s="126">
        <f t="shared" si="80"/>
        <v>0.25115591749076793</v>
      </c>
      <c r="K83" s="124">
        <f t="shared" si="80"/>
        <v>0.17498437857429819</v>
      </c>
      <c r="L83" s="125">
        <f t="shared" si="80"/>
        <v>0.87526108781762479</v>
      </c>
      <c r="M83" s="125">
        <f t="shared" si="80"/>
        <v>1.1788780470456506E-2</v>
      </c>
      <c r="N83" s="125">
        <f t="shared" si="80"/>
        <v>0.87322129772913826</v>
      </c>
      <c r="O83" s="125">
        <f t="shared" si="80"/>
        <v>2.0725191182053938E-2</v>
      </c>
      <c r="P83" s="126">
        <f t="shared" si="80"/>
        <v>0.16583833657955696</v>
      </c>
    </row>
    <row r="84" spans="2:17" ht="16" thickBot="1" x14ac:dyDescent="0.25">
      <c r="C84" s="127"/>
      <c r="D84" s="128" t="s">
        <v>71</v>
      </c>
      <c r="E84" s="132">
        <f>TTEST(X45:X53,F45:F53,2,1)</f>
        <v>0.32487606955506459</v>
      </c>
      <c r="F84" s="130">
        <f t="shared" ref="F84:P84" si="81">TTEST(Y45:Y53,G45:G53,2,1)</f>
        <v>0.26461095982542782</v>
      </c>
      <c r="G84" s="130">
        <f t="shared" si="81"/>
        <v>0.73731542456166799</v>
      </c>
      <c r="H84" s="134">
        <f t="shared" si="81"/>
        <v>1.2935308958581929E-2</v>
      </c>
      <c r="I84" s="130">
        <f t="shared" si="81"/>
        <v>0.19867070353752825</v>
      </c>
      <c r="J84" s="131">
        <f t="shared" si="81"/>
        <v>6.7080159376792015E-2</v>
      </c>
      <c r="K84" s="132">
        <f t="shared" si="81"/>
        <v>0.31274759692662513</v>
      </c>
      <c r="L84" s="130">
        <f t="shared" si="81"/>
        <v>0.2168712282749346</v>
      </c>
      <c r="M84" s="130">
        <f t="shared" si="81"/>
        <v>0.689551269726421</v>
      </c>
      <c r="N84" s="130">
        <f t="shared" si="81"/>
        <v>1.1839223725657469E-2</v>
      </c>
      <c r="O84" s="130">
        <f t="shared" si="81"/>
        <v>0.1664820086219149</v>
      </c>
      <c r="P84" s="131">
        <f t="shared" si="81"/>
        <v>4.9374111196630648E-2</v>
      </c>
    </row>
    <row r="85" spans="2:17" ht="16" thickBot="1" x14ac:dyDescent="0.25">
      <c r="C85" s="122" t="s">
        <v>17</v>
      </c>
      <c r="D85" s="123" t="s">
        <v>13</v>
      </c>
      <c r="E85" s="135">
        <f>TTEST(X25:X35,F25:F35,2,1)</f>
        <v>2.4507462742443403E-2</v>
      </c>
      <c r="F85" s="136">
        <f t="shared" ref="F85:P85" si="82">TTEST(Y25:Y35,G25:G35,2,1)</f>
        <v>1.014910753949279E-2</v>
      </c>
      <c r="G85" s="125">
        <f t="shared" si="82"/>
        <v>0.77052699604115127</v>
      </c>
      <c r="H85" s="125">
        <f t="shared" si="82"/>
        <v>0.59346577420189583</v>
      </c>
      <c r="I85" s="125">
        <f t="shared" si="82"/>
        <v>0.52438117364082615</v>
      </c>
      <c r="J85" s="136">
        <f t="shared" si="82"/>
        <v>3.2523658464100672E-3</v>
      </c>
      <c r="K85" s="124">
        <f t="shared" si="82"/>
        <v>2.3264664921263094E-2</v>
      </c>
      <c r="L85" s="125">
        <f t="shared" si="82"/>
        <v>9.9404313172202271E-3</v>
      </c>
      <c r="M85" s="125">
        <f t="shared" si="82"/>
        <v>0.82211283646682265</v>
      </c>
      <c r="N85" s="125">
        <f t="shared" si="82"/>
        <v>0.60858443046906374</v>
      </c>
      <c r="O85" s="125">
        <f t="shared" si="82"/>
        <v>0.55094585243174743</v>
      </c>
      <c r="P85" s="126">
        <f t="shared" si="82"/>
        <v>4.0996203479120837E-3</v>
      </c>
    </row>
    <row r="86" spans="2:17" ht="16" thickBot="1" x14ac:dyDescent="0.25">
      <c r="C86" s="127"/>
      <c r="D86" s="128" t="s">
        <v>71</v>
      </c>
      <c r="E86" s="132">
        <f>TTEST(X54:X63,F54:F63,2,1)</f>
        <v>0.18316949809185226</v>
      </c>
      <c r="F86" s="130">
        <f t="shared" ref="F86:P86" si="83">TTEST(Y54:Y63,G54:G63,2,1)</f>
        <v>0.32870220618668811</v>
      </c>
      <c r="G86" s="130">
        <f t="shared" si="83"/>
        <v>0.96014376412338098</v>
      </c>
      <c r="H86" s="130">
        <f>TTEST(AA54:AA63,I54:I63,2,1)</f>
        <v>5.8300066126189903E-2</v>
      </c>
      <c r="I86" s="130">
        <f t="shared" si="83"/>
        <v>0.35213933778205708</v>
      </c>
      <c r="J86" s="131">
        <f t="shared" si="83"/>
        <v>0.16477860809003425</v>
      </c>
      <c r="K86" s="132">
        <f t="shared" si="83"/>
        <v>0.26106638588437164</v>
      </c>
      <c r="L86" s="130">
        <f t="shared" si="83"/>
        <v>0.4406510196159622</v>
      </c>
      <c r="M86" s="130">
        <f t="shared" si="83"/>
        <v>0.83765487321578314</v>
      </c>
      <c r="N86" s="130">
        <f>TTEST(AG54:AG63,O54:O63,2,1)</f>
        <v>8.6271579763024492E-2</v>
      </c>
      <c r="O86" s="130">
        <f t="shared" si="83"/>
        <v>0.35622698086888271</v>
      </c>
      <c r="P86" s="131">
        <f t="shared" si="83"/>
        <v>0.35952076444518066</v>
      </c>
    </row>
    <row r="87" spans="2:17" x14ac:dyDescent="0.2">
      <c r="J87" s="120"/>
      <c r="K87" s="120"/>
      <c r="L87" s="120"/>
      <c r="M87" s="120"/>
      <c r="N87" s="120"/>
      <c r="O87" s="120"/>
      <c r="P87" s="120"/>
    </row>
  </sheetData>
  <mergeCells count="30">
    <mergeCell ref="AH3:AI3"/>
    <mergeCell ref="F3:G3"/>
    <mergeCell ref="H3:I3"/>
    <mergeCell ref="J3:K3"/>
    <mergeCell ref="L3:M3"/>
    <mergeCell ref="N3:O3"/>
    <mergeCell ref="P3:Q3"/>
    <mergeCell ref="X3:Y3"/>
    <mergeCell ref="Z3:AA3"/>
    <mergeCell ref="AB3:AC3"/>
    <mergeCell ref="AD3:AE3"/>
    <mergeCell ref="AF3:AG3"/>
    <mergeCell ref="AF65:AG65"/>
    <mergeCell ref="AH65:AI65"/>
    <mergeCell ref="F65:G65"/>
    <mergeCell ref="H65:I65"/>
    <mergeCell ref="J65:K65"/>
    <mergeCell ref="L65:M65"/>
    <mergeCell ref="N65:O65"/>
    <mergeCell ref="P65:Q65"/>
    <mergeCell ref="O79:P79"/>
    <mergeCell ref="X65:Y65"/>
    <mergeCell ref="Z65:AA65"/>
    <mergeCell ref="AB65:AC65"/>
    <mergeCell ref="AD65:AE65"/>
    <mergeCell ref="E79:F79"/>
    <mergeCell ref="G79:H79"/>
    <mergeCell ref="I79:J79"/>
    <mergeCell ref="K79:L79"/>
    <mergeCell ref="M79:N7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29F86-47D9-9A4C-A144-89C79A98F8AB}">
  <dimension ref="A1:J113"/>
  <sheetViews>
    <sheetView workbookViewId="0">
      <selection activeCell="M26" sqref="M26"/>
    </sheetView>
  </sheetViews>
  <sheetFormatPr baseColWidth="10" defaultRowHeight="15" x14ac:dyDescent="0.2"/>
  <sheetData>
    <row r="1" spans="1:10" ht="16" thickBot="1" x14ac:dyDescent="0.25">
      <c r="A1" s="8"/>
      <c r="B1" s="8" t="s">
        <v>0</v>
      </c>
      <c r="C1" s="8" t="s">
        <v>196</v>
      </c>
      <c r="D1" s="8"/>
      <c r="E1" s="8"/>
      <c r="F1" s="8"/>
      <c r="G1" s="8"/>
      <c r="H1" s="8"/>
      <c r="I1" s="8"/>
      <c r="J1" s="8"/>
    </row>
    <row r="2" spans="1:10" ht="16" thickBot="1" x14ac:dyDescent="0.25">
      <c r="A2" s="8"/>
      <c r="B2" s="8">
        <v>59830</v>
      </c>
      <c r="C2" s="8"/>
      <c r="D2" s="8"/>
      <c r="E2" s="8"/>
      <c r="F2" s="8"/>
      <c r="G2" s="206" t="s">
        <v>0</v>
      </c>
      <c r="H2" s="207" t="s">
        <v>197</v>
      </c>
      <c r="I2" s="207" t="s">
        <v>198</v>
      </c>
      <c r="J2" s="208" t="s">
        <v>199</v>
      </c>
    </row>
    <row r="3" spans="1:10" x14ac:dyDescent="0.2">
      <c r="A3" s="42"/>
      <c r="B3" s="42" t="s">
        <v>200</v>
      </c>
      <c r="C3" s="42" t="s">
        <v>201</v>
      </c>
      <c r="D3" s="42" t="s">
        <v>202</v>
      </c>
      <c r="E3" s="42" t="s">
        <v>203</v>
      </c>
      <c r="F3" s="8"/>
      <c r="G3" s="209">
        <v>59830</v>
      </c>
      <c r="H3" s="209" t="s">
        <v>196</v>
      </c>
      <c r="I3" s="209">
        <v>43321.605433900113</v>
      </c>
      <c r="J3" s="209">
        <f t="shared" ref="J3:J13" si="0">I3/1000</f>
        <v>43.32160543390011</v>
      </c>
    </row>
    <row r="4" spans="1:10" x14ac:dyDescent="0.2">
      <c r="A4" s="42" t="s">
        <v>204</v>
      </c>
      <c r="B4" s="42">
        <v>34</v>
      </c>
      <c r="C4" s="42">
        <v>5.0072999999999999E-2</v>
      </c>
      <c r="D4" s="42">
        <f>C4*6*0.003</f>
        <v>9.0131399999999996E-4</v>
      </c>
      <c r="E4" s="42">
        <f>B4/D4</f>
        <v>37722.702631935157</v>
      </c>
      <c r="F4" s="8"/>
      <c r="G4" s="210">
        <v>55532</v>
      </c>
      <c r="H4" s="210" t="s">
        <v>196</v>
      </c>
      <c r="I4" s="210">
        <v>48907.902455778443</v>
      </c>
      <c r="J4" s="210">
        <f t="shared" si="0"/>
        <v>48.907902455778441</v>
      </c>
    </row>
    <row r="5" spans="1:10" x14ac:dyDescent="0.2">
      <c r="A5" s="42" t="s">
        <v>205</v>
      </c>
      <c r="B5" s="42">
        <v>51</v>
      </c>
      <c r="C5" s="42">
        <v>5.5785000000000001E-2</v>
      </c>
      <c r="D5" s="42">
        <f>C5*6*0.003</f>
        <v>1.00413E-3</v>
      </c>
      <c r="E5" s="42">
        <f>B5/D5</f>
        <v>50790.236323981953</v>
      </c>
      <c r="F5" s="8"/>
      <c r="G5" s="210">
        <v>429</v>
      </c>
      <c r="H5" s="210" t="s">
        <v>196</v>
      </c>
      <c r="I5" s="210">
        <v>55075.950895071466</v>
      </c>
      <c r="J5" s="210">
        <f t="shared" si="0"/>
        <v>55.075950895071465</v>
      </c>
    </row>
    <row r="6" spans="1:10" x14ac:dyDescent="0.2">
      <c r="A6" s="42" t="s">
        <v>206</v>
      </c>
      <c r="B6" s="42">
        <v>32</v>
      </c>
      <c r="C6" s="42">
        <v>4.9647999999999998E-2</v>
      </c>
      <c r="D6" s="42">
        <f>C6*6*0.003</f>
        <v>8.9366399999999996E-4</v>
      </c>
      <c r="E6" s="42">
        <f>B6/D6</f>
        <v>35807.641350664235</v>
      </c>
      <c r="F6" s="8"/>
      <c r="G6" s="210">
        <v>7204</v>
      </c>
      <c r="H6" s="210" t="s">
        <v>196</v>
      </c>
      <c r="I6" s="210">
        <v>48661.141381838024</v>
      </c>
      <c r="J6" s="210">
        <f t="shared" si="0"/>
        <v>48.661141381838021</v>
      </c>
    </row>
    <row r="7" spans="1:10" x14ac:dyDescent="0.2">
      <c r="A7" s="42" t="s">
        <v>207</v>
      </c>
      <c r="B7" s="42">
        <v>45</v>
      </c>
      <c r="C7" s="42">
        <v>5.1055999999999997E-2</v>
      </c>
      <c r="D7" s="42">
        <f>C7*6*0.003</f>
        <v>9.1900800000000002E-4</v>
      </c>
      <c r="E7" s="42">
        <f>B7/D7</f>
        <v>48965.841429019114</v>
      </c>
      <c r="F7" s="8"/>
      <c r="G7" s="210">
        <v>7181</v>
      </c>
      <c r="H7" s="210" t="s">
        <v>196</v>
      </c>
      <c r="I7" s="210">
        <v>52350.831587036351</v>
      </c>
      <c r="J7" s="210">
        <f t="shared" si="0"/>
        <v>52.350831587036353</v>
      </c>
    </row>
    <row r="8" spans="1:10" x14ac:dyDescent="0.2">
      <c r="A8" s="8"/>
      <c r="B8" s="8"/>
      <c r="C8" s="8"/>
      <c r="D8" s="8"/>
      <c r="E8" s="8"/>
      <c r="F8" s="8"/>
      <c r="G8" s="210">
        <v>7197</v>
      </c>
      <c r="H8" s="210" t="s">
        <v>196</v>
      </c>
      <c r="I8" s="210">
        <v>43407.173771145674</v>
      </c>
      <c r="J8" s="210">
        <f t="shared" si="0"/>
        <v>43.407173771145672</v>
      </c>
    </row>
    <row r="9" spans="1:10" x14ac:dyDescent="0.2">
      <c r="A9" s="8"/>
      <c r="B9" s="8"/>
      <c r="C9" s="8"/>
      <c r="D9" s="8" t="s">
        <v>208</v>
      </c>
      <c r="E9" s="8">
        <f>AVERAGE(E4:E7)</f>
        <v>43321.605433900113</v>
      </c>
      <c r="F9" s="8"/>
      <c r="G9" s="211">
        <v>14322</v>
      </c>
      <c r="H9" s="211" t="s">
        <v>209</v>
      </c>
      <c r="I9" s="211">
        <v>71973.654616156098</v>
      </c>
      <c r="J9" s="211">
        <f t="shared" si="0"/>
        <v>71.973654616156097</v>
      </c>
    </row>
    <row r="10" spans="1:10" x14ac:dyDescent="0.2">
      <c r="A10" s="8"/>
      <c r="B10" s="8"/>
      <c r="C10" s="8"/>
      <c r="D10" s="8"/>
      <c r="E10" s="8"/>
      <c r="F10" s="8"/>
      <c r="G10" s="211">
        <v>18302</v>
      </c>
      <c r="H10" s="211" t="s">
        <v>209</v>
      </c>
      <c r="I10" s="211">
        <v>73283.127629885625</v>
      </c>
      <c r="J10" s="211">
        <f t="shared" si="0"/>
        <v>73.283127629885627</v>
      </c>
    </row>
    <row r="11" spans="1:10" x14ac:dyDescent="0.2">
      <c r="A11" s="8"/>
      <c r="B11" s="8" t="s">
        <v>0</v>
      </c>
      <c r="C11" s="8" t="s">
        <v>196</v>
      </c>
      <c r="D11" s="8"/>
      <c r="E11" s="8"/>
      <c r="F11" s="8"/>
      <c r="G11" s="211">
        <v>14892</v>
      </c>
      <c r="H11" s="211" t="s">
        <v>209</v>
      </c>
      <c r="I11" s="211">
        <v>56629.189102200187</v>
      </c>
      <c r="J11" s="211">
        <f t="shared" si="0"/>
        <v>56.629189102200186</v>
      </c>
    </row>
    <row r="12" spans="1:10" x14ac:dyDescent="0.2">
      <c r="A12" s="8"/>
      <c r="B12" s="8">
        <v>55532</v>
      </c>
      <c r="C12" s="8"/>
      <c r="D12" s="8"/>
      <c r="E12" s="8"/>
      <c r="F12" s="8"/>
      <c r="G12" s="211">
        <v>18998</v>
      </c>
      <c r="H12" s="211" t="s">
        <v>209</v>
      </c>
      <c r="I12" s="211">
        <v>64777.385691731673</v>
      </c>
      <c r="J12" s="211">
        <f t="shared" si="0"/>
        <v>64.777385691731666</v>
      </c>
    </row>
    <row r="13" spans="1:10" x14ac:dyDescent="0.2">
      <c r="A13" s="42"/>
      <c r="B13" s="42" t="s">
        <v>200</v>
      </c>
      <c r="C13" s="42" t="s">
        <v>201</v>
      </c>
      <c r="D13" s="42" t="s">
        <v>210</v>
      </c>
      <c r="E13" s="42" t="s">
        <v>211</v>
      </c>
      <c r="F13" s="8"/>
      <c r="G13" s="211">
        <v>10546</v>
      </c>
      <c r="H13" s="211" t="s">
        <v>209</v>
      </c>
      <c r="I13" s="211">
        <v>88036.548947936637</v>
      </c>
      <c r="J13" s="211">
        <f t="shared" si="0"/>
        <v>88.036548947936637</v>
      </c>
    </row>
    <row r="14" spans="1:10" x14ac:dyDescent="0.2">
      <c r="A14" s="42" t="s">
        <v>204</v>
      </c>
      <c r="B14" s="42">
        <v>51</v>
      </c>
      <c r="C14" s="42">
        <v>5.2769000000000003E-2</v>
      </c>
      <c r="D14" s="42">
        <f>C14*6*0.003</f>
        <v>9.49842E-4</v>
      </c>
      <c r="E14" s="42">
        <f>B14/D14</f>
        <v>53693.140543374582</v>
      </c>
      <c r="F14" s="8"/>
      <c r="G14" s="8"/>
      <c r="H14" s="8"/>
      <c r="I14" s="8"/>
      <c r="J14" s="8"/>
    </row>
    <row r="15" spans="1:10" x14ac:dyDescent="0.2">
      <c r="A15" s="42" t="s">
        <v>205</v>
      </c>
      <c r="B15" s="42">
        <v>33</v>
      </c>
      <c r="C15" s="42">
        <v>4.9140999999999997E-2</v>
      </c>
      <c r="D15" s="42">
        <f>C15*6*0.003</f>
        <v>8.8453800000000003E-4</v>
      </c>
      <c r="E15" s="42">
        <f>B15/D15</f>
        <v>37307.611431052144</v>
      </c>
      <c r="F15" s="8"/>
      <c r="G15" s="8"/>
      <c r="H15" s="8"/>
      <c r="I15" s="8"/>
      <c r="J15" s="8"/>
    </row>
    <row r="16" spans="1:10" x14ac:dyDescent="0.2">
      <c r="A16" s="42" t="s">
        <v>206</v>
      </c>
      <c r="B16" s="42">
        <v>41</v>
      </c>
      <c r="C16" s="42">
        <v>4.9140999999999997E-2</v>
      </c>
      <c r="D16" s="42">
        <f>C16*6*0.003</f>
        <v>8.8453800000000003E-4</v>
      </c>
      <c r="E16" s="42">
        <f>B16/D16</f>
        <v>46351.880868882959</v>
      </c>
      <c r="F16" s="8"/>
      <c r="G16" s="8"/>
      <c r="H16" s="8"/>
      <c r="I16" s="8"/>
      <c r="J16" s="8"/>
    </row>
    <row r="17" spans="1:10" x14ac:dyDescent="0.2">
      <c r="A17" s="42" t="s">
        <v>207</v>
      </c>
      <c r="B17" s="42">
        <v>52</v>
      </c>
      <c r="C17" s="42">
        <v>4.9570000000000003E-2</v>
      </c>
      <c r="D17" s="42">
        <f>C17*6*0.003</f>
        <v>8.9226000000000008E-4</v>
      </c>
      <c r="E17" s="42">
        <f>B17/D17</f>
        <v>58278.976979804087</v>
      </c>
      <c r="F17" s="8"/>
      <c r="G17" s="8"/>
      <c r="H17" s="8"/>
      <c r="I17" s="8"/>
      <c r="J17" s="8"/>
    </row>
    <row r="18" spans="1:10" x14ac:dyDescent="0.2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x14ac:dyDescent="0.2">
      <c r="A19" s="8"/>
      <c r="B19" s="8"/>
      <c r="C19" s="8"/>
      <c r="D19" s="8"/>
      <c r="E19" s="8">
        <f>AVERAGE(E14:E17)</f>
        <v>48907.902455778443</v>
      </c>
      <c r="F19" s="8"/>
      <c r="G19" s="8"/>
      <c r="H19" s="8"/>
      <c r="I19" s="8"/>
      <c r="J19" s="8"/>
    </row>
    <row r="20" spans="1:10" x14ac:dyDescent="0.2">
      <c r="A20" s="8"/>
      <c r="B20" s="8" t="s">
        <v>0</v>
      </c>
      <c r="C20" s="8" t="s">
        <v>196</v>
      </c>
      <c r="D20" s="8"/>
      <c r="E20" s="8"/>
      <c r="F20" s="8"/>
      <c r="G20" s="8"/>
      <c r="H20" s="8"/>
      <c r="I20" s="8"/>
      <c r="J20" s="8"/>
    </row>
    <row r="21" spans="1:10" x14ac:dyDescent="0.2">
      <c r="A21" s="8"/>
      <c r="B21" s="8">
        <v>429</v>
      </c>
      <c r="C21" s="8"/>
      <c r="D21" s="8"/>
      <c r="E21" s="8"/>
      <c r="F21" s="8"/>
      <c r="G21" s="8"/>
      <c r="H21" s="8"/>
      <c r="I21" s="8"/>
      <c r="J21" s="8"/>
    </row>
    <row r="22" spans="1:10" x14ac:dyDescent="0.2">
      <c r="A22" s="42"/>
      <c r="B22" s="42" t="s">
        <v>200</v>
      </c>
      <c r="C22" s="42" t="s">
        <v>201</v>
      </c>
      <c r="D22" s="42" t="s">
        <v>210</v>
      </c>
      <c r="E22" s="42" t="s">
        <v>211</v>
      </c>
      <c r="F22" s="8"/>
      <c r="G22" s="8"/>
      <c r="H22" s="8"/>
      <c r="I22" s="8"/>
      <c r="J22" s="8"/>
    </row>
    <row r="23" spans="1:10" x14ac:dyDescent="0.2">
      <c r="A23" s="42" t="s">
        <v>204</v>
      </c>
      <c r="B23" s="42">
        <v>54</v>
      </c>
      <c r="C23" s="42">
        <v>4.7899999999999998E-2</v>
      </c>
      <c r="D23" s="42">
        <f>C23*6*0.003</f>
        <v>8.6220000000000003E-4</v>
      </c>
      <c r="E23" s="42">
        <f>B23/D23</f>
        <v>62630.480167014612</v>
      </c>
      <c r="F23" s="8"/>
      <c r="G23" s="8"/>
      <c r="H23" s="8"/>
      <c r="I23" s="8"/>
      <c r="J23" s="8"/>
    </row>
    <row r="24" spans="1:10" x14ac:dyDescent="0.2">
      <c r="A24" s="42" t="s">
        <v>205</v>
      </c>
      <c r="B24" s="42">
        <v>46</v>
      </c>
      <c r="C24" s="42">
        <v>4.7850999999999998E-2</v>
      </c>
      <c r="D24" s="42">
        <f>C24*6*0.003</f>
        <v>8.6131799999999991E-4</v>
      </c>
      <c r="E24" s="42">
        <f>B24/D24</f>
        <v>53406.52349074326</v>
      </c>
      <c r="F24" s="8"/>
      <c r="G24" s="8"/>
      <c r="H24" s="8"/>
      <c r="I24" s="8"/>
      <c r="J24" s="8"/>
    </row>
    <row r="25" spans="1:10" x14ac:dyDescent="0.2">
      <c r="A25" s="42" t="s">
        <v>206</v>
      </c>
      <c r="B25" s="42">
        <v>52</v>
      </c>
      <c r="C25" s="42">
        <v>4.8939000000000003E-2</v>
      </c>
      <c r="D25" s="42">
        <f>C25*6*0.003</f>
        <v>8.8090200000000003E-4</v>
      </c>
      <c r="E25" s="42">
        <f>B25/D25</f>
        <v>59030.402927907984</v>
      </c>
      <c r="F25" s="8"/>
      <c r="G25" s="8"/>
      <c r="H25" s="8"/>
      <c r="I25" s="8"/>
      <c r="J25" s="8"/>
    </row>
    <row r="26" spans="1:10" x14ac:dyDescent="0.2">
      <c r="A26" s="42" t="s">
        <v>207</v>
      </c>
      <c r="B26" s="42">
        <v>43</v>
      </c>
      <c r="C26" s="42">
        <v>5.2809000000000002E-2</v>
      </c>
      <c r="D26" s="42">
        <f>C26*6*0.003</f>
        <v>9.5056200000000006E-4</v>
      </c>
      <c r="E26" s="42">
        <f>B26/D26</f>
        <v>45236.396994620023</v>
      </c>
      <c r="F26" s="8"/>
      <c r="G26" s="8"/>
      <c r="H26" s="8"/>
      <c r="I26" s="8"/>
      <c r="J26" s="8"/>
    </row>
    <row r="27" spans="1:10" x14ac:dyDescent="0.2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x14ac:dyDescent="0.2">
      <c r="A28" s="8"/>
      <c r="B28" s="8"/>
      <c r="C28" s="8"/>
      <c r="D28" s="8" t="s">
        <v>208</v>
      </c>
      <c r="E28" s="8">
        <f>AVERAGE(E23:E26)</f>
        <v>55075.950895071466</v>
      </c>
      <c r="F28" s="8"/>
      <c r="G28" s="8"/>
      <c r="H28" s="8"/>
      <c r="I28" s="8"/>
      <c r="J28" s="8"/>
    </row>
    <row r="29" spans="1:10" x14ac:dyDescent="0.2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x14ac:dyDescent="0.2">
      <c r="A30" s="8"/>
      <c r="B30" s="8" t="s">
        <v>0</v>
      </c>
      <c r="C30" s="8" t="s">
        <v>196</v>
      </c>
      <c r="D30" s="8"/>
      <c r="E30" s="8"/>
      <c r="F30" s="8"/>
      <c r="G30" s="8"/>
      <c r="H30" s="8"/>
      <c r="I30" s="8"/>
      <c r="J30" s="8"/>
    </row>
    <row r="31" spans="1:10" x14ac:dyDescent="0.2">
      <c r="A31" s="8"/>
      <c r="B31" s="8">
        <v>7204</v>
      </c>
      <c r="C31" s="8"/>
      <c r="D31" s="8"/>
      <c r="E31" s="8"/>
      <c r="F31" s="8"/>
      <c r="G31" s="8"/>
      <c r="H31" s="8"/>
      <c r="I31" s="8"/>
      <c r="J31" s="8"/>
    </row>
    <row r="32" spans="1:10" x14ac:dyDescent="0.2">
      <c r="A32" s="42"/>
      <c r="B32" s="42" t="s">
        <v>200</v>
      </c>
      <c r="C32" s="42" t="s">
        <v>201</v>
      </c>
      <c r="D32" s="42" t="s">
        <v>210</v>
      </c>
      <c r="E32" s="42" t="s">
        <v>211</v>
      </c>
      <c r="F32" s="8"/>
      <c r="G32" s="8"/>
      <c r="H32" s="8"/>
      <c r="I32" s="8"/>
      <c r="J32" s="8"/>
    </row>
    <row r="33" spans="1:10" x14ac:dyDescent="0.2">
      <c r="A33" s="42" t="s">
        <v>204</v>
      </c>
      <c r="B33" s="42">
        <v>54</v>
      </c>
      <c r="C33" s="42">
        <v>5.3206999999999997E-2</v>
      </c>
      <c r="D33" s="42">
        <f>C33*6*0.003</f>
        <v>9.5772599999999989E-4</v>
      </c>
      <c r="E33" s="42">
        <f>B33/D33</f>
        <v>56383.558554325566</v>
      </c>
      <c r="F33" s="8"/>
      <c r="G33" s="8"/>
      <c r="H33" s="8"/>
      <c r="I33" s="8"/>
      <c r="J33" s="8"/>
    </row>
    <row r="34" spans="1:10" x14ac:dyDescent="0.2">
      <c r="A34" s="42" t="s">
        <v>205</v>
      </c>
      <c r="B34" s="42">
        <v>40</v>
      </c>
      <c r="C34" s="42">
        <v>4.6755999999999999E-2</v>
      </c>
      <c r="D34" s="42">
        <f>C34*6*0.003</f>
        <v>8.4160800000000009E-4</v>
      </c>
      <c r="E34" s="42">
        <f>B34/D34</f>
        <v>47528.065322572977</v>
      </c>
      <c r="F34" s="8"/>
      <c r="G34" s="8"/>
      <c r="H34" s="8"/>
      <c r="I34" s="8"/>
      <c r="J34" s="8"/>
    </row>
    <row r="35" spans="1:10" x14ac:dyDescent="0.2">
      <c r="A35" s="42" t="s">
        <v>206</v>
      </c>
      <c r="B35" s="42">
        <v>32</v>
      </c>
      <c r="C35" s="42">
        <v>4.5881999999999999E-2</v>
      </c>
      <c r="D35" s="42">
        <f>C35*6*0.003</f>
        <v>8.2587599999999991E-4</v>
      </c>
      <c r="E35" s="42">
        <f>B35/D35</f>
        <v>38746.736798260274</v>
      </c>
      <c r="F35" s="8"/>
      <c r="G35" s="8"/>
      <c r="H35" s="8"/>
      <c r="I35" s="8"/>
      <c r="J35" s="8"/>
    </row>
    <row r="36" spans="1:10" x14ac:dyDescent="0.2">
      <c r="A36" s="42" t="s">
        <v>207</v>
      </c>
      <c r="B36" s="42">
        <v>47</v>
      </c>
      <c r="C36" s="42">
        <v>5.0227000000000001E-2</v>
      </c>
      <c r="D36" s="42">
        <f>C36*6*0.003</f>
        <v>9.0408600000000013E-4</v>
      </c>
      <c r="E36" s="42">
        <f>B36/D36</f>
        <v>51986.204852193259</v>
      </c>
      <c r="F36" s="8"/>
      <c r="G36" s="8"/>
      <c r="H36" s="8"/>
      <c r="I36" s="8"/>
      <c r="J36" s="8"/>
    </row>
    <row r="37" spans="1:10" x14ac:dyDescent="0.2">
      <c r="A37" s="8"/>
      <c r="B37" s="8"/>
      <c r="C37" s="8"/>
      <c r="D37" s="8"/>
      <c r="E37" s="8"/>
      <c r="F37" s="8"/>
      <c r="G37" s="8"/>
      <c r="H37" s="8"/>
      <c r="I37" s="8"/>
      <c r="J37" s="8"/>
    </row>
    <row r="38" spans="1:10" x14ac:dyDescent="0.2">
      <c r="A38" s="8"/>
      <c r="B38" s="8"/>
      <c r="C38" s="8"/>
      <c r="D38" s="8" t="s">
        <v>208</v>
      </c>
      <c r="E38" s="8">
        <f>AVERAGE(E33:E36)</f>
        <v>48661.141381838024</v>
      </c>
      <c r="F38" s="8"/>
      <c r="G38" s="8"/>
      <c r="H38" s="8"/>
      <c r="I38" s="8"/>
      <c r="J38" s="8"/>
    </row>
    <row r="39" spans="1:10" x14ac:dyDescent="0.2">
      <c r="A39" s="8"/>
      <c r="B39" s="8" t="s">
        <v>0</v>
      </c>
      <c r="C39" s="8" t="s">
        <v>196</v>
      </c>
      <c r="D39" s="8"/>
      <c r="E39" s="8"/>
      <c r="F39" s="8"/>
      <c r="G39" s="8"/>
      <c r="H39" s="8"/>
      <c r="I39" s="8"/>
      <c r="J39" s="8"/>
    </row>
    <row r="40" spans="1:10" x14ac:dyDescent="0.2">
      <c r="A40" s="8"/>
      <c r="B40" s="8">
        <v>7181</v>
      </c>
      <c r="C40" s="8"/>
      <c r="D40" s="8"/>
      <c r="E40" s="8"/>
      <c r="F40" s="8"/>
      <c r="G40" s="8"/>
      <c r="H40" s="8"/>
      <c r="I40" s="8"/>
      <c r="J40" s="8"/>
    </row>
    <row r="41" spans="1:10" x14ac:dyDescent="0.2">
      <c r="A41" s="42"/>
      <c r="B41" s="42" t="s">
        <v>200</v>
      </c>
      <c r="C41" s="42" t="s">
        <v>201</v>
      </c>
      <c r="D41" s="42" t="s">
        <v>210</v>
      </c>
      <c r="E41" s="42" t="s">
        <v>211</v>
      </c>
      <c r="F41" s="8"/>
      <c r="G41" s="8"/>
      <c r="H41" s="8"/>
      <c r="I41" s="8"/>
      <c r="J41" s="8"/>
    </row>
    <row r="42" spans="1:10" x14ac:dyDescent="0.2">
      <c r="A42" s="42" t="s">
        <v>204</v>
      </c>
      <c r="B42" s="42">
        <v>50</v>
      </c>
      <c r="C42" s="42">
        <v>5.0039E-2</v>
      </c>
      <c r="D42" s="42">
        <f>C42*6*0.003</f>
        <v>9.0070199999999997E-4</v>
      </c>
      <c r="E42" s="42">
        <f>B42/D42</f>
        <v>55512.255995878775</v>
      </c>
      <c r="F42" s="8"/>
      <c r="G42" s="8"/>
      <c r="H42" s="8"/>
      <c r="I42" s="8"/>
      <c r="J42" s="8"/>
    </row>
    <row r="43" spans="1:10" x14ac:dyDescent="0.2">
      <c r="A43" s="42" t="s">
        <v>205</v>
      </c>
      <c r="B43" s="42">
        <v>49</v>
      </c>
      <c r="C43" s="42">
        <v>4.7787000000000003E-2</v>
      </c>
      <c r="D43" s="42">
        <f>C43*6*0.003</f>
        <v>8.601660000000001E-4</v>
      </c>
      <c r="E43" s="42">
        <f>B43/D43</f>
        <v>56965.748471806597</v>
      </c>
      <c r="F43" s="8"/>
      <c r="G43" s="8"/>
      <c r="H43" s="8"/>
      <c r="I43" s="8"/>
      <c r="J43" s="8"/>
    </row>
    <row r="44" spans="1:10" x14ac:dyDescent="0.2">
      <c r="A44" s="42" t="s">
        <v>206</v>
      </c>
      <c r="B44" s="42">
        <v>34</v>
      </c>
      <c r="C44" s="42">
        <v>5.2645999999999998E-2</v>
      </c>
      <c r="D44" s="42">
        <f>C44*6*0.003</f>
        <v>9.4762799999999995E-4</v>
      </c>
      <c r="E44" s="42">
        <f>B44/D44</f>
        <v>35879.058026989493</v>
      </c>
      <c r="F44" s="8"/>
      <c r="G44" s="8"/>
      <c r="H44" s="8"/>
      <c r="I44" s="8"/>
      <c r="J44" s="8"/>
    </row>
    <row r="45" spans="1:10" x14ac:dyDescent="0.2">
      <c r="A45" s="42" t="s">
        <v>207</v>
      </c>
      <c r="B45" s="42">
        <v>53</v>
      </c>
      <c r="C45" s="42">
        <v>4.8232999999999998E-2</v>
      </c>
      <c r="D45" s="42">
        <f>C45*6*0.003</f>
        <v>8.6819399999999998E-4</v>
      </c>
      <c r="E45" s="42">
        <f>B45/D45</f>
        <v>61046.26385347054</v>
      </c>
      <c r="F45" s="8"/>
      <c r="G45" s="8"/>
      <c r="H45" s="8"/>
      <c r="I45" s="8"/>
      <c r="J45" s="8"/>
    </row>
    <row r="46" spans="1:10" x14ac:dyDescent="0.2">
      <c r="A46" s="8"/>
      <c r="B46" s="8"/>
      <c r="C46" s="8"/>
      <c r="D46" s="8"/>
      <c r="E46" s="8"/>
      <c r="F46" s="8"/>
      <c r="G46" s="8"/>
      <c r="H46" s="8"/>
      <c r="I46" s="8"/>
      <c r="J46" s="8"/>
    </row>
    <row r="47" spans="1:10" x14ac:dyDescent="0.2">
      <c r="A47" s="8"/>
      <c r="B47" s="8"/>
      <c r="C47" s="8"/>
      <c r="D47" s="8" t="s">
        <v>208</v>
      </c>
      <c r="E47" s="8">
        <f>AVERAGE(E42:E45)</f>
        <v>52350.831587036351</v>
      </c>
      <c r="F47" s="8"/>
      <c r="G47" s="8"/>
      <c r="H47" s="8"/>
      <c r="I47" s="8"/>
      <c r="J47" s="8"/>
    </row>
    <row r="48" spans="1:10" x14ac:dyDescent="0.2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 x14ac:dyDescent="0.2">
      <c r="A49" s="8"/>
      <c r="B49" s="8" t="s">
        <v>0</v>
      </c>
      <c r="C49" s="8" t="s">
        <v>196</v>
      </c>
      <c r="D49" s="8"/>
      <c r="E49" s="8"/>
      <c r="F49" s="8"/>
      <c r="G49" s="8"/>
      <c r="H49" s="8"/>
      <c r="I49" s="8"/>
      <c r="J49" s="8"/>
    </row>
    <row r="50" spans="1:10" x14ac:dyDescent="0.2">
      <c r="A50" s="8"/>
      <c r="B50" s="8">
        <v>7197</v>
      </c>
      <c r="C50" s="8"/>
      <c r="D50" s="8"/>
      <c r="E50" s="8"/>
      <c r="F50" s="8"/>
      <c r="G50" s="8"/>
      <c r="H50" s="8"/>
      <c r="I50" s="8"/>
      <c r="J50" s="8"/>
    </row>
    <row r="51" spans="1:10" x14ac:dyDescent="0.2">
      <c r="A51" s="42"/>
      <c r="B51" s="42" t="s">
        <v>200</v>
      </c>
      <c r="C51" s="42" t="s">
        <v>201</v>
      </c>
      <c r="D51" s="42" t="s">
        <v>210</v>
      </c>
      <c r="E51" s="42" t="s">
        <v>211</v>
      </c>
      <c r="F51" s="8"/>
      <c r="G51" s="8"/>
      <c r="H51" s="8"/>
      <c r="I51" s="8"/>
      <c r="J51" s="8"/>
    </row>
    <row r="52" spans="1:10" x14ac:dyDescent="0.2">
      <c r="A52" s="42" t="s">
        <v>204</v>
      </c>
      <c r="B52" s="42">
        <v>34</v>
      </c>
      <c r="C52" s="42">
        <v>5.0110000000000002E-2</v>
      </c>
      <c r="D52" s="42">
        <f>C52*6*0.003</f>
        <v>9.0198000000000014E-4</v>
      </c>
      <c r="E52" s="42">
        <f>B52/D52</f>
        <v>37694.849109736351</v>
      </c>
      <c r="F52" s="8"/>
      <c r="G52" s="8"/>
      <c r="H52" s="8"/>
      <c r="I52" s="8"/>
      <c r="J52" s="8"/>
    </row>
    <row r="53" spans="1:10" x14ac:dyDescent="0.2">
      <c r="A53" s="42" t="s">
        <v>205</v>
      </c>
      <c r="B53" s="42">
        <v>30</v>
      </c>
      <c r="C53" s="42">
        <v>4.6192999999999998E-2</v>
      </c>
      <c r="D53" s="42">
        <f>C53*6*0.003</f>
        <v>8.3147400000000002E-4</v>
      </c>
      <c r="E53" s="42">
        <f>B53/D53</f>
        <v>36080.502817887267</v>
      </c>
      <c r="F53" s="8"/>
      <c r="G53" s="8"/>
      <c r="H53" s="8"/>
      <c r="I53" s="8"/>
      <c r="J53" s="8"/>
    </row>
    <row r="54" spans="1:10" x14ac:dyDescent="0.2">
      <c r="A54" s="42" t="s">
        <v>206</v>
      </c>
      <c r="B54" s="42">
        <v>52</v>
      </c>
      <c r="C54" s="42">
        <v>4.9093999999999999E-2</v>
      </c>
      <c r="D54" s="42">
        <f>C54*6*0.003</f>
        <v>8.8369200000000005E-4</v>
      </c>
      <c r="E54" s="42">
        <f>B54/D54</f>
        <v>58844.031630930229</v>
      </c>
      <c r="F54" s="8"/>
      <c r="G54" s="8"/>
      <c r="H54" s="8"/>
      <c r="I54" s="8"/>
      <c r="J54" s="8"/>
    </row>
    <row r="55" spans="1:10" x14ac:dyDescent="0.2">
      <c r="A55" s="42" t="s">
        <v>207</v>
      </c>
      <c r="B55" s="42">
        <v>34</v>
      </c>
      <c r="C55" s="42">
        <v>4.6059999999999997E-2</v>
      </c>
      <c r="D55" s="42">
        <f>C55*6*0.003</f>
        <v>8.2908000000000005E-4</v>
      </c>
      <c r="E55" s="42">
        <f>B55/D55</f>
        <v>41009.311526028847</v>
      </c>
      <c r="F55" s="8"/>
      <c r="G55" s="8"/>
      <c r="H55" s="8"/>
      <c r="I55" s="8"/>
      <c r="J55" s="8"/>
    </row>
    <row r="56" spans="1:10" x14ac:dyDescent="0.2">
      <c r="A56" s="8"/>
      <c r="B56" s="8"/>
      <c r="C56" s="8"/>
      <c r="D56" s="8"/>
      <c r="E56" s="8"/>
      <c r="F56" s="8"/>
      <c r="G56" s="8"/>
      <c r="H56" s="8"/>
      <c r="I56" s="8"/>
      <c r="J56" s="8"/>
    </row>
    <row r="57" spans="1:10" x14ac:dyDescent="0.2">
      <c r="A57" s="8"/>
      <c r="B57" s="8"/>
      <c r="C57" s="8"/>
      <c r="D57" s="8" t="s">
        <v>208</v>
      </c>
      <c r="E57" s="8">
        <f>AVERAGE(E52:E55)</f>
        <v>43407.173771145674</v>
      </c>
      <c r="F57" s="8"/>
      <c r="G57" s="8"/>
      <c r="H57" s="8"/>
      <c r="I57" s="8"/>
      <c r="J57" s="8"/>
    </row>
    <row r="58" spans="1:10" x14ac:dyDescent="0.2">
      <c r="A58" s="8"/>
      <c r="B58" s="8"/>
      <c r="C58" s="8"/>
      <c r="D58" s="8"/>
      <c r="E58" s="8"/>
      <c r="F58" s="8"/>
      <c r="G58" s="8"/>
      <c r="H58" s="8"/>
      <c r="I58" s="8"/>
      <c r="J58" s="8"/>
    </row>
    <row r="59" spans="1:10" x14ac:dyDescent="0.2">
      <c r="A59" s="8"/>
      <c r="B59" s="8"/>
      <c r="C59" s="8"/>
      <c r="D59" s="8"/>
      <c r="E59" s="8"/>
      <c r="F59" s="8"/>
      <c r="G59" s="8"/>
      <c r="H59" s="8"/>
      <c r="I59" s="8"/>
      <c r="J59" s="8"/>
    </row>
    <row r="60" spans="1:10" x14ac:dyDescent="0.2">
      <c r="A60" s="8"/>
      <c r="B60" s="8"/>
      <c r="C60" s="8"/>
      <c r="D60" s="8"/>
      <c r="E60" s="8"/>
      <c r="F60" s="8"/>
      <c r="G60" s="8"/>
      <c r="H60" s="8"/>
      <c r="I60" s="8"/>
      <c r="J60" s="8"/>
    </row>
    <row r="61" spans="1:10" x14ac:dyDescent="0.2">
      <c r="A61" s="8"/>
      <c r="B61" s="8" t="s">
        <v>0</v>
      </c>
      <c r="C61" s="8" t="s">
        <v>212</v>
      </c>
      <c r="D61" s="8"/>
      <c r="E61" s="8"/>
      <c r="F61" s="8"/>
      <c r="G61" s="8"/>
      <c r="H61" s="8"/>
      <c r="I61" s="8"/>
      <c r="J61" s="8"/>
    </row>
    <row r="62" spans="1:10" x14ac:dyDescent="0.2">
      <c r="A62" s="8"/>
      <c r="B62" s="8">
        <v>14322</v>
      </c>
      <c r="C62" s="8"/>
      <c r="D62" s="8"/>
      <c r="E62" s="8"/>
      <c r="F62" s="8"/>
      <c r="G62" s="8"/>
      <c r="H62" s="8"/>
      <c r="I62" s="8"/>
      <c r="J62" s="8"/>
    </row>
    <row r="63" spans="1:10" x14ac:dyDescent="0.2">
      <c r="A63" s="42"/>
      <c r="B63" s="42" t="s">
        <v>200</v>
      </c>
      <c r="C63" s="42" t="s">
        <v>201</v>
      </c>
      <c r="D63" s="42" t="s">
        <v>213</v>
      </c>
      <c r="E63" s="42" t="s">
        <v>211</v>
      </c>
      <c r="F63" s="8"/>
      <c r="G63" s="8"/>
      <c r="H63" s="8"/>
      <c r="I63" s="8"/>
      <c r="J63" s="8"/>
    </row>
    <row r="64" spans="1:10" x14ac:dyDescent="0.2">
      <c r="A64" s="42" t="s">
        <v>204</v>
      </c>
      <c r="B64" s="42">
        <v>77</v>
      </c>
      <c r="C64" s="42">
        <v>5.4238000000000001E-2</v>
      </c>
      <c r="D64" s="42">
        <f>C64*6*0.003</f>
        <v>9.7628400000000001E-4</v>
      </c>
      <c r="E64" s="42">
        <f>B64/D64</f>
        <v>78870.492602562372</v>
      </c>
      <c r="F64" s="8"/>
      <c r="G64" s="8"/>
      <c r="H64" s="8"/>
      <c r="I64" s="8"/>
      <c r="J64" s="8"/>
    </row>
    <row r="65" spans="1:10" x14ac:dyDescent="0.2">
      <c r="A65" s="42" t="s">
        <v>205</v>
      </c>
      <c r="B65" s="42">
        <v>66</v>
      </c>
      <c r="C65" s="42">
        <v>5.1776000000000003E-2</v>
      </c>
      <c r="D65" s="42">
        <f>C65*6*0.003</f>
        <v>9.3196800000000014E-4</v>
      </c>
      <c r="E65" s="42">
        <f>B65/D65</f>
        <v>70817.882159044078</v>
      </c>
      <c r="F65" s="8"/>
      <c r="G65" s="8"/>
      <c r="H65" s="8"/>
      <c r="I65" s="8"/>
      <c r="J65" s="8"/>
    </row>
    <row r="66" spans="1:10" x14ac:dyDescent="0.2">
      <c r="A66" s="42" t="s">
        <v>206</v>
      </c>
      <c r="B66" s="42">
        <v>51</v>
      </c>
      <c r="C66" s="42">
        <v>4.6885000000000003E-2</v>
      </c>
      <c r="D66" s="42">
        <f>C66*6*0.003</f>
        <v>8.4393000000000001E-4</v>
      </c>
      <c r="E66" s="42">
        <f>B66/D66</f>
        <v>60431.552379936722</v>
      </c>
      <c r="F66" s="8"/>
      <c r="G66" s="8"/>
      <c r="H66" s="8"/>
      <c r="I66" s="8"/>
      <c r="J66" s="8"/>
    </row>
    <row r="67" spans="1:10" x14ac:dyDescent="0.2">
      <c r="A67" s="42" t="s">
        <v>207</v>
      </c>
      <c r="B67" s="42">
        <v>149</v>
      </c>
      <c r="C67" s="42">
        <v>0.106432795</v>
      </c>
      <c r="D67" s="42">
        <f>C67*6*0.003</f>
        <v>1.9157903099999997E-3</v>
      </c>
      <c r="E67" s="42">
        <f>B67/D67</f>
        <v>77774.691323081192</v>
      </c>
      <c r="F67" s="8"/>
      <c r="G67" s="8"/>
      <c r="H67" s="8"/>
      <c r="I67" s="8"/>
      <c r="J67" s="8"/>
    </row>
    <row r="68" spans="1:10" x14ac:dyDescent="0.2">
      <c r="A68" s="8"/>
      <c r="B68" s="8"/>
      <c r="C68" s="8"/>
      <c r="D68" s="8"/>
      <c r="E68" s="8"/>
      <c r="F68" s="8"/>
      <c r="G68" s="8"/>
      <c r="H68" s="8"/>
      <c r="I68" s="8"/>
      <c r="J68" s="8"/>
    </row>
    <row r="69" spans="1:10" x14ac:dyDescent="0.2">
      <c r="A69" s="8"/>
      <c r="B69" s="8"/>
      <c r="C69" s="8"/>
      <c r="D69" s="8" t="s">
        <v>208</v>
      </c>
      <c r="E69" s="8">
        <f>AVERAGE(E64:E67)</f>
        <v>71973.654616156098</v>
      </c>
      <c r="F69" s="8"/>
      <c r="G69" s="8"/>
      <c r="H69" s="8"/>
      <c r="I69" s="8"/>
      <c r="J69" s="8"/>
    </row>
    <row r="70" spans="1:10" x14ac:dyDescent="0.2">
      <c r="A70" s="8"/>
      <c r="B70" s="8"/>
      <c r="C70" s="8"/>
      <c r="D70" s="8"/>
      <c r="E70" s="8"/>
      <c r="F70" s="8"/>
      <c r="G70" s="8"/>
      <c r="H70" s="8"/>
      <c r="I70" s="8"/>
      <c r="J70" s="8"/>
    </row>
    <row r="71" spans="1:10" x14ac:dyDescent="0.2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spans="1:10" x14ac:dyDescent="0.2">
      <c r="A72" s="8"/>
      <c r="B72" s="8"/>
      <c r="C72" s="8"/>
      <c r="D72" s="8"/>
      <c r="E72" s="8"/>
      <c r="F72" s="8"/>
      <c r="G72" s="8"/>
      <c r="H72" s="8"/>
      <c r="I72" s="8"/>
      <c r="J72" s="8"/>
    </row>
    <row r="73" spans="1:10" x14ac:dyDescent="0.2">
      <c r="A73" s="8"/>
      <c r="B73" s="8" t="s">
        <v>0</v>
      </c>
      <c r="C73" s="8" t="s">
        <v>212</v>
      </c>
      <c r="D73" s="8"/>
      <c r="E73" s="8"/>
      <c r="F73" s="8"/>
      <c r="G73" s="8"/>
      <c r="H73" s="8"/>
      <c r="I73" s="8"/>
      <c r="J73" s="8"/>
    </row>
    <row r="74" spans="1:10" x14ac:dyDescent="0.2">
      <c r="A74" s="8"/>
      <c r="B74" s="8">
        <v>18302</v>
      </c>
      <c r="C74" s="8"/>
      <c r="D74" s="8"/>
      <c r="E74" s="8"/>
      <c r="F74" s="8"/>
      <c r="G74" s="8"/>
      <c r="H74" s="8"/>
      <c r="I74" s="8"/>
      <c r="J74" s="8"/>
    </row>
    <row r="75" spans="1:10" x14ac:dyDescent="0.2">
      <c r="A75" s="42"/>
      <c r="B75" s="42" t="s">
        <v>200</v>
      </c>
      <c r="C75" s="42" t="s">
        <v>201</v>
      </c>
      <c r="D75" s="42" t="s">
        <v>210</v>
      </c>
      <c r="E75" s="42" t="s">
        <v>211</v>
      </c>
      <c r="F75" s="8"/>
      <c r="G75" s="8"/>
      <c r="H75" s="8"/>
      <c r="I75" s="8"/>
      <c r="J75" s="8"/>
    </row>
    <row r="76" spans="1:10" x14ac:dyDescent="0.2">
      <c r="A76" s="42" t="s">
        <v>204</v>
      </c>
      <c r="B76" s="42">
        <v>70</v>
      </c>
      <c r="C76" s="42">
        <v>5.5076E-2</v>
      </c>
      <c r="D76" s="42">
        <f>C76*6*0.003</f>
        <v>9.9136799999999985E-4</v>
      </c>
      <c r="E76" s="42">
        <f>B76/D76</f>
        <v>70609.501214483433</v>
      </c>
      <c r="F76" s="8"/>
      <c r="G76" s="8"/>
      <c r="H76" s="8"/>
      <c r="I76" s="8"/>
      <c r="J76" s="8"/>
    </row>
    <row r="77" spans="1:10" x14ac:dyDescent="0.2">
      <c r="A77" s="42" t="s">
        <v>205</v>
      </c>
      <c r="B77" s="42">
        <v>74</v>
      </c>
      <c r="C77" s="42">
        <v>5.4785E-2</v>
      </c>
      <c r="D77" s="42">
        <f>C77*6*0.003</f>
        <v>9.8612999999999999E-4</v>
      </c>
      <c r="E77" s="42">
        <f>B77/D77</f>
        <v>75040.816119578551</v>
      </c>
      <c r="F77" s="8"/>
      <c r="G77" s="8"/>
      <c r="H77" s="8"/>
      <c r="I77" s="8"/>
      <c r="J77" s="8"/>
    </row>
    <row r="78" spans="1:10" x14ac:dyDescent="0.2">
      <c r="A78" s="42" t="s">
        <v>206</v>
      </c>
      <c r="B78" s="42">
        <v>145</v>
      </c>
      <c r="C78" s="42">
        <v>0.108566806</v>
      </c>
      <c r="D78" s="42">
        <f>C78*6*0.003</f>
        <v>1.9542025080000001E-3</v>
      </c>
      <c r="E78" s="42">
        <f>B78/D78</f>
        <v>74199.06555559492</v>
      </c>
      <c r="F78" s="8"/>
      <c r="G78" s="8"/>
      <c r="H78" s="8"/>
      <c r="I78" s="8"/>
      <c r="J78" s="8"/>
    </row>
    <row r="79" spans="1:10" x14ac:dyDescent="0.2">
      <c r="A79" s="8"/>
      <c r="B79" s="8"/>
      <c r="C79" s="8"/>
      <c r="D79" s="8"/>
      <c r="E79" s="8"/>
      <c r="F79" s="8"/>
      <c r="G79" s="8"/>
      <c r="H79" s="8"/>
      <c r="I79" s="8"/>
      <c r="J79" s="8"/>
    </row>
    <row r="80" spans="1:10" x14ac:dyDescent="0.2">
      <c r="A80" s="8"/>
      <c r="B80" s="8"/>
      <c r="C80" s="8"/>
      <c r="D80" s="8"/>
      <c r="E80" s="8"/>
      <c r="F80" s="8"/>
      <c r="G80" s="8"/>
      <c r="H80" s="8"/>
      <c r="I80" s="8"/>
      <c r="J80" s="8"/>
    </row>
    <row r="81" spans="1:10" x14ac:dyDescent="0.2">
      <c r="A81" s="8"/>
      <c r="B81" s="8"/>
      <c r="C81" s="8"/>
      <c r="D81" s="8" t="s">
        <v>208</v>
      </c>
      <c r="E81" s="8">
        <f>AVERAGE(E76:E79)</f>
        <v>73283.127629885639</v>
      </c>
      <c r="F81" s="8"/>
      <c r="G81" s="8"/>
      <c r="H81" s="8"/>
      <c r="I81" s="8"/>
      <c r="J81" s="8"/>
    </row>
    <row r="82" spans="1:10" x14ac:dyDescent="0.2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 x14ac:dyDescent="0.2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 x14ac:dyDescent="0.2">
      <c r="A84" s="8"/>
      <c r="B84" s="8" t="s">
        <v>0</v>
      </c>
      <c r="C84" s="8" t="s">
        <v>212</v>
      </c>
      <c r="D84" s="8"/>
      <c r="E84" s="8"/>
      <c r="F84" s="8"/>
      <c r="G84" s="8"/>
      <c r="H84" s="8"/>
      <c r="I84" s="8"/>
      <c r="J84" s="8"/>
    </row>
    <row r="85" spans="1:10" x14ac:dyDescent="0.2">
      <c r="A85" s="8"/>
      <c r="B85" s="8">
        <v>14892</v>
      </c>
      <c r="C85" s="8"/>
      <c r="D85" s="8"/>
      <c r="E85" s="8"/>
      <c r="F85" s="8"/>
      <c r="G85" s="8"/>
      <c r="H85" s="8"/>
      <c r="I85" s="8"/>
      <c r="J85" s="8"/>
    </row>
    <row r="86" spans="1:10" x14ac:dyDescent="0.2">
      <c r="A86" s="42"/>
      <c r="B86" s="42" t="s">
        <v>200</v>
      </c>
      <c r="C86" s="42" t="s">
        <v>201</v>
      </c>
      <c r="D86" s="42" t="s">
        <v>210</v>
      </c>
      <c r="E86" s="42" t="s">
        <v>211</v>
      </c>
      <c r="F86" s="8"/>
      <c r="G86" s="8"/>
      <c r="H86" s="8"/>
      <c r="I86" s="8"/>
      <c r="J86" s="8"/>
    </row>
    <row r="87" spans="1:10" x14ac:dyDescent="0.2">
      <c r="A87" s="42" t="s">
        <v>204</v>
      </c>
      <c r="B87" s="42">
        <v>49</v>
      </c>
      <c r="C87" s="42">
        <v>4.9071999999999998E-2</v>
      </c>
      <c r="D87" s="42">
        <f>C87*6*0.003</f>
        <v>8.8329599999999989E-4</v>
      </c>
      <c r="E87" s="42">
        <f>B87/D87</f>
        <v>55474.042676520672</v>
      </c>
      <c r="F87" s="8"/>
      <c r="G87" s="8"/>
      <c r="H87" s="8"/>
      <c r="I87" s="8"/>
      <c r="J87" s="8"/>
    </row>
    <row r="88" spans="1:10" x14ac:dyDescent="0.2">
      <c r="A88" s="42" t="s">
        <v>205</v>
      </c>
      <c r="B88" s="42">
        <v>56</v>
      </c>
      <c r="C88" s="42">
        <v>5.5479000000000001E-2</v>
      </c>
      <c r="D88" s="42">
        <f>C88*6*0.003</f>
        <v>9.9862200000000001E-4</v>
      </c>
      <c r="E88" s="42">
        <f>B88/D88</f>
        <v>56077.274484239279</v>
      </c>
      <c r="F88" s="8"/>
      <c r="G88" s="8"/>
      <c r="H88" s="8"/>
      <c r="I88" s="8"/>
      <c r="J88" s="8"/>
    </row>
    <row r="89" spans="1:10" x14ac:dyDescent="0.2">
      <c r="A89" s="42" t="s">
        <v>206</v>
      </c>
      <c r="B89" s="212">
        <v>114</v>
      </c>
      <c r="C89" s="42">
        <v>0.108566</v>
      </c>
      <c r="D89" s="42">
        <f>C89*6*0.003</f>
        <v>1.9541879999999999E-3</v>
      </c>
      <c r="E89" s="42">
        <f>B89/D89</f>
        <v>58336.250145840626</v>
      </c>
      <c r="F89" s="8"/>
      <c r="G89" s="8"/>
      <c r="H89" s="8"/>
      <c r="I89" s="8"/>
      <c r="J89" s="8"/>
    </row>
    <row r="90" spans="1:10" x14ac:dyDescent="0.2">
      <c r="A90" s="8"/>
      <c r="B90" s="8"/>
      <c r="C90" s="8"/>
      <c r="D90" s="8"/>
      <c r="E90" s="8"/>
      <c r="F90" s="8"/>
      <c r="G90" s="8"/>
      <c r="H90" s="8"/>
      <c r="I90" s="8"/>
      <c r="J90" s="8"/>
    </row>
    <row r="91" spans="1:10" x14ac:dyDescent="0.2">
      <c r="A91" s="8"/>
      <c r="B91" s="8"/>
      <c r="C91" s="8"/>
      <c r="D91" s="8"/>
      <c r="E91" s="8"/>
      <c r="F91" s="8"/>
      <c r="G91" s="8"/>
      <c r="H91" s="8"/>
      <c r="I91" s="8"/>
      <c r="J91" s="8"/>
    </row>
    <row r="92" spans="1:10" x14ac:dyDescent="0.2">
      <c r="A92" s="8"/>
      <c r="B92" s="8"/>
      <c r="C92" s="8"/>
      <c r="D92" s="8" t="s">
        <v>208</v>
      </c>
      <c r="E92" s="8">
        <f>AVERAGE(E87:E90)</f>
        <v>56629.189102200187</v>
      </c>
      <c r="F92" s="8"/>
      <c r="G92" s="8"/>
      <c r="H92" s="8"/>
      <c r="I92" s="8"/>
      <c r="J92" s="8"/>
    </row>
    <row r="93" spans="1:10" x14ac:dyDescent="0.2">
      <c r="A93" s="8"/>
      <c r="B93" s="8"/>
      <c r="C93" s="8"/>
      <c r="D93" s="8"/>
      <c r="E93" s="8"/>
      <c r="F93" s="8"/>
      <c r="G93" s="8"/>
      <c r="H93" s="8"/>
      <c r="I93" s="8"/>
      <c r="J93" s="8"/>
    </row>
    <row r="94" spans="1:10" x14ac:dyDescent="0.2">
      <c r="A94" s="8"/>
      <c r="B94" s="8"/>
      <c r="C94" s="8"/>
      <c r="D94" s="8"/>
      <c r="E94" s="8"/>
      <c r="F94" s="8"/>
      <c r="G94" s="8"/>
      <c r="H94" s="8"/>
      <c r="I94" s="8"/>
      <c r="J94" s="8"/>
    </row>
    <row r="95" spans="1:10" x14ac:dyDescent="0.2">
      <c r="A95" s="8"/>
      <c r="B95" s="8" t="s">
        <v>0</v>
      </c>
      <c r="C95" s="8" t="s">
        <v>212</v>
      </c>
      <c r="D95" s="8"/>
      <c r="E95" s="8"/>
      <c r="F95" s="8"/>
      <c r="G95" s="8"/>
      <c r="H95" s="8"/>
      <c r="I95" s="8"/>
      <c r="J95" s="8"/>
    </row>
    <row r="96" spans="1:10" x14ac:dyDescent="0.2">
      <c r="A96" s="8"/>
      <c r="B96" s="8">
        <v>18998</v>
      </c>
      <c r="C96" s="8"/>
      <c r="D96" s="8"/>
      <c r="E96" s="8"/>
      <c r="F96" s="8"/>
      <c r="G96" s="8"/>
      <c r="H96" s="8"/>
      <c r="I96" s="8"/>
      <c r="J96" s="8"/>
    </row>
    <row r="97" spans="1:10" x14ac:dyDescent="0.2">
      <c r="A97" s="42"/>
      <c r="B97" s="42" t="s">
        <v>200</v>
      </c>
      <c r="C97" s="42" t="s">
        <v>201</v>
      </c>
      <c r="D97" s="42" t="s">
        <v>210</v>
      </c>
      <c r="E97" s="42" t="s">
        <v>211</v>
      </c>
      <c r="F97" s="8"/>
      <c r="G97" s="8"/>
      <c r="H97" s="8"/>
      <c r="I97" s="8"/>
      <c r="J97" s="8"/>
    </row>
    <row r="98" spans="1:10" x14ac:dyDescent="0.2">
      <c r="A98" s="42" t="s">
        <v>204</v>
      </c>
      <c r="B98" s="42">
        <v>63</v>
      </c>
      <c r="C98" s="42">
        <v>5.7468999999999999E-2</v>
      </c>
      <c r="D98" s="42">
        <f>C98*6*0.003</f>
        <v>1.034442E-3</v>
      </c>
      <c r="E98" s="42">
        <f>B98/D98</f>
        <v>60902.399554542448</v>
      </c>
      <c r="F98" s="8"/>
      <c r="G98" s="8"/>
      <c r="H98" s="8"/>
      <c r="I98" s="8"/>
      <c r="J98" s="8"/>
    </row>
    <row r="99" spans="1:10" x14ac:dyDescent="0.2">
      <c r="A99" s="42" t="s">
        <v>205</v>
      </c>
      <c r="B99" s="42">
        <v>78</v>
      </c>
      <c r="C99" s="42">
        <v>5.2162E-2</v>
      </c>
      <c r="D99" s="42">
        <f>C99*6*0.003</f>
        <v>9.3891600000000014E-4</v>
      </c>
      <c r="E99" s="42">
        <f>B99/D99</f>
        <v>83074.52423859002</v>
      </c>
      <c r="F99" s="8"/>
      <c r="G99" s="8"/>
      <c r="H99" s="8"/>
      <c r="I99" s="8"/>
      <c r="J99" s="8"/>
    </row>
    <row r="100" spans="1:10" x14ac:dyDescent="0.2">
      <c r="A100" s="42" t="s">
        <v>206</v>
      </c>
      <c r="B100" s="212">
        <v>99</v>
      </c>
      <c r="C100" s="42">
        <v>0.109224</v>
      </c>
      <c r="D100" s="42">
        <f>C100*6*0.003</f>
        <v>1.9660320000000004E-3</v>
      </c>
      <c r="E100" s="42">
        <f>B100/D100</f>
        <v>50355.233282062538</v>
      </c>
      <c r="F100" s="8"/>
      <c r="G100" s="8"/>
      <c r="H100" s="8"/>
      <c r="I100" s="8"/>
      <c r="J100" s="8"/>
    </row>
    <row r="101" spans="1:10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</row>
    <row r="102" spans="1:10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</row>
    <row r="103" spans="1:10" x14ac:dyDescent="0.2">
      <c r="A103" s="8"/>
      <c r="B103" s="8"/>
      <c r="C103" s="8"/>
      <c r="D103" s="8" t="s">
        <v>208</v>
      </c>
      <c r="E103" s="8">
        <f>AVERAGE(E98:E101)</f>
        <v>64777.385691731673</v>
      </c>
      <c r="F103" s="8"/>
      <c r="G103" s="8"/>
      <c r="H103" s="8"/>
      <c r="I103" s="8"/>
      <c r="J103" s="8"/>
    </row>
    <row r="104" spans="1:10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</row>
    <row r="105" spans="1:10" x14ac:dyDescent="0.2">
      <c r="A105" s="8"/>
      <c r="B105" s="8" t="s">
        <v>0</v>
      </c>
      <c r="C105" s="8" t="s">
        <v>212</v>
      </c>
      <c r="D105" s="8"/>
      <c r="E105" s="8"/>
      <c r="F105" s="8"/>
      <c r="G105" s="8"/>
      <c r="H105" s="8"/>
      <c r="I105" s="8"/>
      <c r="J105" s="8"/>
    </row>
    <row r="106" spans="1:10" x14ac:dyDescent="0.2">
      <c r="A106" s="42"/>
      <c r="B106" s="42">
        <v>10546</v>
      </c>
      <c r="C106" s="42"/>
      <c r="D106" s="42"/>
      <c r="E106" s="42"/>
      <c r="F106" s="8"/>
      <c r="G106" s="8"/>
      <c r="H106" s="8"/>
      <c r="I106" s="8"/>
      <c r="J106" s="8"/>
    </row>
    <row r="107" spans="1:10" x14ac:dyDescent="0.2">
      <c r="A107" s="42"/>
      <c r="B107" s="42" t="s">
        <v>200</v>
      </c>
      <c r="C107" s="42" t="s">
        <v>201</v>
      </c>
      <c r="D107" s="42" t="s">
        <v>210</v>
      </c>
      <c r="E107" s="42" t="s">
        <v>211</v>
      </c>
      <c r="F107" s="8"/>
      <c r="G107" s="8"/>
      <c r="H107" s="8"/>
      <c r="I107" s="8"/>
      <c r="J107" s="8"/>
    </row>
    <row r="108" spans="1:10" x14ac:dyDescent="0.2">
      <c r="A108" s="42" t="s">
        <v>204</v>
      </c>
      <c r="B108" s="42">
        <v>64</v>
      </c>
      <c r="C108" s="42">
        <v>4.8570000000000002E-2</v>
      </c>
      <c r="D108" s="42">
        <f>C108*6*0.003</f>
        <v>8.7426000000000008E-4</v>
      </c>
      <c r="E108" s="42">
        <f>B108/D108</f>
        <v>73204.767460480856</v>
      </c>
      <c r="F108" s="8"/>
      <c r="G108" s="8"/>
      <c r="H108" s="8"/>
      <c r="I108" s="8"/>
      <c r="J108" s="8"/>
    </row>
    <row r="109" spans="1:10" x14ac:dyDescent="0.2">
      <c r="A109" s="42" t="s">
        <v>205</v>
      </c>
      <c r="B109" s="42">
        <v>77</v>
      </c>
      <c r="C109" s="42">
        <v>4.8570000000000002E-2</v>
      </c>
      <c r="D109" s="42">
        <f>C109*6*0.003</f>
        <v>8.7426000000000008E-4</v>
      </c>
      <c r="E109" s="42">
        <f>B109/D109</f>
        <v>88074.485850891026</v>
      </c>
      <c r="F109" s="8"/>
      <c r="G109" s="8"/>
      <c r="H109" s="8"/>
      <c r="I109" s="8"/>
      <c r="J109" s="8"/>
    </row>
    <row r="110" spans="1:10" x14ac:dyDescent="0.2">
      <c r="A110" s="42" t="s">
        <v>206</v>
      </c>
      <c r="B110" s="212">
        <v>197</v>
      </c>
      <c r="C110" s="42">
        <v>0.106432</v>
      </c>
      <c r="D110" s="42">
        <f>C110*6*0.003</f>
        <v>1.9157760000000001E-3</v>
      </c>
      <c r="E110" s="42">
        <f>B110/D110</f>
        <v>102830.39353243803</v>
      </c>
      <c r="F110" s="8"/>
      <c r="G110" s="8"/>
      <c r="H110" s="8"/>
      <c r="I110" s="8"/>
      <c r="J110" s="8"/>
    </row>
    <row r="111" spans="1:10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</row>
    <row r="112" spans="1:10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</row>
    <row r="113" spans="1:10" x14ac:dyDescent="0.2">
      <c r="A113" s="8"/>
      <c r="B113" s="8"/>
      <c r="C113" s="8"/>
      <c r="D113" s="8" t="s">
        <v>208</v>
      </c>
      <c r="E113" s="8">
        <f>AVERAGE(E108:E111)</f>
        <v>88036.548947936637</v>
      </c>
      <c r="F113" s="8"/>
      <c r="G113" s="8"/>
      <c r="H113" s="8"/>
      <c r="I113" s="8"/>
      <c r="J113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073C4-8534-9149-9CB7-82F41FF92322}">
  <dimension ref="A2:P47"/>
  <sheetViews>
    <sheetView workbookViewId="0">
      <selection activeCell="O40" sqref="O39:O40"/>
    </sheetView>
  </sheetViews>
  <sheetFormatPr baseColWidth="10" defaultRowHeight="15" x14ac:dyDescent="0.2"/>
  <sheetData>
    <row r="2" spans="1:16" x14ac:dyDescent="0.2">
      <c r="A2" s="66" t="s">
        <v>214</v>
      </c>
      <c r="L2" t="s">
        <v>215</v>
      </c>
    </row>
    <row r="4" spans="1:16" x14ac:dyDescent="0.2">
      <c r="D4" t="s">
        <v>216</v>
      </c>
      <c r="E4" t="s">
        <v>216</v>
      </c>
      <c r="F4" t="s">
        <v>216</v>
      </c>
      <c r="G4" t="s">
        <v>216</v>
      </c>
      <c r="N4" s="1" t="s">
        <v>27</v>
      </c>
      <c r="O4" s="1" t="s">
        <v>30</v>
      </c>
      <c r="P4" s="23" t="s">
        <v>32</v>
      </c>
    </row>
    <row r="5" spans="1:16" x14ac:dyDescent="0.2">
      <c r="A5" s="8" t="s">
        <v>217</v>
      </c>
      <c r="B5" s="8" t="s">
        <v>0</v>
      </c>
      <c r="C5" s="8" t="s">
        <v>218</v>
      </c>
      <c r="D5" s="8" t="s">
        <v>219</v>
      </c>
      <c r="E5" s="8" t="s">
        <v>220</v>
      </c>
      <c r="F5" s="8" t="s">
        <v>221</v>
      </c>
      <c r="G5" s="8" t="s">
        <v>222</v>
      </c>
      <c r="H5" s="8" t="s">
        <v>223</v>
      </c>
      <c r="I5" s="1">
        <v>15006690</v>
      </c>
      <c r="J5" s="2">
        <v>1</v>
      </c>
      <c r="K5" s="7" t="s">
        <v>13</v>
      </c>
      <c r="L5" s="7" t="s">
        <v>17</v>
      </c>
      <c r="M5" s="7" t="s">
        <v>22</v>
      </c>
      <c r="N5" s="3">
        <v>4.8027686015416078E-2</v>
      </c>
      <c r="O5" s="3">
        <v>2.168332090479742E-2</v>
      </c>
      <c r="P5" s="3">
        <v>-2.6344365110618658E-2</v>
      </c>
    </row>
    <row r="6" spans="1:16" x14ac:dyDescent="0.2">
      <c r="A6" s="8" t="s">
        <v>13</v>
      </c>
      <c r="B6" s="8">
        <v>200051942</v>
      </c>
      <c r="C6" s="8">
        <v>1</v>
      </c>
      <c r="D6" s="8">
        <v>1.2022794888559616E-2</v>
      </c>
      <c r="E6" s="8">
        <v>0.12897204301075268</v>
      </c>
      <c r="F6" s="8">
        <v>5.8623655913978494E-2</v>
      </c>
      <c r="G6" s="8">
        <v>7.621075268817204E-2</v>
      </c>
      <c r="H6" s="8">
        <v>37.200000000000003</v>
      </c>
      <c r="I6" s="1">
        <v>15006694</v>
      </c>
      <c r="J6" s="2">
        <v>3</v>
      </c>
      <c r="K6" s="1" t="s">
        <v>13</v>
      </c>
      <c r="L6" s="1" t="s">
        <v>17</v>
      </c>
      <c r="M6" s="1" t="s">
        <v>22</v>
      </c>
      <c r="N6" s="3">
        <v>2.4373288628108409E-2</v>
      </c>
      <c r="O6" s="3">
        <v>0.12597378360364364</v>
      </c>
      <c r="P6" s="3">
        <v>0.10160049497553524</v>
      </c>
    </row>
    <row r="7" spans="1:16" x14ac:dyDescent="0.2">
      <c r="A7" s="8" t="s">
        <v>13</v>
      </c>
      <c r="B7" s="8">
        <v>2000045071</v>
      </c>
      <c r="C7" s="8">
        <v>4</v>
      </c>
      <c r="D7" s="8">
        <v>4.0708356012852699E-2</v>
      </c>
      <c r="E7" s="8">
        <v>7.6328000000000007E-2</v>
      </c>
      <c r="F7" s="8">
        <v>2.1808000000000001E-2</v>
      </c>
      <c r="G7" s="8">
        <v>0</v>
      </c>
      <c r="H7" s="8">
        <v>40</v>
      </c>
      <c r="I7" s="1">
        <v>15006688</v>
      </c>
      <c r="J7" s="2">
        <v>5</v>
      </c>
      <c r="K7" s="1" t="s">
        <v>13</v>
      </c>
      <c r="L7" s="1" t="s">
        <v>17</v>
      </c>
      <c r="M7" s="1" t="s">
        <v>22</v>
      </c>
      <c r="N7" s="3">
        <v>6.5268986157875049E-3</v>
      </c>
      <c r="O7" s="3">
        <v>0.15657527484855285</v>
      </c>
      <c r="P7" s="3">
        <v>0.15004837623276535</v>
      </c>
    </row>
    <row r="8" spans="1:16" x14ac:dyDescent="0.2">
      <c r="A8" s="8" t="s">
        <v>13</v>
      </c>
      <c r="B8" s="8">
        <v>210014892</v>
      </c>
      <c r="C8" s="8">
        <v>1</v>
      </c>
      <c r="D8" s="8">
        <v>3.9947574819401449E-2</v>
      </c>
      <c r="E8" s="8">
        <v>0.22380682161183219</v>
      </c>
      <c r="F8" s="8">
        <v>0.50027407183821304</v>
      </c>
      <c r="G8" s="8">
        <v>0.38178810745547836</v>
      </c>
      <c r="H8" s="213">
        <v>33.130000000000003</v>
      </c>
      <c r="I8" s="1">
        <v>15006685</v>
      </c>
      <c r="J8" s="2">
        <v>7</v>
      </c>
      <c r="K8" s="1" t="s">
        <v>13</v>
      </c>
      <c r="L8" s="1" t="s">
        <v>17</v>
      </c>
      <c r="M8" s="1" t="s">
        <v>22</v>
      </c>
      <c r="N8" s="3">
        <v>2.8619422572178477E-2</v>
      </c>
      <c r="O8" s="3">
        <v>5.031841255191509E-2</v>
      </c>
      <c r="P8" s="3">
        <v>2.1698989979736613E-2</v>
      </c>
    </row>
    <row r="9" spans="1:16" x14ac:dyDescent="0.2">
      <c r="A9" s="8" t="s">
        <v>13</v>
      </c>
      <c r="B9" s="8">
        <v>210006695</v>
      </c>
      <c r="C9" s="8">
        <v>4</v>
      </c>
      <c r="D9" s="8">
        <v>1.7320246562351826E-2</v>
      </c>
      <c r="E9" s="8">
        <v>0.21627768595041325</v>
      </c>
      <c r="F9" s="8">
        <v>0.16821597796143253</v>
      </c>
      <c r="G9" s="8">
        <v>0.20426225895316807</v>
      </c>
      <c r="H9" s="213">
        <v>36.299999999999997</v>
      </c>
      <c r="I9" s="1">
        <v>15006683</v>
      </c>
      <c r="J9" s="2">
        <v>9</v>
      </c>
      <c r="K9" s="1" t="s">
        <v>13</v>
      </c>
      <c r="L9" s="1" t="s">
        <v>17</v>
      </c>
      <c r="M9" s="1" t="s">
        <v>22</v>
      </c>
      <c r="N9" s="3">
        <v>3.7834240201876819E-2</v>
      </c>
      <c r="O9" s="3">
        <v>0.10571013087736307</v>
      </c>
      <c r="P9" s="3">
        <v>6.7875890675486245E-2</v>
      </c>
    </row>
    <row r="10" spans="1:16" x14ac:dyDescent="0.2">
      <c r="A10" s="8" t="s">
        <v>13</v>
      </c>
      <c r="B10" s="8">
        <v>210006696</v>
      </c>
      <c r="C10" s="8">
        <v>5</v>
      </c>
      <c r="D10" s="8">
        <v>2.3288482074752096E-2</v>
      </c>
      <c r="E10" s="8">
        <v>4.8397691966267198E-2</v>
      </c>
      <c r="F10" s="8">
        <v>9.6795383932534399E-3</v>
      </c>
      <c r="G10" s="8">
        <v>1.4519307589880157E-2</v>
      </c>
      <c r="H10" s="213">
        <v>45.06</v>
      </c>
      <c r="I10" s="1">
        <v>15006687</v>
      </c>
      <c r="J10" s="2">
        <v>11</v>
      </c>
      <c r="K10" s="1" t="s">
        <v>13</v>
      </c>
      <c r="L10" s="1" t="s">
        <v>17</v>
      </c>
      <c r="M10" s="1" t="s">
        <v>22</v>
      </c>
      <c r="N10" s="3">
        <v>6.2869909909909908E-3</v>
      </c>
      <c r="O10" s="3">
        <v>7.6068890342271642E-2</v>
      </c>
      <c r="P10" s="3">
        <v>6.9781899351280652E-2</v>
      </c>
    </row>
    <row r="11" spans="1:16" x14ac:dyDescent="0.2">
      <c r="A11" s="8" t="s">
        <v>13</v>
      </c>
      <c r="B11" s="8">
        <v>210018301</v>
      </c>
      <c r="C11" s="8">
        <v>6</v>
      </c>
      <c r="D11" s="8">
        <v>2.6386367333658695E-2</v>
      </c>
      <c r="E11" s="8">
        <v>0</v>
      </c>
      <c r="F11" s="8">
        <v>0</v>
      </c>
      <c r="G11" s="8">
        <v>4.915032679738562E-3</v>
      </c>
      <c r="H11" s="213">
        <v>44.37</v>
      </c>
      <c r="I11" s="1">
        <v>15006691</v>
      </c>
      <c r="J11" s="2">
        <v>13</v>
      </c>
      <c r="K11" s="1" t="s">
        <v>13</v>
      </c>
      <c r="L11" s="1" t="s">
        <v>17</v>
      </c>
      <c r="M11" s="1" t="s">
        <v>22</v>
      </c>
      <c r="N11" s="3">
        <v>2.7657577679137606E-2</v>
      </c>
      <c r="O11" s="3">
        <v>0.1146783523225241</v>
      </c>
      <c r="P11" s="3">
        <v>8.7020774643386492E-2</v>
      </c>
    </row>
    <row r="12" spans="1:16" x14ac:dyDescent="0.2">
      <c r="A12" s="8" t="s">
        <v>13</v>
      </c>
      <c r="B12" s="8">
        <v>210018302</v>
      </c>
      <c r="C12" s="8">
        <v>7</v>
      </c>
      <c r="D12" s="8">
        <v>1.32396257410185E-2</v>
      </c>
      <c r="E12" s="8">
        <v>8.9578968987471766E-2</v>
      </c>
      <c r="F12" s="8">
        <v>3.5831587594988702E-2</v>
      </c>
      <c r="G12" s="8">
        <v>5.374738139248305E-2</v>
      </c>
      <c r="H12" s="213">
        <v>48.69</v>
      </c>
      <c r="I12" s="1">
        <v>15006684</v>
      </c>
      <c r="J12" s="2">
        <v>15</v>
      </c>
      <c r="K12" s="1" t="s">
        <v>13</v>
      </c>
      <c r="L12" s="1" t="s">
        <v>17</v>
      </c>
      <c r="M12" s="1" t="s">
        <v>22</v>
      </c>
      <c r="N12" s="3">
        <v>4.0009031893875245E-2</v>
      </c>
      <c r="O12" s="3">
        <v>9.3838209982788301E-2</v>
      </c>
      <c r="P12" s="3">
        <v>5.3829178088913056E-2</v>
      </c>
    </row>
    <row r="13" spans="1:16" x14ac:dyDescent="0.2">
      <c r="A13" s="8" t="s">
        <v>13</v>
      </c>
      <c r="B13" s="8">
        <v>210007127</v>
      </c>
      <c r="C13" s="8">
        <v>10</v>
      </c>
      <c r="D13" s="8">
        <v>2.5423175565399858E-2</v>
      </c>
      <c r="E13" s="8">
        <v>6.9389090909090914E-2</v>
      </c>
      <c r="F13" s="8">
        <v>0</v>
      </c>
      <c r="G13" s="8">
        <v>9.9127272727272727E-3</v>
      </c>
      <c r="H13" s="213">
        <v>44</v>
      </c>
      <c r="I13" s="1">
        <v>15006686</v>
      </c>
      <c r="J13" s="2">
        <v>17</v>
      </c>
      <c r="K13" s="4" t="s">
        <v>13</v>
      </c>
      <c r="L13" s="4" t="s">
        <v>17</v>
      </c>
      <c r="M13" s="4" t="s">
        <v>22</v>
      </c>
      <c r="N13" s="3">
        <v>8.9250917301721702E-2</v>
      </c>
      <c r="O13" s="3">
        <v>0.12983712523920904</v>
      </c>
      <c r="P13" s="3">
        <v>4.0586207937487337E-2</v>
      </c>
    </row>
    <row r="14" spans="1:16" x14ac:dyDescent="0.2">
      <c r="A14" s="8" t="s">
        <v>13</v>
      </c>
      <c r="B14" s="8">
        <v>210011511</v>
      </c>
      <c r="C14" s="8">
        <v>11</v>
      </c>
      <c r="D14" s="8">
        <v>2.8543427495291901E-2</v>
      </c>
      <c r="E14" s="8">
        <v>6.5658494623655916E-2</v>
      </c>
      <c r="F14" s="8">
        <v>1.8759569892473116E-2</v>
      </c>
      <c r="G14" s="8">
        <v>2.8139354838709673E-2</v>
      </c>
      <c r="H14" s="213">
        <v>46.5</v>
      </c>
      <c r="I14" s="1">
        <v>15006696</v>
      </c>
      <c r="J14" s="5">
        <v>2</v>
      </c>
      <c r="K14" s="7" t="s">
        <v>15</v>
      </c>
      <c r="L14" s="7" t="s">
        <v>17</v>
      </c>
      <c r="M14" s="7" t="s">
        <v>22</v>
      </c>
      <c r="N14" s="3">
        <v>8.9680980624752868E-2</v>
      </c>
      <c r="O14" s="3">
        <v>0.25152083879423331</v>
      </c>
      <c r="P14" s="3">
        <v>0.16183985816948043</v>
      </c>
    </row>
    <row r="15" spans="1:16" x14ac:dyDescent="0.2">
      <c r="A15" s="8" t="s">
        <v>13</v>
      </c>
      <c r="B15" s="8">
        <v>210018998</v>
      </c>
      <c r="C15" s="8">
        <v>12</v>
      </c>
      <c r="D15" s="8">
        <v>1.5952148148148149E-2</v>
      </c>
      <c r="E15" s="8">
        <v>4.5076477883422901E-2</v>
      </c>
      <c r="F15" s="8">
        <v>0</v>
      </c>
      <c r="G15" s="8">
        <v>9.0152955766845799E-3</v>
      </c>
      <c r="H15" s="213">
        <v>48.38</v>
      </c>
      <c r="I15" s="1">
        <v>15006695</v>
      </c>
      <c r="J15" s="5">
        <v>4</v>
      </c>
      <c r="K15" s="1" t="s">
        <v>15</v>
      </c>
      <c r="L15" s="1" t="s">
        <v>17</v>
      </c>
      <c r="M15" s="1" t="s">
        <v>22</v>
      </c>
      <c r="N15" s="3">
        <v>1.6547537749449882E-2</v>
      </c>
      <c r="O15" s="3">
        <v>0.19026738516807806</v>
      </c>
      <c r="P15" s="3">
        <v>0.17371984741862817</v>
      </c>
    </row>
    <row r="16" spans="1:16" x14ac:dyDescent="0.2">
      <c r="A16" s="8" t="s">
        <v>13</v>
      </c>
      <c r="B16" s="8">
        <v>210014332</v>
      </c>
      <c r="C16" s="8">
        <v>3</v>
      </c>
      <c r="D16" s="8">
        <v>1.6693308080808079E-2</v>
      </c>
      <c r="E16" s="8">
        <v>0.12521339712918661</v>
      </c>
      <c r="F16" s="8">
        <v>9.1823157894736843E-2</v>
      </c>
      <c r="G16" s="8">
        <v>0.25042679425837322</v>
      </c>
      <c r="H16" s="213">
        <v>52.25</v>
      </c>
      <c r="I16" s="1">
        <v>15006702</v>
      </c>
      <c r="J16" s="5">
        <v>8</v>
      </c>
      <c r="K16" s="1" t="s">
        <v>15</v>
      </c>
      <c r="L16" s="1" t="s">
        <v>17</v>
      </c>
      <c r="M16" s="1" t="s">
        <v>22</v>
      </c>
      <c r="N16" s="3">
        <v>0</v>
      </c>
      <c r="O16" s="3">
        <v>5.3569147629575049E-2</v>
      </c>
      <c r="P16" s="3">
        <v>5.3569147629575049E-2</v>
      </c>
    </row>
    <row r="17" spans="1:16" x14ac:dyDescent="0.2">
      <c r="A17" s="8" t="s">
        <v>13</v>
      </c>
      <c r="B17" s="8">
        <v>210010546</v>
      </c>
      <c r="C17" s="8">
        <v>8</v>
      </c>
      <c r="D17" s="8">
        <v>3.072470023980815E-2</v>
      </c>
      <c r="E17" s="8">
        <v>7.4548769371011847E-2</v>
      </c>
      <c r="F17" s="8">
        <v>6.9578851412944398E-2</v>
      </c>
      <c r="G17" s="8">
        <v>1.9879671832269824E-2</v>
      </c>
      <c r="H17" s="213">
        <v>43.88</v>
      </c>
      <c r="I17" s="1">
        <v>15006700</v>
      </c>
      <c r="J17" s="5">
        <v>12</v>
      </c>
      <c r="K17" s="1" t="s">
        <v>15</v>
      </c>
      <c r="L17" s="1" t="s">
        <v>17</v>
      </c>
      <c r="M17" s="1" t="s">
        <v>22</v>
      </c>
      <c r="N17" s="3">
        <v>3.4660887155035396E-2</v>
      </c>
      <c r="O17" s="3">
        <v>0.19281154025127967</v>
      </c>
      <c r="P17" s="3">
        <v>0.15815065309624426</v>
      </c>
    </row>
    <row r="18" spans="1:16" x14ac:dyDescent="0.2">
      <c r="A18" s="8" t="s">
        <v>71</v>
      </c>
      <c r="B18" s="8">
        <v>200057137</v>
      </c>
      <c r="C18" s="8">
        <v>6</v>
      </c>
      <c r="D18" s="8">
        <v>3.1326052640885262E-2</v>
      </c>
      <c r="E18" s="8">
        <v>0.36276903390914911</v>
      </c>
      <c r="F18" s="8">
        <v>0.32091106845809336</v>
      </c>
      <c r="G18" s="8">
        <v>0.25114779270633397</v>
      </c>
      <c r="H18" s="8">
        <v>31.26</v>
      </c>
      <c r="I18" s="1">
        <v>15006701</v>
      </c>
      <c r="J18" s="5">
        <v>14</v>
      </c>
      <c r="K18" s="1" t="s">
        <v>15</v>
      </c>
      <c r="L18" s="1" t="s">
        <v>17</v>
      </c>
      <c r="M18" s="1" t="s">
        <v>22</v>
      </c>
      <c r="N18" s="3">
        <v>3.5783083107720076E-2</v>
      </c>
      <c r="O18" s="3">
        <v>0.24184086498475191</v>
      </c>
      <c r="P18" s="3">
        <v>0.20605778187703183</v>
      </c>
    </row>
    <row r="19" spans="1:16" x14ac:dyDescent="0.2">
      <c r="A19" s="8" t="s">
        <v>71</v>
      </c>
      <c r="B19" s="8">
        <v>200057135</v>
      </c>
      <c r="C19" s="8">
        <v>8</v>
      </c>
      <c r="D19" s="8">
        <v>3.0031710938104247E-2</v>
      </c>
      <c r="E19" s="8">
        <v>0.25656470588235292</v>
      </c>
      <c r="F19" s="8">
        <v>0.21380392156862749</v>
      </c>
      <c r="G19" s="8">
        <v>0.19242352941176472</v>
      </c>
      <c r="H19" s="8">
        <v>40.799999999999997</v>
      </c>
      <c r="I19" s="1">
        <v>15006704</v>
      </c>
      <c r="J19" s="5">
        <v>16</v>
      </c>
      <c r="K19" s="1" t="s">
        <v>15</v>
      </c>
      <c r="L19" s="1" t="s">
        <v>17</v>
      </c>
      <c r="M19" s="1" t="s">
        <v>22</v>
      </c>
      <c r="N19" s="3">
        <v>2.8053384788551215E-2</v>
      </c>
      <c r="O19" s="3">
        <v>0.20099539170506911</v>
      </c>
      <c r="P19" s="3">
        <v>0.1729420069165179</v>
      </c>
    </row>
    <row r="20" spans="1:16" x14ac:dyDescent="0.2">
      <c r="A20" s="8" t="s">
        <v>71</v>
      </c>
      <c r="B20" s="8">
        <v>200049608</v>
      </c>
      <c r="C20" s="8">
        <v>9</v>
      </c>
      <c r="D20" s="8">
        <v>3.0773547902922149E-2</v>
      </c>
      <c r="E20" s="8">
        <v>0.12242306710895638</v>
      </c>
      <c r="F20" s="8">
        <v>0.11129369737177852</v>
      </c>
      <c r="G20" s="8">
        <v>6.6776218423067107E-2</v>
      </c>
      <c r="H20" s="8">
        <v>39.19</v>
      </c>
      <c r="I20" s="1">
        <v>15006697</v>
      </c>
      <c r="J20" s="5">
        <v>18</v>
      </c>
      <c r="K20" s="4" t="s">
        <v>15</v>
      </c>
      <c r="L20" s="4" t="s">
        <v>17</v>
      </c>
      <c r="M20" s="4" t="s">
        <v>22</v>
      </c>
      <c r="N20" s="3">
        <v>0</v>
      </c>
      <c r="O20" s="3">
        <v>0.13938249754178958</v>
      </c>
      <c r="P20" s="3">
        <v>0.13938249754178958</v>
      </c>
    </row>
    <row r="21" spans="1:16" x14ac:dyDescent="0.2">
      <c r="A21" s="8" t="s">
        <v>71</v>
      </c>
      <c r="B21" s="8">
        <v>200050693</v>
      </c>
      <c r="C21" s="8">
        <v>11</v>
      </c>
      <c r="D21" s="8">
        <v>2.2066555849456881E-2</v>
      </c>
      <c r="E21" s="8">
        <v>7.6175648702594814E-2</v>
      </c>
      <c r="F21" s="8">
        <v>0.22852694610778443</v>
      </c>
      <c r="G21" s="8">
        <v>0.10882235528942116</v>
      </c>
      <c r="H21" s="8">
        <v>40.08</v>
      </c>
    </row>
    <row r="22" spans="1:16" x14ac:dyDescent="0.2">
      <c r="A22" s="8" t="s">
        <v>71</v>
      </c>
      <c r="B22" s="8">
        <v>210014893</v>
      </c>
      <c r="C22" s="8">
        <v>2</v>
      </c>
      <c r="D22" s="8">
        <v>1.5966986155484555E-2</v>
      </c>
      <c r="E22" s="8">
        <v>0.13284060913705584</v>
      </c>
      <c r="F22" s="8">
        <v>0</v>
      </c>
      <c r="G22" s="8">
        <v>0.27896527918781722</v>
      </c>
      <c r="H22" s="8">
        <v>49.25</v>
      </c>
    </row>
    <row r="23" spans="1:16" x14ac:dyDescent="0.2">
      <c r="A23" s="8" t="s">
        <v>71</v>
      </c>
      <c r="B23" s="8">
        <v>210010547</v>
      </c>
      <c r="C23" s="8">
        <v>9</v>
      </c>
      <c r="D23" s="8">
        <v>3.821276229790161E-2</v>
      </c>
      <c r="E23" s="8">
        <v>0.35750819672131151</v>
      </c>
      <c r="F23" s="8">
        <v>0.21667163437655243</v>
      </c>
      <c r="G23" s="8">
        <v>0.15708693492300049</v>
      </c>
      <c r="H23" s="8">
        <v>40.26</v>
      </c>
    </row>
    <row r="26" spans="1:16" x14ac:dyDescent="0.2">
      <c r="A26" s="66" t="s">
        <v>224</v>
      </c>
    </row>
    <row r="27" spans="1:16" ht="16" thickBot="1" x14ac:dyDescent="0.25"/>
    <row r="28" spans="1:16" x14ac:dyDescent="0.2">
      <c r="D28" s="236" t="s">
        <v>225</v>
      </c>
      <c r="E28" s="237"/>
      <c r="F28" s="238"/>
      <c r="G28" s="239" t="s">
        <v>226</v>
      </c>
      <c r="H28" s="240"/>
      <c r="I28" s="241"/>
    </row>
    <row r="29" spans="1:16" x14ac:dyDescent="0.2">
      <c r="A29" s="8" t="s">
        <v>217</v>
      </c>
      <c r="B29" s="8" t="s">
        <v>0</v>
      </c>
      <c r="C29" s="8" t="s">
        <v>218</v>
      </c>
      <c r="D29" s="214" t="s">
        <v>227</v>
      </c>
      <c r="E29" s="8" t="s">
        <v>228</v>
      </c>
      <c r="F29" s="215" t="s">
        <v>229</v>
      </c>
      <c r="G29" s="214" t="s">
        <v>227</v>
      </c>
      <c r="H29" s="8" t="s">
        <v>228</v>
      </c>
      <c r="I29" s="215" t="s">
        <v>229</v>
      </c>
    </row>
    <row r="30" spans="1:16" x14ac:dyDescent="0.2">
      <c r="A30" s="8" t="s">
        <v>13</v>
      </c>
      <c r="B30" s="8">
        <v>200051942</v>
      </c>
      <c r="C30" s="8">
        <v>1</v>
      </c>
      <c r="D30" s="214">
        <v>0.43153025860742261</v>
      </c>
      <c r="E30" s="8">
        <v>0.41604422982551403</v>
      </c>
      <c r="F30" s="215">
        <v>0.84757448843293659</v>
      </c>
      <c r="G30" s="214">
        <v>0.33868050064516131</v>
      </c>
      <c r="H30" s="8">
        <v>0.23637058064516123</v>
      </c>
      <c r="I30" s="215">
        <v>0.57505108129032256</v>
      </c>
    </row>
    <row r="31" spans="1:16" x14ac:dyDescent="0.2">
      <c r="A31" s="8" t="s">
        <v>13</v>
      </c>
      <c r="B31" s="8">
        <v>2000045071</v>
      </c>
      <c r="C31" s="8">
        <v>4</v>
      </c>
      <c r="D31" s="214">
        <v>6.25183652034106E-2</v>
      </c>
      <c r="E31" s="8">
        <v>1.3657123127001489</v>
      </c>
      <c r="F31" s="215">
        <v>1.4282306779035596</v>
      </c>
      <c r="G31" s="214">
        <v>0.16006817760000003</v>
      </c>
      <c r="H31" s="8">
        <v>0.81649151999999992</v>
      </c>
      <c r="I31" s="215">
        <v>0.97655969759999994</v>
      </c>
    </row>
    <row r="32" spans="1:16" x14ac:dyDescent="0.2">
      <c r="A32" s="8" t="s">
        <v>13</v>
      </c>
      <c r="B32" s="8">
        <v>210014892</v>
      </c>
      <c r="C32" s="8">
        <v>1</v>
      </c>
      <c r="D32" s="214">
        <v>0</v>
      </c>
      <c r="E32" s="8">
        <v>1.9174835913312696</v>
      </c>
      <c r="F32" s="215">
        <v>1.9174835913312696</v>
      </c>
      <c r="G32" s="214">
        <v>0.24677105946272263</v>
      </c>
      <c r="H32" s="8">
        <v>1.3823362511319046</v>
      </c>
      <c r="I32" s="215">
        <v>1.6291073105946272</v>
      </c>
    </row>
    <row r="33" spans="1:9" x14ac:dyDescent="0.2">
      <c r="A33" s="8" t="s">
        <v>13</v>
      </c>
      <c r="B33" s="8">
        <v>210006695</v>
      </c>
      <c r="C33" s="8">
        <v>4</v>
      </c>
      <c r="D33" s="214">
        <v>0.24483118065433859</v>
      </c>
      <c r="E33" s="8">
        <v>0.83137183499288803</v>
      </c>
      <c r="F33" s="215">
        <v>1.0762030156472262</v>
      </c>
      <c r="G33" s="214">
        <v>0.32005100826446287</v>
      </c>
      <c r="H33" s="8">
        <v>0.63681763085399457</v>
      </c>
      <c r="I33" s="215">
        <v>0.95686863911845743</v>
      </c>
    </row>
    <row r="34" spans="1:9" x14ac:dyDescent="0.2">
      <c r="A34" s="8" t="s">
        <v>13</v>
      </c>
      <c r="B34" s="8">
        <v>210006696</v>
      </c>
      <c r="C34" s="8">
        <v>5</v>
      </c>
      <c r="D34" s="214">
        <v>0.17723648512585813</v>
      </c>
      <c r="E34" s="8">
        <v>1.1178471395881007</v>
      </c>
      <c r="F34" s="215">
        <v>1.2950836247139588</v>
      </c>
      <c r="G34" s="214">
        <v>0.43926712827341324</v>
      </c>
      <c r="H34" s="8">
        <v>0.35814292055037728</v>
      </c>
      <c r="I34" s="215">
        <v>0.79741004882379052</v>
      </c>
    </row>
    <row r="35" spans="1:9" x14ac:dyDescent="0.2">
      <c r="A35" s="8" t="s">
        <v>13</v>
      </c>
      <c r="B35" s="8">
        <v>210018301</v>
      </c>
      <c r="C35" s="8">
        <v>6</v>
      </c>
      <c r="D35" s="214">
        <v>0.178500331869204</v>
      </c>
      <c r="E35" s="8">
        <v>1.2665456320156174</v>
      </c>
      <c r="F35" s="215">
        <v>1.4450459638848219</v>
      </c>
      <c r="G35" s="214">
        <v>0.48973823304034264</v>
      </c>
      <c r="H35" s="8">
        <v>0.22609150326797386</v>
      </c>
      <c r="I35" s="215">
        <v>0.71582973630831648</v>
      </c>
    </row>
    <row r="36" spans="1:9" x14ac:dyDescent="0.2">
      <c r="A36" s="8" t="s">
        <v>13</v>
      </c>
      <c r="B36" s="8">
        <v>210018302</v>
      </c>
      <c r="C36" s="8">
        <v>7</v>
      </c>
      <c r="D36" s="214">
        <v>0.54397165631026345</v>
      </c>
      <c r="E36" s="8">
        <v>0.63550203556888796</v>
      </c>
      <c r="F36" s="215">
        <v>1.1794736918791515</v>
      </c>
      <c r="G36" s="214">
        <v>0.53465995892380369</v>
      </c>
      <c r="H36" s="8">
        <v>0.43893694803861161</v>
      </c>
      <c r="I36" s="215">
        <v>0.9735969069624153</v>
      </c>
    </row>
    <row r="37" spans="1:9" x14ac:dyDescent="0.2">
      <c r="A37" s="8" t="s">
        <v>13</v>
      </c>
      <c r="B37" s="8">
        <v>210007127</v>
      </c>
      <c r="C37" s="8">
        <v>10</v>
      </c>
      <c r="D37" s="214">
        <v>0.20064854278386571</v>
      </c>
      <c r="E37" s="8">
        <v>1.2203124271391932</v>
      </c>
      <c r="F37" s="215">
        <v>1.420960969923059</v>
      </c>
      <c r="G37" s="214">
        <v>0.15157971363636363</v>
      </c>
      <c r="H37" s="8">
        <v>0.77319272727272725</v>
      </c>
      <c r="I37" s="215">
        <v>0.92477244090909094</v>
      </c>
    </row>
    <row r="38" spans="1:9" x14ac:dyDescent="0.2">
      <c r="A38" s="8" t="s">
        <v>13</v>
      </c>
      <c r="B38" s="8">
        <v>210011511</v>
      </c>
      <c r="C38" s="8">
        <v>11</v>
      </c>
      <c r="D38" s="214">
        <v>0</v>
      </c>
      <c r="E38" s="8">
        <v>1.3700845197740112</v>
      </c>
      <c r="F38" s="215">
        <v>1.3700845197740112</v>
      </c>
      <c r="G38" s="214">
        <v>0.34238192688172042</v>
      </c>
      <c r="H38" s="8">
        <v>0.23449462365591398</v>
      </c>
      <c r="I38" s="215">
        <v>0.57687655053763442</v>
      </c>
    </row>
    <row r="39" spans="1:9" x14ac:dyDescent="0.2">
      <c r="A39" s="8" t="s">
        <v>13</v>
      </c>
      <c r="B39" s="8">
        <v>210018998</v>
      </c>
      <c r="C39" s="8">
        <v>12</v>
      </c>
      <c r="D39" s="214">
        <v>0.2964225511111111</v>
      </c>
      <c r="E39" s="8">
        <v>0.76570311111111111</v>
      </c>
      <c r="F39" s="215">
        <v>1.0621256622222222</v>
      </c>
      <c r="G39" s="214">
        <v>0.81824625051674249</v>
      </c>
      <c r="H39" s="8">
        <v>0.4778106655642827</v>
      </c>
      <c r="I39" s="215">
        <v>1.2960569160810251</v>
      </c>
    </row>
    <row r="40" spans="1:9" x14ac:dyDescent="0.2">
      <c r="A40" s="8" t="s">
        <v>13</v>
      </c>
      <c r="B40" s="8">
        <v>210014332</v>
      </c>
      <c r="C40" s="8">
        <v>3</v>
      </c>
      <c r="D40" s="214">
        <v>0.35450094318181818</v>
      </c>
      <c r="E40" s="8">
        <v>0.80127878787878781</v>
      </c>
      <c r="F40" s="215">
        <v>1.1557797310606059</v>
      </c>
      <c r="G40" s="214">
        <v>0.17705745837320574</v>
      </c>
      <c r="H40" s="8">
        <v>0.567634066985646</v>
      </c>
      <c r="I40" s="215">
        <v>0.74469152535885175</v>
      </c>
    </row>
    <row r="41" spans="1:9" x14ac:dyDescent="0.2">
      <c r="A41" s="8" t="s">
        <v>13</v>
      </c>
      <c r="B41" s="8">
        <v>210010546</v>
      </c>
      <c r="C41" s="8">
        <v>8</v>
      </c>
      <c r="D41" s="214">
        <v>2.5796810551558754E-3</v>
      </c>
      <c r="E41" s="8">
        <v>1.4747856115107911</v>
      </c>
      <c r="F41" s="215">
        <v>1.4773652925659471</v>
      </c>
      <c r="G41" s="214">
        <v>0.25495808568824063</v>
      </c>
      <c r="H41" s="8">
        <v>0.38765360072926158</v>
      </c>
      <c r="I41" s="215">
        <v>0.64261168641750221</v>
      </c>
    </row>
    <row r="42" spans="1:9" x14ac:dyDescent="0.2">
      <c r="A42" s="8" t="s">
        <v>71</v>
      </c>
      <c r="B42" s="8">
        <v>200057137</v>
      </c>
      <c r="C42" s="8">
        <v>6</v>
      </c>
      <c r="D42" s="214">
        <v>0.25607933484576939</v>
      </c>
      <c r="E42" s="8">
        <v>1.8347406901577361</v>
      </c>
      <c r="F42" s="215">
        <v>2.0908200250035054</v>
      </c>
      <c r="G42" s="214">
        <v>0.4625006679462571</v>
      </c>
      <c r="H42" s="8">
        <v>1.0179857197696738</v>
      </c>
      <c r="I42" s="215">
        <v>1.4804863877159309</v>
      </c>
    </row>
    <row r="43" spans="1:9" x14ac:dyDescent="0.2">
      <c r="A43" s="8" t="s">
        <v>71</v>
      </c>
      <c r="B43" s="8">
        <v>200057135</v>
      </c>
      <c r="C43" s="8">
        <v>8</v>
      </c>
      <c r="D43" s="214">
        <v>7.1890086184315777E-2</v>
      </c>
      <c r="E43" s="8">
        <v>1.4549432588063891</v>
      </c>
      <c r="F43" s="215">
        <v>1.5268333449907048</v>
      </c>
      <c r="G43" s="214">
        <v>0.1518673411764706</v>
      </c>
      <c r="H43" s="8">
        <v>0.75943152941176473</v>
      </c>
      <c r="I43" s="215">
        <v>0.91129887058823533</v>
      </c>
    </row>
    <row r="44" spans="1:9" x14ac:dyDescent="0.2">
      <c r="A44" s="8" t="s">
        <v>71</v>
      </c>
      <c r="B44" s="8">
        <v>200049608</v>
      </c>
      <c r="C44" s="8">
        <v>9</v>
      </c>
      <c r="D44" s="214">
        <v>8.7032469005636992E-2</v>
      </c>
      <c r="E44" s="8">
        <v>1.5221172544281165</v>
      </c>
      <c r="F44" s="215">
        <v>1.6091497234337535</v>
      </c>
      <c r="G44" s="214">
        <v>0.40053606491451904</v>
      </c>
      <c r="H44" s="8">
        <v>0.42736779790762952</v>
      </c>
      <c r="I44" s="215">
        <v>0.82790386282214856</v>
      </c>
    </row>
    <row r="45" spans="1:9" x14ac:dyDescent="0.2">
      <c r="A45" s="8" t="s">
        <v>71</v>
      </c>
      <c r="B45" s="8">
        <v>200050693</v>
      </c>
      <c r="C45" s="8">
        <v>11</v>
      </c>
      <c r="D45" s="214">
        <v>0.43335659322173958</v>
      </c>
      <c r="E45" s="8">
        <v>0.8582808074252487</v>
      </c>
      <c r="F45" s="215">
        <v>1.2916374006469882</v>
      </c>
      <c r="G45" s="214">
        <v>0.44832694131736534</v>
      </c>
      <c r="H45" s="8">
        <v>0.66860455089820359</v>
      </c>
      <c r="I45" s="215">
        <v>1.1169314922155689</v>
      </c>
    </row>
    <row r="46" spans="1:9" x14ac:dyDescent="0.2">
      <c r="A46" s="8" t="s">
        <v>71</v>
      </c>
      <c r="B46" s="8">
        <v>210014893</v>
      </c>
      <c r="C46" s="8">
        <v>2</v>
      </c>
      <c r="D46" s="214">
        <v>0.10310482428115014</v>
      </c>
      <c r="E46" s="8">
        <v>0.76641533546325902</v>
      </c>
      <c r="F46" s="215">
        <v>0.86952015974440899</v>
      </c>
      <c r="G46" s="214">
        <v>0.16163207715736042</v>
      </c>
      <c r="H46" s="8">
        <v>0.33652954314720807</v>
      </c>
      <c r="I46" s="215">
        <v>0.49816162030456845</v>
      </c>
    </row>
    <row r="47" spans="1:9" ht="16" thickBot="1" x14ac:dyDescent="0.25">
      <c r="A47" s="8" t="s">
        <v>71</v>
      </c>
      <c r="B47" s="8">
        <v>210010547</v>
      </c>
      <c r="C47" s="8">
        <v>9</v>
      </c>
      <c r="D47" s="216">
        <v>4.4405655314757486E-2</v>
      </c>
      <c r="E47" s="217">
        <v>1.8342125902992774</v>
      </c>
      <c r="F47" s="218">
        <v>1.8786182456140348</v>
      </c>
      <c r="G47" s="216">
        <v>3.7407297565822159E-2</v>
      </c>
      <c r="H47" s="217">
        <v>0.74751713859910573</v>
      </c>
      <c r="I47" s="218">
        <v>0.78492443616492791</v>
      </c>
    </row>
  </sheetData>
  <mergeCells count="2">
    <mergeCell ref="D28:F28"/>
    <mergeCell ref="G28:I2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D3914-4487-ED4E-A743-DC08B1F71298}">
  <dimension ref="A1"/>
  <sheetViews>
    <sheetView workbookViewId="0">
      <selection activeCell="Q43" sqref="Q43"/>
    </sheetView>
  </sheetViews>
  <sheetFormatPr baseColWidth="10" defaultRowHeight="15" x14ac:dyDescent="0.2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C66A9-BA61-FD41-A97B-1A15B5174E63}">
  <dimension ref="A1:J21"/>
  <sheetViews>
    <sheetView workbookViewId="0">
      <selection sqref="A1:J21"/>
    </sheetView>
  </sheetViews>
  <sheetFormatPr baseColWidth="10" defaultRowHeight="15" x14ac:dyDescent="0.2"/>
  <sheetData>
    <row r="1" spans="1:10" x14ac:dyDescent="0.2">
      <c r="D1" s="242" t="s">
        <v>230</v>
      </c>
      <c r="E1" s="242"/>
      <c r="F1" s="242"/>
      <c r="G1" s="242"/>
      <c r="H1" s="242"/>
      <c r="I1" s="242"/>
      <c r="J1" s="242"/>
    </row>
    <row r="3" spans="1:10" x14ac:dyDescent="0.2">
      <c r="A3" s="8" t="s">
        <v>217</v>
      </c>
      <c r="B3" s="8" t="s">
        <v>0</v>
      </c>
      <c r="C3" s="8" t="s">
        <v>218</v>
      </c>
      <c r="D3" s="8" t="s">
        <v>231</v>
      </c>
      <c r="E3" s="8" t="s">
        <v>232</v>
      </c>
      <c r="F3" s="8" t="s">
        <v>233</v>
      </c>
      <c r="G3" s="8" t="s">
        <v>234</v>
      </c>
      <c r="H3" s="8" t="s">
        <v>235</v>
      </c>
      <c r="I3" s="8" t="s">
        <v>236</v>
      </c>
      <c r="J3" s="8" t="s">
        <v>237</v>
      </c>
    </row>
    <row r="4" spans="1:10" x14ac:dyDescent="0.2">
      <c r="A4" s="8" t="s">
        <v>13</v>
      </c>
      <c r="B4" s="8">
        <v>200051942</v>
      </c>
      <c r="C4" s="8">
        <v>1</v>
      </c>
      <c r="D4" s="8">
        <v>30.48</v>
      </c>
      <c r="E4" s="8">
        <v>32.74</v>
      </c>
      <c r="F4" s="8">
        <v>35</v>
      </c>
      <c r="G4" s="213">
        <v>34.340000000000003</v>
      </c>
      <c r="H4" s="219">
        <v>36.6</v>
      </c>
      <c r="I4" s="219">
        <v>37.86</v>
      </c>
      <c r="J4" s="8">
        <v>37.76</v>
      </c>
    </row>
    <row r="5" spans="1:10" x14ac:dyDescent="0.2">
      <c r="A5" s="8" t="s">
        <v>13</v>
      </c>
      <c r="B5" s="8">
        <v>2000045071</v>
      </c>
      <c r="C5" s="8">
        <v>4</v>
      </c>
      <c r="D5" s="8">
        <v>29.74</v>
      </c>
      <c r="E5" s="8">
        <v>32.44</v>
      </c>
      <c r="F5" s="8">
        <v>35.14</v>
      </c>
      <c r="G5" s="213">
        <v>37.770000000000003</v>
      </c>
      <c r="H5" s="219">
        <v>40.4</v>
      </c>
      <c r="I5" s="219">
        <v>39.700000000000003</v>
      </c>
      <c r="J5" s="8">
        <v>41.6</v>
      </c>
    </row>
    <row r="6" spans="1:10" ht="16" x14ac:dyDescent="0.2">
      <c r="A6" s="213" t="s">
        <v>13</v>
      </c>
      <c r="B6" s="213">
        <v>210014892</v>
      </c>
      <c r="C6" s="213">
        <v>1</v>
      </c>
      <c r="D6" s="213">
        <v>24.3</v>
      </c>
      <c r="E6" s="213">
        <v>28.6</v>
      </c>
      <c r="F6" s="213">
        <v>32.799999999999997</v>
      </c>
      <c r="G6" s="213">
        <v>29.8</v>
      </c>
      <c r="H6" s="213">
        <v>31</v>
      </c>
      <c r="I6" s="213">
        <v>32.299999999999997</v>
      </c>
      <c r="J6" s="213">
        <v>33.130000000000003</v>
      </c>
    </row>
    <row r="7" spans="1:10" ht="16" x14ac:dyDescent="0.2">
      <c r="A7" s="213" t="s">
        <v>13</v>
      </c>
      <c r="B7" s="213">
        <v>210006695</v>
      </c>
      <c r="C7" s="213">
        <v>4</v>
      </c>
      <c r="D7" s="213">
        <v>32.200000000000003</v>
      </c>
      <c r="E7" s="213">
        <v>34.4</v>
      </c>
      <c r="F7" s="213">
        <v>35.5</v>
      </c>
      <c r="G7" s="213">
        <v>33.200000000000003</v>
      </c>
      <c r="H7" s="213">
        <v>34</v>
      </c>
      <c r="I7" s="213">
        <v>35.15</v>
      </c>
      <c r="J7" s="213">
        <v>36.299999999999997</v>
      </c>
    </row>
    <row r="8" spans="1:10" ht="16" x14ac:dyDescent="0.2">
      <c r="A8" s="213" t="s">
        <v>13</v>
      </c>
      <c r="B8" s="213">
        <v>210006696</v>
      </c>
      <c r="C8" s="213">
        <v>5</v>
      </c>
      <c r="D8" s="213">
        <v>38.4</v>
      </c>
      <c r="E8" s="213">
        <v>40.1</v>
      </c>
      <c r="F8" s="213">
        <v>42</v>
      </c>
      <c r="G8" s="213">
        <v>39.700000000000003</v>
      </c>
      <c r="H8" s="213">
        <v>41.1</v>
      </c>
      <c r="I8" s="213">
        <v>43.7</v>
      </c>
      <c r="J8" s="213">
        <v>45.06</v>
      </c>
    </row>
    <row r="9" spans="1:10" ht="16" x14ac:dyDescent="0.2">
      <c r="A9" s="213" t="s">
        <v>13</v>
      </c>
      <c r="B9" s="213">
        <v>210018301</v>
      </c>
      <c r="C9" s="213">
        <v>6</v>
      </c>
      <c r="D9" s="213">
        <v>30.6</v>
      </c>
      <c r="E9" s="213">
        <v>33.1</v>
      </c>
      <c r="F9" s="213">
        <v>40</v>
      </c>
      <c r="G9" s="213">
        <v>35.020000000000003</v>
      </c>
      <c r="H9" s="213">
        <v>37.299999999999997</v>
      </c>
      <c r="I9" s="213">
        <v>40.98</v>
      </c>
      <c r="J9" s="213">
        <v>44.37</v>
      </c>
    </row>
    <row r="10" spans="1:10" ht="16" x14ac:dyDescent="0.2">
      <c r="A10" s="213" t="s">
        <v>13</v>
      </c>
      <c r="B10" s="213">
        <v>210018302</v>
      </c>
      <c r="C10" s="213">
        <v>7</v>
      </c>
      <c r="D10" s="213">
        <v>38.6</v>
      </c>
      <c r="E10" s="213">
        <v>40.1</v>
      </c>
      <c r="F10" s="213">
        <v>45</v>
      </c>
      <c r="G10" s="213">
        <v>43.3</v>
      </c>
      <c r="H10" s="213">
        <v>45.5</v>
      </c>
      <c r="I10" s="213">
        <v>46.67</v>
      </c>
      <c r="J10" s="213">
        <v>48.69</v>
      </c>
    </row>
    <row r="11" spans="1:10" ht="16" x14ac:dyDescent="0.2">
      <c r="A11" s="213" t="s">
        <v>13</v>
      </c>
      <c r="B11" s="213">
        <v>210007127</v>
      </c>
      <c r="C11" s="213">
        <v>10</v>
      </c>
      <c r="D11" s="213">
        <v>40.700000000000003</v>
      </c>
      <c r="E11" s="213">
        <v>42.1</v>
      </c>
      <c r="F11" s="213">
        <v>43</v>
      </c>
      <c r="G11" s="213">
        <v>40</v>
      </c>
      <c r="H11" s="213">
        <v>42.8</v>
      </c>
      <c r="I11" s="213">
        <v>42.89</v>
      </c>
      <c r="J11" s="213">
        <v>44</v>
      </c>
    </row>
    <row r="12" spans="1:10" ht="16" x14ac:dyDescent="0.2">
      <c r="A12" s="213" t="s">
        <v>13</v>
      </c>
      <c r="B12" s="213">
        <v>210011511</v>
      </c>
      <c r="C12" s="213">
        <v>11</v>
      </c>
      <c r="D12" s="213">
        <v>37.700000000000003</v>
      </c>
      <c r="E12" s="213">
        <v>43.1</v>
      </c>
      <c r="F12" s="213">
        <v>43</v>
      </c>
      <c r="G12" s="213">
        <v>41.2</v>
      </c>
      <c r="H12" s="213">
        <v>43.7</v>
      </c>
      <c r="I12" s="213">
        <v>44.25</v>
      </c>
      <c r="J12" s="213">
        <v>46.5</v>
      </c>
    </row>
    <row r="13" spans="1:10" ht="16" x14ac:dyDescent="0.2">
      <c r="A13" s="213" t="s">
        <v>13</v>
      </c>
      <c r="B13" s="213">
        <v>210018998</v>
      </c>
      <c r="C13" s="213">
        <v>12</v>
      </c>
      <c r="D13" s="213">
        <v>38.299999999999997</v>
      </c>
      <c r="E13" s="213">
        <v>41.5</v>
      </c>
      <c r="F13" s="213">
        <v>42</v>
      </c>
      <c r="G13" s="213">
        <v>42.5</v>
      </c>
      <c r="H13" s="213">
        <v>42.8</v>
      </c>
      <c r="I13" s="213">
        <v>45</v>
      </c>
      <c r="J13" s="213">
        <v>48.38</v>
      </c>
    </row>
    <row r="14" spans="1:10" ht="16" x14ac:dyDescent="0.2">
      <c r="A14" s="213" t="s">
        <v>13</v>
      </c>
      <c r="B14" s="213">
        <v>210010546</v>
      </c>
      <c r="C14" s="213">
        <v>8</v>
      </c>
      <c r="D14" s="213">
        <v>33.6</v>
      </c>
      <c r="E14" s="213">
        <v>40.799999999999997</v>
      </c>
      <c r="F14" s="213">
        <v>43</v>
      </c>
      <c r="G14" s="213">
        <v>38.200000000000003</v>
      </c>
      <c r="H14" s="213">
        <v>39.299999999999997</v>
      </c>
      <c r="I14" s="213">
        <v>41.7</v>
      </c>
      <c r="J14" s="213">
        <v>43.88</v>
      </c>
    </row>
    <row r="15" spans="1:10" ht="16" x14ac:dyDescent="0.2">
      <c r="A15" s="213" t="s">
        <v>13</v>
      </c>
      <c r="B15" s="213">
        <v>210014332</v>
      </c>
      <c r="C15" s="213">
        <v>3</v>
      </c>
      <c r="D15" s="213">
        <v>46.2</v>
      </c>
      <c r="E15" s="213">
        <v>49.8</v>
      </c>
      <c r="F15" s="213">
        <v>52.4</v>
      </c>
      <c r="G15" s="213">
        <v>49.3</v>
      </c>
      <c r="H15" s="213">
        <v>51.2</v>
      </c>
      <c r="I15" s="213">
        <v>52.8</v>
      </c>
      <c r="J15" s="213">
        <v>52.25</v>
      </c>
    </row>
    <row r="16" spans="1:10" x14ac:dyDescent="0.2">
      <c r="A16" s="8" t="s">
        <v>71</v>
      </c>
      <c r="B16" s="8">
        <v>200057137</v>
      </c>
      <c r="C16" s="8">
        <v>6</v>
      </c>
      <c r="D16" s="8">
        <v>28.58</v>
      </c>
      <c r="E16" s="8">
        <v>29.29</v>
      </c>
      <c r="F16" s="8">
        <v>30</v>
      </c>
      <c r="G16" s="213">
        <v>31.61</v>
      </c>
      <c r="H16" s="219">
        <v>32.32</v>
      </c>
      <c r="I16" s="219">
        <v>32.799999999999997</v>
      </c>
      <c r="J16" s="8">
        <v>33.369999999999997</v>
      </c>
    </row>
    <row r="17" spans="1:10" x14ac:dyDescent="0.2">
      <c r="A17" s="8" t="s">
        <v>71</v>
      </c>
      <c r="B17" s="8">
        <v>200057135</v>
      </c>
      <c r="C17" s="8">
        <v>8</v>
      </c>
      <c r="D17" s="8">
        <v>31.04</v>
      </c>
      <c r="E17" s="8">
        <v>34.020000000000003</v>
      </c>
      <c r="F17" s="8">
        <v>37</v>
      </c>
      <c r="G17" s="213">
        <v>39.42</v>
      </c>
      <c r="H17" s="219">
        <v>42.4</v>
      </c>
      <c r="I17" s="219">
        <v>41.27</v>
      </c>
      <c r="J17" s="8">
        <v>43.56</v>
      </c>
    </row>
    <row r="18" spans="1:10" x14ac:dyDescent="0.2">
      <c r="A18" s="8" t="s">
        <v>71</v>
      </c>
      <c r="B18" s="8">
        <v>200049608</v>
      </c>
      <c r="C18" s="8">
        <v>11</v>
      </c>
      <c r="D18" s="8">
        <v>32.299999999999997</v>
      </c>
      <c r="E18" s="8">
        <v>35</v>
      </c>
      <c r="F18" s="8">
        <v>37.700000000000003</v>
      </c>
      <c r="G18" s="213">
        <v>38.700000000000003</v>
      </c>
      <c r="H18" s="219">
        <v>41.2</v>
      </c>
      <c r="I18" s="219">
        <v>41.85</v>
      </c>
      <c r="J18" s="8">
        <v>41.4</v>
      </c>
    </row>
    <row r="19" spans="1:10" x14ac:dyDescent="0.2">
      <c r="A19" s="8" t="s">
        <v>71</v>
      </c>
      <c r="B19" s="8">
        <v>200050693</v>
      </c>
      <c r="C19" s="8">
        <v>12</v>
      </c>
      <c r="D19" s="8">
        <v>26.36</v>
      </c>
      <c r="E19" s="8">
        <v>29.18</v>
      </c>
      <c r="F19" s="8">
        <v>32</v>
      </c>
      <c r="G19" s="213">
        <v>37.200000000000003</v>
      </c>
      <c r="H19" s="219">
        <v>40.020000000000003</v>
      </c>
      <c r="I19" s="219">
        <v>39.630000000000003</v>
      </c>
      <c r="J19" s="8">
        <v>42.5</v>
      </c>
    </row>
    <row r="20" spans="1:10" ht="16" x14ac:dyDescent="0.2">
      <c r="A20" s="213" t="s">
        <v>71</v>
      </c>
      <c r="B20" s="8">
        <v>210014893</v>
      </c>
      <c r="C20" s="213">
        <v>2</v>
      </c>
      <c r="D20" s="213">
        <v>41.3</v>
      </c>
      <c r="E20" s="213">
        <v>40.799999999999997</v>
      </c>
      <c r="F20" s="213">
        <v>42.8</v>
      </c>
      <c r="G20" s="213">
        <v>38.1</v>
      </c>
      <c r="H20" s="213">
        <v>42.3</v>
      </c>
      <c r="I20" s="213">
        <v>43.82</v>
      </c>
      <c r="J20" s="213">
        <v>49.25</v>
      </c>
    </row>
    <row r="21" spans="1:10" ht="16" x14ac:dyDescent="0.2">
      <c r="A21" s="213" t="s">
        <v>71</v>
      </c>
      <c r="B21" s="8">
        <v>210010547</v>
      </c>
      <c r="C21" s="213">
        <v>9</v>
      </c>
      <c r="D21" s="213">
        <v>27.9</v>
      </c>
      <c r="E21" s="213">
        <v>36.799999999999997</v>
      </c>
      <c r="F21" s="213">
        <v>39</v>
      </c>
      <c r="G21" s="213">
        <v>37.4</v>
      </c>
      <c r="H21" s="213">
        <v>37.5</v>
      </c>
      <c r="I21" s="213">
        <v>38.76</v>
      </c>
      <c r="J21" s="213">
        <v>40.26</v>
      </c>
    </row>
  </sheetData>
  <mergeCells count="1">
    <mergeCell ref="D1:J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610CF-6182-B04E-AA6E-69C76359CE5D}">
  <dimension ref="A1:L21"/>
  <sheetViews>
    <sheetView tabSelected="1" workbookViewId="0">
      <selection activeCell="O32" sqref="O32"/>
    </sheetView>
  </sheetViews>
  <sheetFormatPr baseColWidth="10" defaultRowHeight="15" x14ac:dyDescent="0.2"/>
  <sheetData>
    <row r="1" spans="1:12" x14ac:dyDescent="0.2">
      <c r="A1" s="220" t="s">
        <v>0</v>
      </c>
      <c r="B1" s="220" t="s">
        <v>217</v>
      </c>
      <c r="C1" s="220" t="s">
        <v>238</v>
      </c>
      <c r="D1" s="220" t="s">
        <v>239</v>
      </c>
      <c r="E1" s="220" t="s">
        <v>240</v>
      </c>
      <c r="F1" s="220"/>
      <c r="G1" s="220" t="s">
        <v>241</v>
      </c>
      <c r="H1" s="220"/>
      <c r="I1" s="220"/>
      <c r="J1" s="220" t="s">
        <v>227</v>
      </c>
      <c r="K1" s="220" t="s">
        <v>228</v>
      </c>
      <c r="L1" s="220" t="s">
        <v>229</v>
      </c>
    </row>
    <row r="2" spans="1:12" x14ac:dyDescent="0.2">
      <c r="A2" s="8">
        <v>200051942</v>
      </c>
      <c r="B2" s="8" t="s">
        <v>13</v>
      </c>
      <c r="C2" s="8">
        <v>16.294582565016277</v>
      </c>
      <c r="D2" s="8">
        <v>15.709830118211409</v>
      </c>
      <c r="E2" s="8">
        <v>32.004412683227685</v>
      </c>
      <c r="F2" s="8"/>
      <c r="G2" s="8">
        <v>37.76</v>
      </c>
      <c r="H2" s="8"/>
      <c r="I2" s="8"/>
      <c r="J2" s="8">
        <v>0.43153025860742261</v>
      </c>
      <c r="K2" s="8">
        <v>0.41604422982551403</v>
      </c>
      <c r="L2" s="8">
        <v>0.84757448843293659</v>
      </c>
    </row>
    <row r="3" spans="1:12" x14ac:dyDescent="0.2">
      <c r="A3" s="8">
        <v>2000045071</v>
      </c>
      <c r="B3" s="8" t="s">
        <v>13</v>
      </c>
      <c r="C3" s="8">
        <v>2.6007639924618813</v>
      </c>
      <c r="D3" s="8">
        <v>56.813632208326197</v>
      </c>
      <c r="E3" s="8">
        <v>59.414396200788076</v>
      </c>
      <c r="F3" s="8"/>
      <c r="G3" s="8">
        <v>41.6</v>
      </c>
      <c r="H3" s="8"/>
      <c r="I3" s="8"/>
      <c r="J3" s="8">
        <v>6.25183652034106E-2</v>
      </c>
      <c r="K3" s="8">
        <v>1.3657123127001489</v>
      </c>
      <c r="L3" s="8">
        <v>1.4282306779035596</v>
      </c>
    </row>
    <row r="4" spans="1:12" x14ac:dyDescent="0.2">
      <c r="A4" s="8">
        <v>210014892</v>
      </c>
      <c r="B4" s="8" t="s">
        <v>13</v>
      </c>
      <c r="C4" s="8">
        <v>0</v>
      </c>
      <c r="D4" s="8">
        <v>61.934719999999999</v>
      </c>
      <c r="E4" s="8">
        <v>61.934719999999999</v>
      </c>
      <c r="F4" s="8"/>
      <c r="G4" s="8">
        <v>32.299999999999997</v>
      </c>
      <c r="H4" s="8"/>
      <c r="I4" s="8"/>
      <c r="J4" s="8">
        <v>0</v>
      </c>
      <c r="K4" s="8">
        <v>1.9174835913312696</v>
      </c>
      <c r="L4" s="8">
        <v>1.9174835913312696</v>
      </c>
    </row>
    <row r="5" spans="1:12" x14ac:dyDescent="0.2">
      <c r="A5" s="8">
        <v>210006695</v>
      </c>
      <c r="B5" s="8" t="s">
        <v>13</v>
      </c>
      <c r="C5" s="8">
        <v>8.6058160000000008</v>
      </c>
      <c r="D5" s="8">
        <v>29.222720000000002</v>
      </c>
      <c r="E5" s="8">
        <v>37.828536</v>
      </c>
      <c r="F5" s="8"/>
      <c r="G5" s="8">
        <v>35.15</v>
      </c>
      <c r="H5" s="8"/>
      <c r="I5" s="8"/>
      <c r="J5" s="8">
        <v>0.24483118065433859</v>
      </c>
      <c r="K5" s="8">
        <v>0.83137183499288803</v>
      </c>
      <c r="L5" s="8">
        <v>1.0762030156472262</v>
      </c>
    </row>
    <row r="6" spans="1:12" x14ac:dyDescent="0.2">
      <c r="A6" s="8">
        <v>210006696</v>
      </c>
      <c r="B6" s="8" t="s">
        <v>13</v>
      </c>
      <c r="C6" s="8">
        <v>7.7452344000000002</v>
      </c>
      <c r="D6" s="8">
        <v>48.849920000000004</v>
      </c>
      <c r="E6" s="8">
        <v>56.595154400000006</v>
      </c>
      <c r="F6" s="8"/>
      <c r="G6" s="8">
        <v>43.7</v>
      </c>
      <c r="H6" s="8"/>
      <c r="I6" s="8"/>
      <c r="J6" s="8">
        <v>0.17723648512585813</v>
      </c>
      <c r="K6" s="8">
        <v>1.1178471395881007</v>
      </c>
      <c r="L6" s="8">
        <v>1.2950836247139588</v>
      </c>
    </row>
    <row r="7" spans="1:12" x14ac:dyDescent="0.2">
      <c r="A7" s="8">
        <v>210018301</v>
      </c>
      <c r="B7" s="8" t="s">
        <v>13</v>
      </c>
      <c r="C7" s="8">
        <v>7.3149436000000003</v>
      </c>
      <c r="D7" s="8">
        <v>51.903039999999997</v>
      </c>
      <c r="E7" s="8">
        <v>59.217983599999997</v>
      </c>
      <c r="F7" s="8"/>
      <c r="G7" s="8">
        <v>40.98</v>
      </c>
      <c r="H7" s="8"/>
      <c r="I7" s="8"/>
      <c r="J7" s="8">
        <v>0.178500331869204</v>
      </c>
      <c r="K7" s="8">
        <v>1.2665456320156174</v>
      </c>
      <c r="L7" s="8">
        <v>1.4450459638848219</v>
      </c>
    </row>
    <row r="8" spans="1:12" x14ac:dyDescent="0.2">
      <c r="A8" s="8">
        <v>210018302</v>
      </c>
      <c r="B8" s="8" t="s">
        <v>13</v>
      </c>
      <c r="C8" s="8">
        <v>25.387157199999997</v>
      </c>
      <c r="D8" s="8">
        <v>29.658880000000003</v>
      </c>
      <c r="E8" s="8">
        <v>55.046037200000001</v>
      </c>
      <c r="F8" s="8"/>
      <c r="G8" s="8">
        <v>46.67</v>
      </c>
      <c r="H8" s="8"/>
      <c r="I8" s="8"/>
      <c r="J8" s="8">
        <v>0.54397165631026345</v>
      </c>
      <c r="K8" s="8">
        <v>0.63550203556888796</v>
      </c>
      <c r="L8" s="8">
        <v>1.1794736918791515</v>
      </c>
    </row>
    <row r="9" spans="1:12" x14ac:dyDescent="0.2">
      <c r="A9" s="8">
        <v>210007127</v>
      </c>
      <c r="B9" s="8" t="s">
        <v>13</v>
      </c>
      <c r="C9" s="8">
        <v>8.6058160000000008</v>
      </c>
      <c r="D9" s="8">
        <v>52.339199999999998</v>
      </c>
      <c r="E9" s="8">
        <v>60.945015999999995</v>
      </c>
      <c r="F9" s="8"/>
      <c r="G9" s="8">
        <v>42.89</v>
      </c>
      <c r="H9" s="8"/>
      <c r="I9" s="8"/>
      <c r="J9" s="8">
        <v>0.20064854278386571</v>
      </c>
      <c r="K9" s="8">
        <v>1.2203124271391932</v>
      </c>
      <c r="L9" s="8">
        <v>1.420960969923059</v>
      </c>
    </row>
    <row r="10" spans="1:12" x14ac:dyDescent="0.2">
      <c r="A10" s="8">
        <v>210011511</v>
      </c>
      <c r="B10" s="8" t="s">
        <v>13</v>
      </c>
      <c r="C10" s="8">
        <v>0</v>
      </c>
      <c r="D10" s="8">
        <v>60.626239999999996</v>
      </c>
      <c r="E10" s="8">
        <v>60.626239999999996</v>
      </c>
      <c r="F10" s="8"/>
      <c r="G10" s="8">
        <v>44.25</v>
      </c>
      <c r="H10" s="8"/>
      <c r="I10" s="8"/>
      <c r="J10" s="8">
        <v>0</v>
      </c>
      <c r="K10" s="8">
        <v>1.3700845197740112</v>
      </c>
      <c r="L10" s="8">
        <v>1.3700845197740112</v>
      </c>
    </row>
    <row r="11" spans="1:12" x14ac:dyDescent="0.2">
      <c r="A11" s="8">
        <v>210018998</v>
      </c>
      <c r="B11" s="8" t="s">
        <v>13</v>
      </c>
      <c r="C11" s="8">
        <v>13.339014799999999</v>
      </c>
      <c r="D11" s="8">
        <v>34.45664</v>
      </c>
      <c r="E11" s="8">
        <v>47.795654800000001</v>
      </c>
      <c r="F11" s="8"/>
      <c r="G11" s="8">
        <v>45</v>
      </c>
      <c r="H11" s="8"/>
      <c r="I11" s="8"/>
      <c r="J11" s="8">
        <v>0.2964225511111111</v>
      </c>
      <c r="K11" s="8">
        <v>0.76570311111111111</v>
      </c>
      <c r="L11" s="8">
        <v>1.0621256622222222</v>
      </c>
    </row>
    <row r="12" spans="1:12" x14ac:dyDescent="0.2">
      <c r="A12" s="8">
        <v>210014332</v>
      </c>
      <c r="B12" s="8" t="s">
        <v>13</v>
      </c>
      <c r="C12" s="8">
        <v>18.7176498</v>
      </c>
      <c r="D12" s="8">
        <v>42.307519999999997</v>
      </c>
      <c r="E12" s="8">
        <v>61.0251698</v>
      </c>
      <c r="F12" s="8"/>
      <c r="G12" s="8">
        <v>52.8</v>
      </c>
      <c r="H12" s="8"/>
      <c r="I12" s="8"/>
      <c r="J12" s="8">
        <v>0.35450094318181818</v>
      </c>
      <c r="K12" s="8">
        <v>0.80127878787878781</v>
      </c>
      <c r="L12" s="8">
        <v>1.1557797310606059</v>
      </c>
    </row>
    <row r="13" spans="1:12" x14ac:dyDescent="0.2">
      <c r="A13" s="8">
        <v>210010546</v>
      </c>
      <c r="B13" s="8" t="s">
        <v>13</v>
      </c>
      <c r="C13" s="8">
        <v>0.10757270000000001</v>
      </c>
      <c r="D13" s="8">
        <v>61.498559999999998</v>
      </c>
      <c r="E13" s="8">
        <v>61.606132699999996</v>
      </c>
      <c r="F13" s="8"/>
      <c r="G13" s="8">
        <v>41.7</v>
      </c>
      <c r="H13" s="8"/>
      <c r="I13" s="8"/>
      <c r="J13" s="8">
        <v>2.5796810551558754E-3</v>
      </c>
      <c r="K13" s="8">
        <v>1.4747856115107911</v>
      </c>
      <c r="L13" s="8">
        <v>1.4773652925659471</v>
      </c>
    </row>
    <row r="15" spans="1:12" x14ac:dyDescent="0.2">
      <c r="A15" s="8"/>
      <c r="B15" s="8"/>
      <c r="C15" s="8" t="s">
        <v>238</v>
      </c>
      <c r="D15" s="8" t="s">
        <v>239</v>
      </c>
      <c r="E15" s="8" t="s">
        <v>240</v>
      </c>
      <c r="F15" s="8"/>
      <c r="G15" s="8" t="s">
        <v>241</v>
      </c>
      <c r="H15" s="8"/>
      <c r="I15" s="8"/>
      <c r="J15" s="8"/>
      <c r="K15" s="8"/>
      <c r="L15" s="8"/>
    </row>
    <row r="16" spans="1:12" x14ac:dyDescent="0.2">
      <c r="A16" s="8">
        <v>200057137</v>
      </c>
      <c r="B16" s="8" t="s">
        <v>71</v>
      </c>
      <c r="C16" s="8">
        <v>8.5453674038033238</v>
      </c>
      <c r="D16" s="8">
        <v>61.22529683056365</v>
      </c>
      <c r="E16" s="8">
        <v>69.770664234366976</v>
      </c>
      <c r="F16" s="8"/>
      <c r="G16" s="8">
        <v>33.369999999999997</v>
      </c>
      <c r="H16" s="8"/>
      <c r="I16" s="8"/>
      <c r="J16" s="8">
        <v>0.25607933484576939</v>
      </c>
      <c r="K16" s="8">
        <v>1.8347406901577361</v>
      </c>
      <c r="L16" s="8">
        <v>2.0908200250035054</v>
      </c>
    </row>
    <row r="17" spans="1:12" x14ac:dyDescent="0.2">
      <c r="A17" s="8">
        <v>200057135</v>
      </c>
      <c r="B17" s="8" t="s">
        <v>71</v>
      </c>
      <c r="C17" s="8">
        <v>3.1315321541887955</v>
      </c>
      <c r="D17" s="8">
        <v>63.377328353606309</v>
      </c>
      <c r="E17" s="8">
        <v>66.508860507795106</v>
      </c>
      <c r="F17" s="8"/>
      <c r="G17" s="8">
        <v>43.56</v>
      </c>
      <c r="H17" s="8"/>
      <c r="I17" s="8"/>
      <c r="J17" s="8">
        <v>7.1890086184315777E-2</v>
      </c>
      <c r="K17" s="8">
        <v>1.4549432588063891</v>
      </c>
      <c r="L17" s="8">
        <v>1.5268333449907048</v>
      </c>
    </row>
    <row r="18" spans="1:12" x14ac:dyDescent="0.2">
      <c r="A18" s="8">
        <v>200049608</v>
      </c>
      <c r="B18" s="8" t="s">
        <v>71</v>
      </c>
      <c r="C18" s="8">
        <v>3.5561466835703275</v>
      </c>
      <c r="D18" s="8">
        <v>62.193711015932841</v>
      </c>
      <c r="E18" s="8">
        <v>65.749857699503167</v>
      </c>
      <c r="F18" s="8"/>
      <c r="G18" s="8">
        <v>40.86</v>
      </c>
      <c r="H18" s="8"/>
      <c r="I18" s="8"/>
      <c r="J18" s="8">
        <v>8.7032469005636992E-2</v>
      </c>
      <c r="K18" s="8">
        <v>1.5221172544281165</v>
      </c>
      <c r="L18" s="8">
        <v>1.6091497234337535</v>
      </c>
    </row>
    <row r="19" spans="1:12" x14ac:dyDescent="0.2">
      <c r="A19" s="8">
        <v>200050693</v>
      </c>
      <c r="B19" s="8" t="s">
        <v>71</v>
      </c>
      <c r="C19" s="8">
        <v>18.417655211923933</v>
      </c>
      <c r="D19" s="8">
        <v>36.476934315573068</v>
      </c>
      <c r="E19" s="8">
        <v>54.894589527497004</v>
      </c>
      <c r="F19" s="8"/>
      <c r="G19" s="8">
        <v>42.5</v>
      </c>
      <c r="H19" s="8"/>
      <c r="I19" s="8"/>
      <c r="J19" s="8">
        <v>0.43335659322173958</v>
      </c>
      <c r="K19" s="8">
        <v>0.8582808074252487</v>
      </c>
      <c r="L19" s="8">
        <v>1.2916374006469882</v>
      </c>
    </row>
    <row r="20" spans="1:12" x14ac:dyDescent="0.2">
      <c r="A20" s="8">
        <v>210014893</v>
      </c>
      <c r="B20" s="8" t="s">
        <v>71</v>
      </c>
      <c r="C20" s="8">
        <v>4.5180533999999994</v>
      </c>
      <c r="D20" s="8">
        <v>33.584319999999998</v>
      </c>
      <c r="E20" s="8">
        <v>38.102373399999998</v>
      </c>
      <c r="F20" s="8"/>
      <c r="G20" s="8">
        <v>43.82</v>
      </c>
      <c r="H20" s="8"/>
      <c r="I20" s="8"/>
      <c r="J20" s="8">
        <v>0.10310482428115014</v>
      </c>
      <c r="K20" s="8">
        <v>0.76641533546325902</v>
      </c>
      <c r="L20" s="8">
        <v>0.86952015974440899</v>
      </c>
    </row>
    <row r="21" spans="1:12" x14ac:dyDescent="0.2">
      <c r="A21" s="8">
        <v>210010547</v>
      </c>
      <c r="B21" s="8" t="s">
        <v>71</v>
      </c>
      <c r="C21" s="8">
        <v>1.7211632000000001</v>
      </c>
      <c r="D21" s="8">
        <v>71.094079999999991</v>
      </c>
      <c r="E21" s="8">
        <v>72.815243199999998</v>
      </c>
      <c r="F21" s="8"/>
      <c r="G21" s="8">
        <v>38.76</v>
      </c>
      <c r="H21" s="8"/>
      <c r="I21" s="8"/>
      <c r="J21" s="8">
        <v>4.4405655314757486E-2</v>
      </c>
      <c r="K21" s="8">
        <v>1.8342125902992774</v>
      </c>
      <c r="L21" s="8">
        <v>1.8786182456140348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Y40"/>
  <sheetViews>
    <sheetView topLeftCell="A19" zoomScale="80" zoomScaleNormal="80" workbookViewId="0">
      <selection activeCell="J32" sqref="J32:J36"/>
    </sheetView>
  </sheetViews>
  <sheetFormatPr baseColWidth="10" defaultRowHeight="15" x14ac:dyDescent="0.2"/>
  <cols>
    <col min="1" max="3" width="11.5"/>
    <col min="4" max="4" width="11.5" style="28"/>
    <col min="16" max="16" width="11" bestFit="1" customWidth="1"/>
    <col min="17" max="18" width="10.83203125" bestFit="1" customWidth="1"/>
    <col min="19" max="19" width="13" bestFit="1" customWidth="1"/>
    <col min="20" max="22" width="12" bestFit="1" customWidth="1"/>
    <col min="23" max="23" width="9.83203125" bestFit="1" customWidth="1"/>
    <col min="25" max="25" width="9.83203125" bestFit="1" customWidth="1"/>
  </cols>
  <sheetData>
    <row r="1" spans="1:25" x14ac:dyDescent="0.2">
      <c r="E1" s="243" t="s">
        <v>41</v>
      </c>
      <c r="F1" s="243"/>
      <c r="G1" s="243"/>
      <c r="H1" s="243"/>
      <c r="I1" s="243"/>
      <c r="J1" s="243"/>
    </row>
    <row r="2" spans="1:25" ht="16" thickBot="1" x14ac:dyDescent="0.25">
      <c r="A2" s="29" t="s">
        <v>42</v>
      </c>
      <c r="B2" s="30" t="s">
        <v>43</v>
      </c>
      <c r="C2" s="31" t="s">
        <v>3</v>
      </c>
      <c r="D2" s="32" t="s">
        <v>44</v>
      </c>
      <c r="E2" s="30" t="s">
        <v>45</v>
      </c>
      <c r="F2" s="30" t="s">
        <v>46</v>
      </c>
      <c r="G2" s="30" t="s">
        <v>47</v>
      </c>
      <c r="H2" s="30" t="s">
        <v>48</v>
      </c>
      <c r="I2" s="30" t="s">
        <v>49</v>
      </c>
      <c r="J2" s="30" t="s">
        <v>50</v>
      </c>
      <c r="K2" s="30" t="s">
        <v>51</v>
      </c>
      <c r="L2" s="30" t="s">
        <v>52</v>
      </c>
      <c r="M2" s="30" t="s">
        <v>53</v>
      </c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</row>
    <row r="3" spans="1:25" x14ac:dyDescent="0.2">
      <c r="A3" s="33" t="s">
        <v>13</v>
      </c>
      <c r="B3" s="34" t="s">
        <v>54</v>
      </c>
      <c r="C3" s="35" t="s">
        <v>14</v>
      </c>
      <c r="D3" s="36">
        <v>140026456</v>
      </c>
      <c r="E3" s="37">
        <v>0.12143100094974815</v>
      </c>
      <c r="F3" s="37">
        <v>50.438552989209882</v>
      </c>
      <c r="G3" s="37">
        <v>235.118695023367</v>
      </c>
      <c r="H3" s="37">
        <v>30.594312941034321</v>
      </c>
      <c r="I3" s="37">
        <v>45.014493215364553</v>
      </c>
      <c r="J3" s="37">
        <v>0</v>
      </c>
      <c r="K3" s="37">
        <f t="shared" ref="K3:K36" si="0">J3/G3</f>
        <v>0</v>
      </c>
      <c r="L3" s="37">
        <f t="shared" ref="L3:L36" si="1">H3/I3</f>
        <v>0.67965472352783773</v>
      </c>
      <c r="M3" s="37">
        <f t="shared" ref="M3:M36" si="2">E3/G3</f>
        <v>5.164668038740172E-4</v>
      </c>
      <c r="O3" s="28"/>
      <c r="P3" s="174"/>
      <c r="Q3" s="244" t="s">
        <v>78</v>
      </c>
      <c r="R3" s="245"/>
      <c r="S3" s="245"/>
      <c r="T3" s="245"/>
      <c r="U3" s="245"/>
      <c r="V3" s="245"/>
      <c r="W3" s="245"/>
      <c r="X3" s="245"/>
      <c r="Y3" s="246"/>
    </row>
    <row r="4" spans="1:25" x14ac:dyDescent="0.2">
      <c r="A4" s="38" t="s">
        <v>13</v>
      </c>
      <c r="B4" s="39" t="s">
        <v>54</v>
      </c>
      <c r="C4" s="40" t="s">
        <v>14</v>
      </c>
      <c r="D4" s="41">
        <v>140026465</v>
      </c>
      <c r="E4" s="42">
        <v>2.323706290218146</v>
      </c>
      <c r="F4" s="42">
        <v>47.813524524461705</v>
      </c>
      <c r="G4" s="42">
        <v>207.78309909856438</v>
      </c>
      <c r="H4" s="42">
        <v>43.558537244365297</v>
      </c>
      <c r="I4" s="42">
        <v>32.068016496752477</v>
      </c>
      <c r="J4" s="42">
        <v>0</v>
      </c>
      <c r="K4" s="42">
        <f t="shared" si="0"/>
        <v>0</v>
      </c>
      <c r="L4" s="42">
        <f t="shared" si="1"/>
        <v>1.3583171646670589</v>
      </c>
      <c r="M4" s="42">
        <f t="shared" si="2"/>
        <v>1.1183326749380461E-2</v>
      </c>
      <c r="O4" s="28"/>
      <c r="P4" s="42"/>
      <c r="Q4" s="42" t="s">
        <v>45</v>
      </c>
      <c r="R4" s="42" t="s">
        <v>46</v>
      </c>
      <c r="S4" s="42" t="s">
        <v>47</v>
      </c>
      <c r="T4" s="42" t="s">
        <v>79</v>
      </c>
      <c r="U4" s="42" t="s">
        <v>49</v>
      </c>
      <c r="V4" s="42" t="s">
        <v>80</v>
      </c>
      <c r="W4" s="42" t="s">
        <v>51</v>
      </c>
      <c r="X4" s="42" t="s">
        <v>81</v>
      </c>
      <c r="Y4" s="42" t="s">
        <v>53</v>
      </c>
    </row>
    <row r="5" spans="1:25" x14ac:dyDescent="0.2">
      <c r="A5" s="38" t="s">
        <v>13</v>
      </c>
      <c r="B5" s="39" t="s">
        <v>54</v>
      </c>
      <c r="C5" s="40" t="s">
        <v>14</v>
      </c>
      <c r="D5" s="41">
        <v>140026467</v>
      </c>
      <c r="E5" s="42">
        <v>2.9841906241135185</v>
      </c>
      <c r="F5" s="42">
        <v>51.854793709506012</v>
      </c>
      <c r="G5" s="42">
        <v>242.06283206985242</v>
      </c>
      <c r="H5" s="42">
        <v>58.979620567684812</v>
      </c>
      <c r="I5" s="42">
        <v>21.134038263931153</v>
      </c>
      <c r="J5" s="42">
        <v>0</v>
      </c>
      <c r="K5" s="42">
        <f t="shared" si="0"/>
        <v>0</v>
      </c>
      <c r="L5" s="42">
        <f t="shared" si="1"/>
        <v>2.7907406919170583</v>
      </c>
      <c r="M5" s="42">
        <f t="shared" si="2"/>
        <v>1.2328165371759207E-2</v>
      </c>
      <c r="O5" s="28"/>
      <c r="P5" s="42" t="s">
        <v>82</v>
      </c>
      <c r="Q5" s="42" t="s">
        <v>83</v>
      </c>
      <c r="R5" s="42" t="s">
        <v>84</v>
      </c>
      <c r="S5" s="42" t="s">
        <v>85</v>
      </c>
      <c r="T5" s="42" t="s">
        <v>86</v>
      </c>
      <c r="U5" s="42" t="s">
        <v>87</v>
      </c>
      <c r="V5" s="42" t="s">
        <v>88</v>
      </c>
      <c r="W5" s="42" t="s">
        <v>89</v>
      </c>
      <c r="X5" s="42" t="s">
        <v>90</v>
      </c>
      <c r="Y5" s="42" t="s">
        <v>91</v>
      </c>
    </row>
    <row r="6" spans="1:25" x14ac:dyDescent="0.2">
      <c r="A6" s="38" t="s">
        <v>13</v>
      </c>
      <c r="B6" s="39" t="s">
        <v>54</v>
      </c>
      <c r="C6" s="40" t="s">
        <v>14</v>
      </c>
      <c r="D6" s="41">
        <v>140026462</v>
      </c>
      <c r="E6" s="42">
        <v>6.1828813713755704</v>
      </c>
      <c r="F6" s="42">
        <v>40.551084732277396</v>
      </c>
      <c r="G6" s="42">
        <v>258.37530112431176</v>
      </c>
      <c r="H6" s="42">
        <v>62.146812581530995</v>
      </c>
      <c r="I6" s="42">
        <v>43.082417700129405</v>
      </c>
      <c r="J6" s="42">
        <v>13.820635552367834</v>
      </c>
      <c r="K6" s="42">
        <f t="shared" si="0"/>
        <v>5.3490544538227089E-2</v>
      </c>
      <c r="L6" s="42">
        <f t="shared" si="1"/>
        <v>1.4425098659526789</v>
      </c>
      <c r="M6" s="42">
        <f t="shared" si="2"/>
        <v>2.3929846794453504E-2</v>
      </c>
      <c r="O6" s="28"/>
      <c r="P6" s="42" t="s">
        <v>92</v>
      </c>
      <c r="Q6" s="42" t="s">
        <v>93</v>
      </c>
      <c r="R6" s="42" t="s">
        <v>94</v>
      </c>
      <c r="S6" s="42" t="s">
        <v>95</v>
      </c>
      <c r="T6" s="42" t="s">
        <v>96</v>
      </c>
      <c r="U6" s="42" t="s">
        <v>97</v>
      </c>
      <c r="V6" s="42" t="s">
        <v>98</v>
      </c>
      <c r="W6" s="42" t="s">
        <v>99</v>
      </c>
      <c r="X6" s="42" t="s">
        <v>100</v>
      </c>
      <c r="Y6" s="42" t="s">
        <v>101</v>
      </c>
    </row>
    <row r="7" spans="1:25" x14ac:dyDescent="0.2">
      <c r="A7" s="38" t="s">
        <v>13</v>
      </c>
      <c r="B7" s="39" t="s">
        <v>54</v>
      </c>
      <c r="C7" s="40" t="s">
        <v>14</v>
      </c>
      <c r="D7" s="41">
        <v>150018730</v>
      </c>
      <c r="E7" s="42">
        <v>9.9074201569012708</v>
      </c>
      <c r="F7" s="42">
        <v>30.384004955611626</v>
      </c>
      <c r="G7" s="42">
        <v>123.69483412717258</v>
      </c>
      <c r="H7" s="42">
        <v>42.383392271929353</v>
      </c>
      <c r="I7" s="42">
        <v>37.148778653091043</v>
      </c>
      <c r="J7" s="42">
        <v>11.345616799794021</v>
      </c>
      <c r="K7" s="42">
        <f t="shared" si="0"/>
        <v>9.1722640479305839E-2</v>
      </c>
      <c r="L7" s="42">
        <f t="shared" si="1"/>
        <v>1.1409094405961784</v>
      </c>
      <c r="M7" s="42">
        <f t="shared" si="2"/>
        <v>8.0095666296906939E-2</v>
      </c>
      <c r="O7" s="28"/>
      <c r="P7" s="42" t="s">
        <v>102</v>
      </c>
      <c r="Q7" s="42" t="s">
        <v>103</v>
      </c>
      <c r="R7" s="42" t="s">
        <v>104</v>
      </c>
      <c r="S7" s="42" t="s">
        <v>105</v>
      </c>
      <c r="T7" s="42" t="s">
        <v>106</v>
      </c>
      <c r="U7" s="42" t="s">
        <v>107</v>
      </c>
      <c r="V7" s="42" t="s">
        <v>108</v>
      </c>
      <c r="W7" s="42" t="s">
        <v>109</v>
      </c>
      <c r="X7" s="42" t="s">
        <v>110</v>
      </c>
      <c r="Y7" s="42" t="s">
        <v>111</v>
      </c>
    </row>
    <row r="8" spans="1:25" ht="16" thickBot="1" x14ac:dyDescent="0.25">
      <c r="A8" s="43" t="s">
        <v>13</v>
      </c>
      <c r="B8" s="44" t="s">
        <v>54</v>
      </c>
      <c r="C8" s="45" t="s">
        <v>14</v>
      </c>
      <c r="D8" s="46">
        <v>150018450</v>
      </c>
      <c r="E8" s="47">
        <v>15.85134631786295</v>
      </c>
      <c r="F8" s="47">
        <v>35.173208723779517</v>
      </c>
      <c r="G8" s="47">
        <v>99.5472876066287</v>
      </c>
      <c r="H8" s="47">
        <v>31.595112650310458</v>
      </c>
      <c r="I8" s="47">
        <v>34.458741819066624</v>
      </c>
      <c r="J8" s="47">
        <v>8.3218863296784189</v>
      </c>
      <c r="K8" s="47">
        <f t="shared" si="0"/>
        <v>8.3597318719151895E-2</v>
      </c>
      <c r="L8" s="47">
        <f t="shared" si="1"/>
        <v>0.91689687383850826</v>
      </c>
      <c r="M8" s="47">
        <f t="shared" si="2"/>
        <v>0.15923433675562479</v>
      </c>
      <c r="O8" s="28"/>
      <c r="P8" s="42" t="s">
        <v>112</v>
      </c>
      <c r="Q8" s="42" t="s">
        <v>113</v>
      </c>
      <c r="R8" s="42" t="s">
        <v>114</v>
      </c>
      <c r="S8" s="42" t="s">
        <v>115</v>
      </c>
      <c r="T8" s="42" t="s">
        <v>116</v>
      </c>
      <c r="U8" s="42" t="s">
        <v>117</v>
      </c>
      <c r="V8" s="42" t="s">
        <v>118</v>
      </c>
      <c r="W8" s="42" t="s">
        <v>119</v>
      </c>
      <c r="X8" s="42" t="s">
        <v>120</v>
      </c>
      <c r="Y8" s="42" t="s">
        <v>89</v>
      </c>
    </row>
    <row r="9" spans="1:25" x14ac:dyDescent="0.2">
      <c r="A9" s="33" t="s">
        <v>15</v>
      </c>
      <c r="B9" s="34" t="s">
        <v>54</v>
      </c>
      <c r="C9" s="35" t="s">
        <v>14</v>
      </c>
      <c r="D9" s="36">
        <v>140026468</v>
      </c>
      <c r="E9" s="37">
        <v>8.6600731664947261</v>
      </c>
      <c r="F9" s="37">
        <v>43.992102606014264</v>
      </c>
      <c r="G9" s="37">
        <v>238.44793103762689</v>
      </c>
      <c r="H9" s="37">
        <v>97.190394343495328</v>
      </c>
      <c r="I9" s="37">
        <v>84.518722267434697</v>
      </c>
      <c r="J9" s="37">
        <v>0</v>
      </c>
      <c r="K9" s="37">
        <f t="shared" si="0"/>
        <v>0</v>
      </c>
      <c r="L9" s="37">
        <f t="shared" si="1"/>
        <v>1.1499273975766557</v>
      </c>
      <c r="M9" s="37">
        <f t="shared" si="2"/>
        <v>3.631850831671999E-2</v>
      </c>
      <c r="O9" s="28"/>
      <c r="P9" s="42" t="s">
        <v>121</v>
      </c>
      <c r="Q9" s="42" t="s">
        <v>122</v>
      </c>
      <c r="R9" s="42" t="s">
        <v>123</v>
      </c>
      <c r="S9" s="42" t="s">
        <v>124</v>
      </c>
      <c r="T9" s="42" t="s">
        <v>125</v>
      </c>
      <c r="U9" s="42" t="s">
        <v>126</v>
      </c>
      <c r="V9" s="42" t="s">
        <v>127</v>
      </c>
      <c r="W9" s="42" t="s">
        <v>89</v>
      </c>
      <c r="X9" s="42" t="s">
        <v>128</v>
      </c>
      <c r="Y9" s="42" t="s">
        <v>129</v>
      </c>
    </row>
    <row r="10" spans="1:25" x14ac:dyDescent="0.2">
      <c r="A10" s="38" t="s">
        <v>15</v>
      </c>
      <c r="B10" s="39" t="s">
        <v>54</v>
      </c>
      <c r="C10" s="40" t="s">
        <v>14</v>
      </c>
      <c r="D10" s="41">
        <v>140026461</v>
      </c>
      <c r="E10" s="42">
        <v>8.925988466202881</v>
      </c>
      <c r="F10" s="42">
        <v>54.869850607101611</v>
      </c>
      <c r="G10" s="42">
        <v>208.43851522235167</v>
      </c>
      <c r="H10" s="42">
        <v>72.396648934748029</v>
      </c>
      <c r="I10" s="42">
        <v>31.928781933347921</v>
      </c>
      <c r="J10" s="42">
        <v>16.187059507682825</v>
      </c>
      <c r="K10" s="42">
        <f t="shared" si="0"/>
        <v>7.7658677861983855E-2</v>
      </c>
      <c r="L10" s="42">
        <f t="shared" si="1"/>
        <v>2.267441616967341</v>
      </c>
      <c r="M10" s="42">
        <f t="shared" si="2"/>
        <v>4.2823124395609362E-2</v>
      </c>
      <c r="O10" s="28"/>
      <c r="P10" s="42" t="s">
        <v>130</v>
      </c>
      <c r="Q10" s="42" t="s">
        <v>131</v>
      </c>
      <c r="R10" s="42" t="s">
        <v>132</v>
      </c>
      <c r="S10" s="42" t="s">
        <v>133</v>
      </c>
      <c r="T10" s="42" t="s">
        <v>134</v>
      </c>
      <c r="U10" s="42" t="s">
        <v>135</v>
      </c>
      <c r="V10" s="42" t="s">
        <v>136</v>
      </c>
      <c r="W10" s="42" t="s">
        <v>137</v>
      </c>
      <c r="X10" s="42" t="s">
        <v>138</v>
      </c>
      <c r="Y10" s="42" t="s">
        <v>139</v>
      </c>
    </row>
    <row r="11" spans="1:25" x14ac:dyDescent="0.2">
      <c r="A11" s="38" t="s">
        <v>15</v>
      </c>
      <c r="B11" s="39" t="s">
        <v>54</v>
      </c>
      <c r="C11" s="40" t="s">
        <v>14</v>
      </c>
      <c r="D11" s="41">
        <v>140026478</v>
      </c>
      <c r="E11" s="42">
        <v>4.8236658608713556</v>
      </c>
      <c r="F11" s="42">
        <v>29.512659389426904</v>
      </c>
      <c r="G11" s="42">
        <v>146.62704530731318</v>
      </c>
      <c r="H11" s="42">
        <v>52.504943762654996</v>
      </c>
      <c r="I11" s="42">
        <v>29.607089306472606</v>
      </c>
      <c r="J11" s="42">
        <v>0</v>
      </c>
      <c r="K11" s="42">
        <f t="shared" si="0"/>
        <v>0</v>
      </c>
      <c r="L11" s="42">
        <f t="shared" si="1"/>
        <v>1.7733909341495631</v>
      </c>
      <c r="M11" s="42">
        <f t="shared" si="2"/>
        <v>3.2897517990364701E-2</v>
      </c>
      <c r="O11" s="28"/>
    </row>
    <row r="12" spans="1:25" x14ac:dyDescent="0.2">
      <c r="A12" s="38" t="s">
        <v>15</v>
      </c>
      <c r="B12" s="39" t="s">
        <v>54</v>
      </c>
      <c r="C12" s="40" t="s">
        <v>14</v>
      </c>
      <c r="D12" s="41">
        <v>140026470</v>
      </c>
      <c r="E12" s="42">
        <v>4.8754261674496542</v>
      </c>
      <c r="F12" s="42">
        <v>64.071266647685363</v>
      </c>
      <c r="G12" s="42">
        <v>292.91943304737794</v>
      </c>
      <c r="H12" s="42">
        <v>68.975026226584845</v>
      </c>
      <c r="I12" s="42">
        <v>74.962907452234191</v>
      </c>
      <c r="J12" s="42">
        <v>19.08817326048878</v>
      </c>
      <c r="K12" s="42">
        <f t="shared" si="0"/>
        <v>6.5165267670722907E-2</v>
      </c>
      <c r="L12" s="42">
        <f t="shared" si="1"/>
        <v>0.92012207864983386</v>
      </c>
      <c r="M12" s="42">
        <f t="shared" si="2"/>
        <v>1.6644256465773929E-2</v>
      </c>
      <c r="O12" s="28"/>
    </row>
    <row r="13" spans="1:25" x14ac:dyDescent="0.2">
      <c r="A13" s="38" t="s">
        <v>15</v>
      </c>
      <c r="B13" s="39" t="s">
        <v>54</v>
      </c>
      <c r="C13" s="40" t="s">
        <v>14</v>
      </c>
      <c r="D13" s="41">
        <v>140057100</v>
      </c>
      <c r="E13" s="42">
        <v>4.8623311443896373</v>
      </c>
      <c r="F13" s="42">
        <v>25.296818975506103</v>
      </c>
      <c r="G13" s="42">
        <v>80.614415720997911</v>
      </c>
      <c r="H13" s="42">
        <v>34.616050420387381</v>
      </c>
      <c r="I13" s="42">
        <v>21.6539905092264</v>
      </c>
      <c r="J13" s="42">
        <v>0</v>
      </c>
      <c r="K13" s="42">
        <f t="shared" si="0"/>
        <v>0</v>
      </c>
      <c r="L13" s="42">
        <f t="shared" si="1"/>
        <v>1.5985991314459136</v>
      </c>
      <c r="M13" s="42">
        <f t="shared" si="2"/>
        <v>6.0315901329830383E-2</v>
      </c>
    </row>
    <row r="14" spans="1:25" ht="16" thickBot="1" x14ac:dyDescent="0.25">
      <c r="A14" s="38" t="s">
        <v>15</v>
      </c>
      <c r="B14" s="39" t="s">
        <v>54</v>
      </c>
      <c r="C14" s="40" t="s">
        <v>14</v>
      </c>
      <c r="D14" s="48">
        <v>140059460</v>
      </c>
      <c r="E14" s="49">
        <v>36.472220129416023</v>
      </c>
      <c r="F14" s="30">
        <v>52.878054178625092</v>
      </c>
      <c r="G14" s="30">
        <v>195.76090225507812</v>
      </c>
      <c r="H14" s="30">
        <v>51.660513105193345</v>
      </c>
      <c r="I14" s="30">
        <v>79.92463709856402</v>
      </c>
      <c r="J14" s="30">
        <v>0</v>
      </c>
      <c r="K14" s="30">
        <f t="shared" si="0"/>
        <v>0</v>
      </c>
      <c r="L14" s="30">
        <f t="shared" si="1"/>
        <v>0.64636531338246783</v>
      </c>
      <c r="M14" s="30">
        <f t="shared" si="2"/>
        <v>0.18631003284758266</v>
      </c>
    </row>
    <row r="15" spans="1:25" x14ac:dyDescent="0.2">
      <c r="A15" s="33" t="s">
        <v>13</v>
      </c>
      <c r="B15" s="34" t="s">
        <v>54</v>
      </c>
      <c r="C15" s="35" t="s">
        <v>16</v>
      </c>
      <c r="D15" s="36">
        <v>140026457</v>
      </c>
      <c r="E15" s="37">
        <v>3.4785123514628817</v>
      </c>
      <c r="F15" s="37">
        <v>30.14392352748138</v>
      </c>
      <c r="G15" s="37">
        <v>195.36359739302617</v>
      </c>
      <c r="H15" s="37">
        <v>107.60622379972897</v>
      </c>
      <c r="I15" s="37">
        <v>11.658516464260934</v>
      </c>
      <c r="J15" s="37">
        <v>0</v>
      </c>
      <c r="K15" s="37">
        <f t="shared" si="0"/>
        <v>0</v>
      </c>
      <c r="L15" s="37">
        <f t="shared" si="1"/>
        <v>9.2298384729819407</v>
      </c>
      <c r="M15" s="37">
        <f t="shared" si="2"/>
        <v>1.7805325034350811E-2</v>
      </c>
    </row>
    <row r="16" spans="1:25" x14ac:dyDescent="0.2">
      <c r="A16" s="38" t="s">
        <v>13</v>
      </c>
      <c r="B16" s="39" t="s">
        <v>54</v>
      </c>
      <c r="C16" s="40" t="s">
        <v>16</v>
      </c>
      <c r="D16" s="41">
        <v>140026464</v>
      </c>
      <c r="E16" s="42">
        <v>4.7045274320271471</v>
      </c>
      <c r="F16" s="42">
        <v>52.800660184254788</v>
      </c>
      <c r="G16" s="42">
        <v>293.93530284109539</v>
      </c>
      <c r="H16" s="42">
        <v>79.201038083643027</v>
      </c>
      <c r="I16" s="42">
        <v>42.105591639142396</v>
      </c>
      <c r="J16" s="42">
        <v>33.33089479082529</v>
      </c>
      <c r="K16" s="42">
        <f t="shared" si="0"/>
        <v>0.11339534403883542</v>
      </c>
      <c r="L16" s="42">
        <f t="shared" si="1"/>
        <v>1.8810099799195266</v>
      </c>
      <c r="M16" s="42">
        <f t="shared" si="2"/>
        <v>1.6005316090154934E-2</v>
      </c>
    </row>
    <row r="17" spans="1:13" x14ac:dyDescent="0.2">
      <c r="A17" s="38" t="s">
        <v>13</v>
      </c>
      <c r="B17" s="39" t="s">
        <v>54</v>
      </c>
      <c r="C17" s="40" t="s">
        <v>16</v>
      </c>
      <c r="D17" s="41">
        <v>140026463</v>
      </c>
      <c r="E17" s="42">
        <v>1.8890142939953138</v>
      </c>
      <c r="F17" s="42">
        <v>90.439768008834974</v>
      </c>
      <c r="G17" s="42">
        <v>524.41147335169887</v>
      </c>
      <c r="H17" s="42">
        <v>165.92999226730987</v>
      </c>
      <c r="I17" s="42">
        <v>92.151682300222646</v>
      </c>
      <c r="J17" s="42">
        <v>5.9913807475575673</v>
      </c>
      <c r="K17" s="42">
        <f t="shared" si="0"/>
        <v>1.1424961222271773E-2</v>
      </c>
      <c r="L17" s="42">
        <f t="shared" si="1"/>
        <v>1.800618156125718</v>
      </c>
      <c r="M17" s="42">
        <f t="shared" si="2"/>
        <v>3.6021604979806347E-3</v>
      </c>
    </row>
    <row r="18" spans="1:13" x14ac:dyDescent="0.2">
      <c r="A18" s="38" t="s">
        <v>13</v>
      </c>
      <c r="B18" s="39" t="s">
        <v>54</v>
      </c>
      <c r="C18" s="40" t="s">
        <v>16</v>
      </c>
      <c r="D18" s="41">
        <v>140026458</v>
      </c>
      <c r="E18" s="42">
        <v>3.2641857329681851</v>
      </c>
      <c r="F18" s="42">
        <v>49.374150479068874</v>
      </c>
      <c r="G18" s="42">
        <v>258.41249408781141</v>
      </c>
      <c r="H18" s="42">
        <v>67.967020132310083</v>
      </c>
      <c r="I18" s="42">
        <v>26.778874819822342</v>
      </c>
      <c r="J18" s="42">
        <v>65.457137141142283</v>
      </c>
      <c r="K18" s="42">
        <f t="shared" si="0"/>
        <v>0.25330484647115875</v>
      </c>
      <c r="L18" s="42">
        <f t="shared" si="1"/>
        <v>2.5380834926641249</v>
      </c>
      <c r="M18" s="42">
        <f t="shared" si="2"/>
        <v>1.2631686964249411E-2</v>
      </c>
    </row>
    <row r="19" spans="1:13" x14ac:dyDescent="0.2">
      <c r="A19" s="38" t="s">
        <v>13</v>
      </c>
      <c r="B19" s="39" t="s">
        <v>54</v>
      </c>
      <c r="C19" s="40" t="s">
        <v>16</v>
      </c>
      <c r="D19" s="41">
        <v>140026466</v>
      </c>
      <c r="E19" s="42">
        <v>8.2826268927474516</v>
      </c>
      <c r="F19" s="42">
        <v>45.709485503084004</v>
      </c>
      <c r="G19" s="42">
        <v>256.2410257004575</v>
      </c>
      <c r="H19" s="42">
        <v>49.845398511238727</v>
      </c>
      <c r="I19" s="42">
        <v>36.50102797716432</v>
      </c>
      <c r="J19" s="42">
        <v>59.388535738803824</v>
      </c>
      <c r="K19" s="42">
        <f t="shared" si="0"/>
        <v>0.23176825637682338</v>
      </c>
      <c r="L19" s="42">
        <f t="shared" si="1"/>
        <v>1.3655888963571896</v>
      </c>
      <c r="M19" s="42">
        <f t="shared" si="2"/>
        <v>3.2323578435990721E-2</v>
      </c>
    </row>
    <row r="20" spans="1:13" ht="16" thickBot="1" x14ac:dyDescent="0.25">
      <c r="A20" s="43" t="s">
        <v>13</v>
      </c>
      <c r="B20" s="44" t="s">
        <v>54</v>
      </c>
      <c r="C20" s="45" t="s">
        <v>16</v>
      </c>
      <c r="D20" s="50">
        <v>3363</v>
      </c>
      <c r="E20" s="47">
        <v>5.8382154577537566</v>
      </c>
      <c r="F20" s="47">
        <v>49.515581230873643</v>
      </c>
      <c r="G20" s="47">
        <v>241.3396981666414</v>
      </c>
      <c r="H20" s="47">
        <v>64.898987100278035</v>
      </c>
      <c r="I20" s="47">
        <v>51.769170718819638</v>
      </c>
      <c r="J20" s="47">
        <v>28.211049521752948</v>
      </c>
      <c r="K20" s="47">
        <f t="shared" si="0"/>
        <v>0.11689353113499647</v>
      </c>
      <c r="L20" s="47">
        <f t="shared" si="1"/>
        <v>1.2536223045327886</v>
      </c>
      <c r="M20" s="47">
        <f t="shared" si="2"/>
        <v>2.4190862514970733E-2</v>
      </c>
    </row>
    <row r="21" spans="1:13" x14ac:dyDescent="0.2">
      <c r="A21" s="33" t="s">
        <v>15</v>
      </c>
      <c r="B21" s="34" t="s">
        <v>54</v>
      </c>
      <c r="C21" s="35" t="s">
        <v>16</v>
      </c>
      <c r="D21" s="36">
        <v>140026471</v>
      </c>
      <c r="E21" s="37">
        <v>8.6337799487889519</v>
      </c>
      <c r="F21" s="37">
        <v>71.133691767266029</v>
      </c>
      <c r="G21" s="37">
        <v>309.57669271856258</v>
      </c>
      <c r="H21" s="37">
        <v>85.456882596657579</v>
      </c>
      <c r="I21" s="37">
        <v>33.234389341244039</v>
      </c>
      <c r="J21" s="37">
        <v>0</v>
      </c>
      <c r="K21" s="37">
        <f t="shared" si="0"/>
        <v>0</v>
      </c>
      <c r="L21" s="37">
        <f t="shared" si="1"/>
        <v>2.5713390343720013</v>
      </c>
      <c r="M21" s="37">
        <f t="shared" si="2"/>
        <v>2.7888985675798134E-2</v>
      </c>
    </row>
    <row r="22" spans="1:13" x14ac:dyDescent="0.2">
      <c r="A22" s="38" t="s">
        <v>15</v>
      </c>
      <c r="B22" s="39" t="s">
        <v>54</v>
      </c>
      <c r="C22" s="40" t="s">
        <v>16</v>
      </c>
      <c r="D22" s="41">
        <v>140026474</v>
      </c>
      <c r="E22" s="42">
        <v>0.93067062137924261</v>
      </c>
      <c r="F22" s="42">
        <v>77.376834905927453</v>
      </c>
      <c r="G22" s="42">
        <v>302.83300135838931</v>
      </c>
      <c r="H22" s="42">
        <v>68.838151038811091</v>
      </c>
      <c r="I22" s="42">
        <v>49.538370259867307</v>
      </c>
      <c r="J22" s="42">
        <v>0</v>
      </c>
      <c r="K22" s="42">
        <f t="shared" si="0"/>
        <v>0</v>
      </c>
      <c r="L22" s="42">
        <f t="shared" si="1"/>
        <v>1.3895925658777513</v>
      </c>
      <c r="M22" s="42">
        <f t="shared" si="2"/>
        <v>3.0732140064148278E-3</v>
      </c>
    </row>
    <row r="23" spans="1:13" x14ac:dyDescent="0.2">
      <c r="A23" s="38" t="s">
        <v>15</v>
      </c>
      <c r="B23" s="39" t="s">
        <v>54</v>
      </c>
      <c r="C23" s="40" t="s">
        <v>16</v>
      </c>
      <c r="D23" s="41">
        <v>140026477</v>
      </c>
      <c r="E23" s="42">
        <v>3.5140811645698165</v>
      </c>
      <c r="F23" s="42">
        <v>49.127895503676982</v>
      </c>
      <c r="G23" s="42">
        <v>312.77915422495215</v>
      </c>
      <c r="H23" s="42">
        <v>90.78299092193464</v>
      </c>
      <c r="I23" s="42">
        <v>55.271855707004427</v>
      </c>
      <c r="J23" s="42">
        <v>38.5609510013498</v>
      </c>
      <c r="K23" s="42">
        <f t="shared" si="0"/>
        <v>0.1232849135899146</v>
      </c>
      <c r="L23" s="42">
        <f t="shared" si="1"/>
        <v>1.6424813272630903</v>
      </c>
      <c r="M23" s="42">
        <f t="shared" si="2"/>
        <v>1.1235023552888291E-2</v>
      </c>
    </row>
    <row r="24" spans="1:13" x14ac:dyDescent="0.2">
      <c r="A24" s="38" t="s">
        <v>15</v>
      </c>
      <c r="B24" s="39" t="s">
        <v>54</v>
      </c>
      <c r="C24" s="40" t="s">
        <v>16</v>
      </c>
      <c r="D24" s="41">
        <v>140026472</v>
      </c>
      <c r="E24" s="42">
        <v>7.3622443255519681</v>
      </c>
      <c r="F24" s="42">
        <v>37.734177859892732</v>
      </c>
      <c r="G24" s="42">
        <v>247.72822630769784</v>
      </c>
      <c r="H24" s="42">
        <v>70.564173796007523</v>
      </c>
      <c r="I24" s="42">
        <v>51.354032474132161</v>
      </c>
      <c r="J24" s="42">
        <v>71.952278752932827</v>
      </c>
      <c r="K24" s="42">
        <f t="shared" si="0"/>
        <v>0.29044844758046451</v>
      </c>
      <c r="L24" s="42">
        <f t="shared" si="1"/>
        <v>1.3740726949057371</v>
      </c>
      <c r="M24" s="42">
        <f t="shared" si="2"/>
        <v>2.9719037007948722E-2</v>
      </c>
    </row>
    <row r="25" spans="1:13" x14ac:dyDescent="0.2">
      <c r="A25" s="38" t="s">
        <v>15</v>
      </c>
      <c r="B25" s="39" t="s">
        <v>54</v>
      </c>
      <c r="C25" s="40" t="s">
        <v>16</v>
      </c>
      <c r="D25" s="41">
        <v>140026475</v>
      </c>
      <c r="E25" s="42">
        <v>17.130072836748365</v>
      </c>
      <c r="F25" s="42">
        <v>47.416188391038858</v>
      </c>
      <c r="G25" s="42">
        <v>172.39668500026252</v>
      </c>
      <c r="H25" s="42">
        <v>37.74445657943231</v>
      </c>
      <c r="I25" s="42">
        <v>45.270605728356848</v>
      </c>
      <c r="J25" s="42">
        <v>51.524891429693113</v>
      </c>
      <c r="K25" s="42">
        <f t="shared" si="0"/>
        <v>0.29887402666480883</v>
      </c>
      <c r="L25" s="42">
        <f t="shared" si="1"/>
        <v>0.83375196713548128</v>
      </c>
      <c r="M25" s="42">
        <f t="shared" si="2"/>
        <v>9.9364282072606447E-2</v>
      </c>
    </row>
    <row r="26" spans="1:13" ht="16" thickBot="1" x14ac:dyDescent="0.25">
      <c r="A26" s="43" t="s">
        <v>15</v>
      </c>
      <c r="B26" s="44" t="s">
        <v>54</v>
      </c>
      <c r="C26" s="45" t="s">
        <v>16</v>
      </c>
      <c r="D26" s="50">
        <v>7565</v>
      </c>
      <c r="E26" s="47">
        <v>12.535869681349181</v>
      </c>
      <c r="F26" s="47">
        <v>48.165964751477041</v>
      </c>
      <c r="G26" s="47">
        <v>154.09864415954451</v>
      </c>
      <c r="H26" s="47">
        <v>50.778362076191918</v>
      </c>
      <c r="I26" s="47">
        <v>55.428825949288317</v>
      </c>
      <c r="J26" s="47">
        <v>37.725603395304276</v>
      </c>
      <c r="K26" s="47">
        <f t="shared" si="0"/>
        <v>0.24481463546327797</v>
      </c>
      <c r="L26" s="47">
        <f t="shared" si="1"/>
        <v>0.91610026383472209</v>
      </c>
      <c r="M26" s="47">
        <f t="shared" si="2"/>
        <v>8.1349642949293519E-2</v>
      </c>
    </row>
    <row r="27" spans="1:13" x14ac:dyDescent="0.2">
      <c r="A27" s="33" t="s">
        <v>13</v>
      </c>
      <c r="B27" s="34" t="s">
        <v>54</v>
      </c>
      <c r="C27" s="35" t="s">
        <v>17</v>
      </c>
      <c r="D27" s="36">
        <v>6694</v>
      </c>
      <c r="E27" s="37">
        <v>4.9027624375961825</v>
      </c>
      <c r="F27" s="37">
        <v>81.858937212015761</v>
      </c>
      <c r="G27" s="37">
        <v>312.01142319699591</v>
      </c>
      <c r="H27" s="37">
        <v>97.298159878364004</v>
      </c>
      <c r="I27" s="37">
        <v>20.7882867337585</v>
      </c>
      <c r="J27" s="37">
        <v>0</v>
      </c>
      <c r="K27" s="37">
        <f t="shared" si="0"/>
        <v>0</v>
      </c>
      <c r="L27" s="37">
        <f t="shared" si="1"/>
        <v>4.6804318761083685</v>
      </c>
      <c r="M27" s="37">
        <f t="shared" si="2"/>
        <v>1.571340685978893E-2</v>
      </c>
    </row>
    <row r="28" spans="1:13" x14ac:dyDescent="0.2">
      <c r="A28" s="38" t="s">
        <v>13</v>
      </c>
      <c r="B28" s="39" t="s">
        <v>54</v>
      </c>
      <c r="C28" s="40" t="s">
        <v>17</v>
      </c>
      <c r="D28" s="41">
        <v>6683</v>
      </c>
      <c r="E28" s="42">
        <v>12.404750262582343</v>
      </c>
      <c r="F28" s="42">
        <v>78.112198877545268</v>
      </c>
      <c r="G28" s="42">
        <v>268.66541614029302</v>
      </c>
      <c r="H28" s="42">
        <v>68.303223703574204</v>
      </c>
      <c r="I28" s="42">
        <v>48.890505046998811</v>
      </c>
      <c r="J28" s="42">
        <v>19.821593960202492</v>
      </c>
      <c r="K28" s="42">
        <f t="shared" si="0"/>
        <v>7.3777988417578669E-2</v>
      </c>
      <c r="L28" s="42">
        <f t="shared" si="1"/>
        <v>1.3970652100630541</v>
      </c>
      <c r="M28" s="42">
        <f t="shared" si="2"/>
        <v>4.6171741941302823E-2</v>
      </c>
    </row>
    <row r="29" spans="1:13" x14ac:dyDescent="0.2">
      <c r="A29" s="38" t="s">
        <v>13</v>
      </c>
      <c r="B29" s="39" t="s">
        <v>54</v>
      </c>
      <c r="C29" s="40" t="s">
        <v>17</v>
      </c>
      <c r="D29" s="41">
        <v>6687</v>
      </c>
      <c r="E29" s="42">
        <v>6.8292846524579733</v>
      </c>
      <c r="F29" s="42">
        <v>49.053275547189003</v>
      </c>
      <c r="G29" s="42">
        <v>241.37774365696635</v>
      </c>
      <c r="H29" s="42">
        <v>45.753425364218671</v>
      </c>
      <c r="I29" s="42">
        <v>39.989001521810565</v>
      </c>
      <c r="J29" s="42">
        <v>0</v>
      </c>
      <c r="K29" s="42">
        <f t="shared" si="0"/>
        <v>0</v>
      </c>
      <c r="L29" s="42">
        <f t="shared" si="1"/>
        <v>1.1441502318897387</v>
      </c>
      <c r="M29" s="42">
        <f t="shared" si="2"/>
        <v>2.8292934340141161E-2</v>
      </c>
    </row>
    <row r="30" spans="1:13" x14ac:dyDescent="0.2">
      <c r="A30" s="38" t="s">
        <v>13</v>
      </c>
      <c r="B30" s="39" t="s">
        <v>54</v>
      </c>
      <c r="C30" s="40" t="s">
        <v>17</v>
      </c>
      <c r="D30" s="41">
        <v>6685</v>
      </c>
      <c r="E30" s="42">
        <v>34.246614396373651</v>
      </c>
      <c r="F30" s="42">
        <v>97.245665247638215</v>
      </c>
      <c r="G30" s="42">
        <v>360.0686505933013</v>
      </c>
      <c r="H30" s="42">
        <v>74.725097642581687</v>
      </c>
      <c r="I30" s="42">
        <v>48.435462857197656</v>
      </c>
      <c r="J30" s="42">
        <v>30.983320970316903</v>
      </c>
      <c r="K30" s="42">
        <f t="shared" si="0"/>
        <v>8.60483713849131E-2</v>
      </c>
      <c r="L30" s="42">
        <f t="shared" si="1"/>
        <v>1.5427765780393965</v>
      </c>
      <c r="M30" s="42">
        <f t="shared" si="2"/>
        <v>9.5111347072131841E-2</v>
      </c>
    </row>
    <row r="31" spans="1:13" ht="16" thickBot="1" x14ac:dyDescent="0.25">
      <c r="A31" s="38" t="s">
        <v>13</v>
      </c>
      <c r="B31" s="44" t="s">
        <v>54</v>
      </c>
      <c r="C31" s="40" t="s">
        <v>17</v>
      </c>
      <c r="D31" s="48">
        <v>6691</v>
      </c>
      <c r="E31" s="30">
        <v>6.8802913245209067</v>
      </c>
      <c r="F31" s="30">
        <v>49.170938722116091</v>
      </c>
      <c r="G31" s="30">
        <v>297.25890285564674</v>
      </c>
      <c r="H31" s="30">
        <v>75.08912546575975</v>
      </c>
      <c r="I31" s="30">
        <v>52.185801147574587</v>
      </c>
      <c r="J31" s="30">
        <v>15.905831820217449</v>
      </c>
      <c r="K31" s="30">
        <f t="shared" si="0"/>
        <v>5.350834463633055E-2</v>
      </c>
      <c r="L31" s="30">
        <f t="shared" si="1"/>
        <v>1.4388803815317039</v>
      </c>
      <c r="M31" s="30">
        <f t="shared" si="2"/>
        <v>2.3145787252878601E-2</v>
      </c>
    </row>
    <row r="32" spans="1:13" x14ac:dyDescent="0.2">
      <c r="A32" s="33" t="s">
        <v>15</v>
      </c>
      <c r="B32" s="34" t="s">
        <v>54</v>
      </c>
      <c r="C32" s="35" t="s">
        <v>17</v>
      </c>
      <c r="D32" s="36">
        <v>6695</v>
      </c>
      <c r="E32" s="37">
        <v>17.602862623878522</v>
      </c>
      <c r="F32" s="37">
        <v>48.144904655868103</v>
      </c>
      <c r="G32" s="37">
        <v>209.06004656068777</v>
      </c>
      <c r="H32" s="37">
        <v>58.490267752888585</v>
      </c>
      <c r="I32" s="37">
        <v>52.885263610999978</v>
      </c>
      <c r="J32" s="37">
        <v>16.854944876320012</v>
      </c>
      <c r="K32" s="37">
        <f t="shared" si="0"/>
        <v>8.0622506086676926E-2</v>
      </c>
      <c r="L32" s="37">
        <f t="shared" si="1"/>
        <v>1.1059842337766619</v>
      </c>
      <c r="M32" s="37">
        <f t="shared" si="2"/>
        <v>8.4200032064800145E-2</v>
      </c>
    </row>
    <row r="33" spans="1:13" x14ac:dyDescent="0.2">
      <c r="A33" s="38" t="s">
        <v>15</v>
      </c>
      <c r="B33" s="39" t="s">
        <v>54</v>
      </c>
      <c r="C33" s="40" t="s">
        <v>17</v>
      </c>
      <c r="D33" s="41">
        <v>6702</v>
      </c>
      <c r="E33" s="42">
        <v>6.3546182472613699</v>
      </c>
      <c r="F33" s="42">
        <v>40.557303077758711</v>
      </c>
      <c r="G33" s="42">
        <v>208.10397343277768</v>
      </c>
      <c r="H33" s="42">
        <v>55.666752711613618</v>
      </c>
      <c r="I33" s="42">
        <v>36.412277663668704</v>
      </c>
      <c r="J33" s="42">
        <v>12.844762519664963</v>
      </c>
      <c r="K33" s="42">
        <f t="shared" si="0"/>
        <v>6.1722812437380557E-2</v>
      </c>
      <c r="L33" s="42">
        <f t="shared" si="1"/>
        <v>1.5287907344273761</v>
      </c>
      <c r="M33" s="42">
        <f t="shared" si="2"/>
        <v>3.0535785273288193E-2</v>
      </c>
    </row>
    <row r="34" spans="1:13" x14ac:dyDescent="0.2">
      <c r="A34" s="38" t="s">
        <v>15</v>
      </c>
      <c r="B34" s="39" t="s">
        <v>54</v>
      </c>
      <c r="C34" s="40" t="s">
        <v>17</v>
      </c>
      <c r="D34" s="41">
        <v>6700</v>
      </c>
      <c r="E34" s="42">
        <v>5.330440942443353</v>
      </c>
      <c r="F34" s="42">
        <v>55.397212911578769</v>
      </c>
      <c r="G34" s="42">
        <v>228.2673276392587</v>
      </c>
      <c r="H34" s="42">
        <v>66.970580332154952</v>
      </c>
      <c r="I34" s="42">
        <v>29.45132520498959</v>
      </c>
      <c r="J34" s="42">
        <v>20.499692343127283</v>
      </c>
      <c r="K34" s="42">
        <f t="shared" si="0"/>
        <v>8.9805635152148816E-2</v>
      </c>
      <c r="L34" s="42">
        <f t="shared" si="1"/>
        <v>2.2739411508996858</v>
      </c>
      <c r="M34" s="42">
        <f t="shared" si="2"/>
        <v>2.3351747258667226E-2</v>
      </c>
    </row>
    <row r="35" spans="1:13" x14ac:dyDescent="0.2">
      <c r="A35" s="38" t="s">
        <v>15</v>
      </c>
      <c r="B35" s="39" t="s">
        <v>54</v>
      </c>
      <c r="C35" s="40" t="s">
        <v>17</v>
      </c>
      <c r="D35" s="41">
        <v>6696</v>
      </c>
      <c r="E35" s="42">
        <v>9.7123848047046888</v>
      </c>
      <c r="F35" s="42">
        <v>32.361511588371194</v>
      </c>
      <c r="G35" s="42">
        <v>145.23076041122778</v>
      </c>
      <c r="H35" s="42">
        <v>46.275585950600416</v>
      </c>
      <c r="I35" s="42">
        <v>42.530512692925534</v>
      </c>
      <c r="J35" s="42">
        <v>0</v>
      </c>
      <c r="K35" s="42">
        <f t="shared" si="0"/>
        <v>0</v>
      </c>
      <c r="L35" s="42">
        <f t="shared" si="1"/>
        <v>1.0880561512322853</v>
      </c>
      <c r="M35" s="42">
        <f t="shared" si="2"/>
        <v>6.6875535025800389E-2</v>
      </c>
    </row>
    <row r="36" spans="1:13" ht="16" thickBot="1" x14ac:dyDescent="0.25">
      <c r="A36" s="43" t="s">
        <v>15</v>
      </c>
      <c r="B36" s="44" t="s">
        <v>54</v>
      </c>
      <c r="C36" s="45" t="s">
        <v>17</v>
      </c>
      <c r="D36" s="46">
        <v>6697</v>
      </c>
      <c r="E36" s="47">
        <v>5.8890788642420588</v>
      </c>
      <c r="F36" s="47">
        <v>56.612824304474948</v>
      </c>
      <c r="G36" s="47">
        <v>212.63066089139377</v>
      </c>
      <c r="H36" s="47">
        <v>44.232602115625141</v>
      </c>
      <c r="I36" s="47">
        <v>19.812988878004504</v>
      </c>
      <c r="J36" s="47">
        <v>17.166914780316432</v>
      </c>
      <c r="K36" s="47">
        <f t="shared" si="0"/>
        <v>8.0735838887717362E-2</v>
      </c>
      <c r="L36" s="47">
        <f t="shared" si="1"/>
        <v>2.2325052715660787</v>
      </c>
      <c r="M36" s="47">
        <f t="shared" si="2"/>
        <v>2.7696282556587865E-2</v>
      </c>
    </row>
    <row r="38" spans="1:13" x14ac:dyDescent="0.2">
      <c r="C38" s="51" t="s">
        <v>55</v>
      </c>
      <c r="D38" s="52" t="s">
        <v>56</v>
      </c>
      <c r="E38" s="53"/>
    </row>
    <row r="40" spans="1:13" ht="19" x14ac:dyDescent="0.25">
      <c r="B40" s="54" t="s">
        <v>57</v>
      </c>
      <c r="C40" t="s">
        <v>58</v>
      </c>
    </row>
  </sheetData>
  <mergeCells count="2">
    <mergeCell ref="E1:J1"/>
    <mergeCell ref="Q3:Y3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40"/>
  <sheetViews>
    <sheetView zoomScale="80" zoomScaleNormal="80" workbookViewId="0">
      <selection activeCell="N4" sqref="N4"/>
    </sheetView>
  </sheetViews>
  <sheetFormatPr baseColWidth="10" defaultRowHeight="15" x14ac:dyDescent="0.2"/>
  <cols>
    <col min="1" max="3" width="11.5"/>
    <col min="14" max="15" width="11.5"/>
    <col min="16" max="16" width="13.5" bestFit="1" customWidth="1"/>
  </cols>
  <sheetData>
    <row r="1" spans="1:26" x14ac:dyDescent="0.2">
      <c r="D1" s="243" t="s">
        <v>41</v>
      </c>
      <c r="E1" s="243"/>
      <c r="F1" s="243"/>
      <c r="G1" s="243"/>
      <c r="H1" s="243"/>
      <c r="I1" s="243"/>
      <c r="J1" s="55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ht="16" thickBot="1" x14ac:dyDescent="0.25">
      <c r="A2" s="29" t="s">
        <v>42</v>
      </c>
      <c r="B2" s="30" t="s">
        <v>43</v>
      </c>
      <c r="C2" s="31" t="s">
        <v>3</v>
      </c>
      <c r="D2" s="31" t="s">
        <v>44</v>
      </c>
      <c r="E2" s="30" t="s">
        <v>45</v>
      </c>
      <c r="F2" s="30" t="s">
        <v>46</v>
      </c>
      <c r="G2" s="30" t="s">
        <v>47</v>
      </c>
      <c r="H2" s="30" t="s">
        <v>48</v>
      </c>
      <c r="I2" s="30" t="s">
        <v>49</v>
      </c>
      <c r="J2" s="30" t="s">
        <v>50</v>
      </c>
      <c r="K2" s="30" t="s">
        <v>51</v>
      </c>
      <c r="L2" s="30" t="s">
        <v>52</v>
      </c>
      <c r="M2" s="30" t="s">
        <v>53</v>
      </c>
      <c r="O2" s="28"/>
      <c r="P2" s="174"/>
      <c r="Q2" s="244" t="s">
        <v>140</v>
      </c>
      <c r="R2" s="245"/>
      <c r="S2" s="245"/>
      <c r="T2" s="245"/>
      <c r="U2" s="245"/>
      <c r="V2" s="245"/>
      <c r="W2" s="245"/>
      <c r="X2" s="245"/>
      <c r="Y2" s="246"/>
      <c r="Z2" s="28"/>
    </row>
    <row r="3" spans="1:26" x14ac:dyDescent="0.2">
      <c r="A3" s="33" t="s">
        <v>13</v>
      </c>
      <c r="B3" s="34" t="s">
        <v>59</v>
      </c>
      <c r="C3" s="35" t="s">
        <v>14</v>
      </c>
      <c r="D3" s="56">
        <v>140026456</v>
      </c>
      <c r="E3" s="37">
        <v>56.043650954851081</v>
      </c>
      <c r="F3" s="37">
        <v>15.768681816135892</v>
      </c>
      <c r="G3" s="57">
        <v>15.359718085705738</v>
      </c>
      <c r="H3" s="58">
        <v>25.686248125268726</v>
      </c>
      <c r="I3" s="37">
        <v>132.40951915417415</v>
      </c>
      <c r="J3" s="37">
        <v>0</v>
      </c>
      <c r="K3" s="37">
        <v>0</v>
      </c>
      <c r="L3" s="37">
        <v>0.19399094785141796</v>
      </c>
      <c r="M3" s="37">
        <v>3.6487421606394688</v>
      </c>
      <c r="O3" s="28"/>
      <c r="P3" s="42"/>
      <c r="Q3" s="42" t="s">
        <v>45</v>
      </c>
      <c r="R3" s="42" t="s">
        <v>46</v>
      </c>
      <c r="S3" s="42" t="s">
        <v>47</v>
      </c>
      <c r="T3" s="42" t="s">
        <v>79</v>
      </c>
      <c r="U3" s="42" t="s">
        <v>49</v>
      </c>
      <c r="V3" s="42" t="s">
        <v>80</v>
      </c>
      <c r="W3" s="42" t="s">
        <v>51</v>
      </c>
      <c r="X3" s="42" t="s">
        <v>81</v>
      </c>
      <c r="Y3" s="42" t="s">
        <v>53</v>
      </c>
      <c r="Z3" s="28"/>
    </row>
    <row r="4" spans="1:26" x14ac:dyDescent="0.2">
      <c r="A4" s="38" t="s">
        <v>13</v>
      </c>
      <c r="B4" s="39" t="s">
        <v>59</v>
      </c>
      <c r="C4" s="40" t="s">
        <v>14</v>
      </c>
      <c r="D4" s="59">
        <v>140026465</v>
      </c>
      <c r="E4" s="42">
        <v>38.658154121247136</v>
      </c>
      <c r="F4" s="42">
        <v>8.2819457531589258</v>
      </c>
      <c r="G4" s="42">
        <v>3.8112027316028425</v>
      </c>
      <c r="H4" s="42">
        <v>36.183765864902817</v>
      </c>
      <c r="I4" s="42">
        <v>89.616618256057123</v>
      </c>
      <c r="J4" s="42">
        <v>0</v>
      </c>
      <c r="K4" s="42">
        <v>0</v>
      </c>
      <c r="L4" s="42">
        <v>0.40376178625170539</v>
      </c>
      <c r="M4" s="42">
        <v>10.143295133761891</v>
      </c>
      <c r="O4" s="28"/>
      <c r="P4" s="42" t="s">
        <v>82</v>
      </c>
      <c r="Q4" s="42" t="s">
        <v>141</v>
      </c>
      <c r="R4" s="42" t="s">
        <v>142</v>
      </c>
      <c r="S4" s="203" t="s">
        <v>143</v>
      </c>
      <c r="T4" s="42" t="s">
        <v>144</v>
      </c>
      <c r="U4" s="42" t="s">
        <v>145</v>
      </c>
      <c r="V4" s="42" t="s">
        <v>146</v>
      </c>
      <c r="W4" s="42" t="s">
        <v>146</v>
      </c>
      <c r="X4" s="42" t="s">
        <v>147</v>
      </c>
      <c r="Y4" s="42" t="s">
        <v>148</v>
      </c>
      <c r="Z4" s="28"/>
    </row>
    <row r="5" spans="1:26" x14ac:dyDescent="0.2">
      <c r="A5" s="38" t="s">
        <v>13</v>
      </c>
      <c r="B5" s="39" t="s">
        <v>59</v>
      </c>
      <c r="C5" s="40" t="s">
        <v>14</v>
      </c>
      <c r="D5" s="59">
        <v>140026467</v>
      </c>
      <c r="E5" s="42">
        <v>19.850541939939543</v>
      </c>
      <c r="F5" s="42">
        <v>4.8241126208537848</v>
      </c>
      <c r="G5" s="42">
        <v>8.6506168163239714</v>
      </c>
      <c r="H5" s="42">
        <v>35.301047038955794</v>
      </c>
      <c r="I5" s="42">
        <v>57.090376185305374</v>
      </c>
      <c r="J5" s="42">
        <v>0</v>
      </c>
      <c r="K5" s="42">
        <v>0</v>
      </c>
      <c r="L5" s="42">
        <v>0.61833621352178114</v>
      </c>
      <c r="M5" s="42">
        <v>2.2946967090810193</v>
      </c>
      <c r="O5" s="28"/>
      <c r="P5" s="42" t="s">
        <v>92</v>
      </c>
      <c r="Q5" s="42" t="s">
        <v>149</v>
      </c>
      <c r="R5" s="42" t="s">
        <v>150</v>
      </c>
      <c r="S5" s="42" t="s">
        <v>151</v>
      </c>
      <c r="T5" s="42" t="s">
        <v>152</v>
      </c>
      <c r="U5" s="42" t="s">
        <v>153</v>
      </c>
      <c r="V5" s="42" t="s">
        <v>146</v>
      </c>
      <c r="W5" s="42" t="s">
        <v>146</v>
      </c>
      <c r="X5" s="42" t="s">
        <v>154</v>
      </c>
      <c r="Y5" s="42" t="s">
        <v>155</v>
      </c>
      <c r="Z5" s="28"/>
    </row>
    <row r="6" spans="1:26" x14ac:dyDescent="0.2">
      <c r="A6" s="38" t="s">
        <v>13</v>
      </c>
      <c r="B6" s="39" t="s">
        <v>59</v>
      </c>
      <c r="C6" s="40" t="s">
        <v>14</v>
      </c>
      <c r="D6" s="59">
        <v>140026462</v>
      </c>
      <c r="E6" s="42">
        <v>66.983799485925459</v>
      </c>
      <c r="F6" s="42">
        <v>4.6985348285957365</v>
      </c>
      <c r="G6" s="42">
        <v>8.2557081286407765</v>
      </c>
      <c r="H6" s="42">
        <v>31.188194678882244</v>
      </c>
      <c r="I6" s="42">
        <v>104.30620540756421</v>
      </c>
      <c r="J6" s="42">
        <v>0</v>
      </c>
      <c r="K6" s="42">
        <v>0</v>
      </c>
      <c r="L6" s="42">
        <v>0.29900612870555543</v>
      </c>
      <c r="M6" s="42">
        <v>8.1136346443189602</v>
      </c>
      <c r="O6" s="28"/>
      <c r="P6" s="42" t="s">
        <v>102</v>
      </c>
      <c r="Q6" s="42" t="s">
        <v>156</v>
      </c>
      <c r="R6" s="42" t="s">
        <v>157</v>
      </c>
      <c r="S6" s="203" t="s">
        <v>158</v>
      </c>
      <c r="T6" s="42" t="s">
        <v>159</v>
      </c>
      <c r="U6" s="42" t="s">
        <v>160</v>
      </c>
      <c r="V6" s="42" t="s">
        <v>161</v>
      </c>
      <c r="W6" s="42" t="s">
        <v>162</v>
      </c>
      <c r="X6" s="42" t="s">
        <v>163</v>
      </c>
      <c r="Y6" s="42" t="s">
        <v>164</v>
      </c>
      <c r="Z6" s="28"/>
    </row>
    <row r="7" spans="1:26" x14ac:dyDescent="0.2">
      <c r="A7" s="38" t="s">
        <v>13</v>
      </c>
      <c r="B7" s="39" t="s">
        <v>59</v>
      </c>
      <c r="C7" s="40" t="s">
        <v>14</v>
      </c>
      <c r="D7" s="59">
        <v>150018730</v>
      </c>
      <c r="E7" s="42">
        <v>35.908881709425451</v>
      </c>
      <c r="F7" s="42">
        <v>2.9957929681715436</v>
      </c>
      <c r="G7" s="42">
        <v>1.8654636240194495</v>
      </c>
      <c r="H7" s="42">
        <v>42.949655876958083</v>
      </c>
      <c r="I7" s="42">
        <v>62.712050118933689</v>
      </c>
      <c r="J7" s="42">
        <v>0</v>
      </c>
      <c r="K7" s="42">
        <v>0</v>
      </c>
      <c r="L7" s="42">
        <v>0.68487086286453502</v>
      </c>
      <c r="M7" s="42">
        <v>19.249306846334441</v>
      </c>
      <c r="O7" s="28"/>
      <c r="P7" s="42" t="s">
        <v>112</v>
      </c>
      <c r="Q7" s="42" t="s">
        <v>165</v>
      </c>
      <c r="R7" s="42" t="s">
        <v>166</v>
      </c>
      <c r="S7" s="42" t="s">
        <v>167</v>
      </c>
      <c r="T7" s="42" t="s">
        <v>168</v>
      </c>
      <c r="U7" s="42" t="s">
        <v>169</v>
      </c>
      <c r="V7" s="42" t="s">
        <v>170</v>
      </c>
      <c r="W7" s="42" t="s">
        <v>171</v>
      </c>
      <c r="X7" s="42" t="s">
        <v>172</v>
      </c>
      <c r="Y7" s="42" t="s">
        <v>173</v>
      </c>
      <c r="Z7" s="28"/>
    </row>
    <row r="8" spans="1:26" ht="16" thickBot="1" x14ac:dyDescent="0.25">
      <c r="A8" s="43" t="s">
        <v>13</v>
      </c>
      <c r="B8" s="44" t="s">
        <v>59</v>
      </c>
      <c r="C8" s="45" t="s">
        <v>14</v>
      </c>
      <c r="D8" s="60">
        <v>150018450</v>
      </c>
      <c r="E8" s="47">
        <v>23.147488421681722</v>
      </c>
      <c r="F8" s="47">
        <v>5.0906850077342005</v>
      </c>
      <c r="G8" s="47">
        <v>8.4045052442577806</v>
      </c>
      <c r="H8" s="47">
        <v>52.689464279171972</v>
      </c>
      <c r="I8" s="47">
        <v>44.574792012312265</v>
      </c>
      <c r="J8" s="47">
        <v>0</v>
      </c>
      <c r="K8" s="47">
        <v>0</v>
      </c>
      <c r="L8" s="47">
        <v>1.1820462171672794</v>
      </c>
      <c r="M8" s="47">
        <v>2.7541762125137357</v>
      </c>
      <c r="O8" s="28"/>
      <c r="P8" s="42" t="s">
        <v>121</v>
      </c>
      <c r="Q8" s="42" t="s">
        <v>174</v>
      </c>
      <c r="R8" s="42" t="s">
        <v>175</v>
      </c>
      <c r="S8" s="42" t="s">
        <v>176</v>
      </c>
      <c r="T8" s="42" t="s">
        <v>177</v>
      </c>
      <c r="U8" s="42" t="s">
        <v>178</v>
      </c>
      <c r="V8" s="42" t="s">
        <v>146</v>
      </c>
      <c r="W8" s="42" t="s">
        <v>146</v>
      </c>
      <c r="X8" s="42" t="s">
        <v>179</v>
      </c>
      <c r="Y8" s="42" t="s">
        <v>180</v>
      </c>
      <c r="Z8" s="28"/>
    </row>
    <row r="9" spans="1:26" x14ac:dyDescent="0.2">
      <c r="A9" s="33" t="s">
        <v>15</v>
      </c>
      <c r="B9" s="34" t="s">
        <v>59</v>
      </c>
      <c r="C9" s="35" t="s">
        <v>14</v>
      </c>
      <c r="D9" s="56">
        <v>140026468</v>
      </c>
      <c r="E9" s="37">
        <v>26.258356102677343</v>
      </c>
      <c r="F9" s="37">
        <v>3.1373370709040618</v>
      </c>
      <c r="G9" s="57">
        <v>11.442532931410911</v>
      </c>
      <c r="H9" s="58">
        <v>46.308698980492281</v>
      </c>
      <c r="I9" s="37">
        <v>67.728474426173193</v>
      </c>
      <c r="J9" s="37">
        <v>0</v>
      </c>
      <c r="K9" s="37">
        <v>0</v>
      </c>
      <c r="L9" s="37">
        <v>0.68374047064902743</v>
      </c>
      <c r="M9" s="37">
        <v>2.2948027556552186</v>
      </c>
      <c r="O9" s="28"/>
      <c r="P9" s="42" t="s">
        <v>130</v>
      </c>
      <c r="Q9" s="42" t="s">
        <v>181</v>
      </c>
      <c r="R9" s="42" t="s">
        <v>182</v>
      </c>
      <c r="S9" s="203" t="s">
        <v>183</v>
      </c>
      <c r="T9" s="42" t="s">
        <v>184</v>
      </c>
      <c r="U9" s="42" t="s">
        <v>185</v>
      </c>
      <c r="V9" s="42" t="s">
        <v>146</v>
      </c>
      <c r="W9" s="42" t="s">
        <v>146</v>
      </c>
      <c r="X9" s="42" t="s">
        <v>186</v>
      </c>
      <c r="Y9" s="42" t="s">
        <v>187</v>
      </c>
      <c r="Z9" s="28"/>
    </row>
    <row r="10" spans="1:26" x14ac:dyDescent="0.2">
      <c r="A10" s="38" t="s">
        <v>15</v>
      </c>
      <c r="B10" s="39" t="s">
        <v>59</v>
      </c>
      <c r="C10" s="40" t="s">
        <v>14</v>
      </c>
      <c r="D10" s="59">
        <v>140026461</v>
      </c>
      <c r="E10" s="42">
        <v>31.50252267755944</v>
      </c>
      <c r="F10" s="42">
        <v>9.3466900950833161</v>
      </c>
      <c r="G10" s="42">
        <v>3.5698334569682721</v>
      </c>
      <c r="H10" s="42">
        <v>31.028333547906335</v>
      </c>
      <c r="I10" s="42">
        <v>55.117249075962725</v>
      </c>
      <c r="J10" s="42">
        <v>0</v>
      </c>
      <c r="K10" s="42">
        <v>0</v>
      </c>
      <c r="L10" s="42">
        <v>0.56295141844149388</v>
      </c>
      <c r="M10" s="42">
        <v>8.8246477202085973</v>
      </c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x14ac:dyDescent="0.2">
      <c r="A11" s="38" t="s">
        <v>15</v>
      </c>
      <c r="B11" s="39" t="s">
        <v>59</v>
      </c>
      <c r="C11" s="40" t="s">
        <v>14</v>
      </c>
      <c r="D11" s="59">
        <v>140026478</v>
      </c>
      <c r="E11" s="42">
        <v>68.621561842494913</v>
      </c>
      <c r="F11" s="42">
        <v>5.4190769473652134</v>
      </c>
      <c r="G11" s="42">
        <v>3.4615550403649018</v>
      </c>
      <c r="H11" s="42">
        <v>34.357215478906042</v>
      </c>
      <c r="I11" s="42">
        <v>48.016348416903135</v>
      </c>
      <c r="J11" s="42">
        <v>0</v>
      </c>
      <c r="K11" s="42">
        <v>0</v>
      </c>
      <c r="L11" s="42">
        <v>0.7155316181188679</v>
      </c>
      <c r="M11" s="42">
        <v>19.823911809087146</v>
      </c>
      <c r="O11" s="28"/>
    </row>
    <row r="12" spans="1:26" x14ac:dyDescent="0.2">
      <c r="A12" s="38" t="s">
        <v>15</v>
      </c>
      <c r="B12" s="39" t="s">
        <v>59</v>
      </c>
      <c r="C12" s="40" t="s">
        <v>14</v>
      </c>
      <c r="D12" s="59">
        <v>140026470</v>
      </c>
      <c r="E12" s="42">
        <v>34.401321794561966</v>
      </c>
      <c r="F12" s="42">
        <v>1.4286681374160228</v>
      </c>
      <c r="G12" s="42">
        <v>0.56244874110802967</v>
      </c>
      <c r="H12" s="42">
        <v>20.938875374627685</v>
      </c>
      <c r="I12" s="42">
        <v>94.719059151587274</v>
      </c>
      <c r="J12" s="42">
        <v>0</v>
      </c>
      <c r="K12" s="42">
        <v>0</v>
      </c>
      <c r="L12" s="42">
        <v>0.22106295778463503</v>
      </c>
      <c r="M12" s="42">
        <v>61.163479051959499</v>
      </c>
    </row>
    <row r="13" spans="1:26" x14ac:dyDescent="0.2">
      <c r="A13" s="38" t="s">
        <v>15</v>
      </c>
      <c r="B13" s="39" t="s">
        <v>59</v>
      </c>
      <c r="C13" s="40" t="s">
        <v>14</v>
      </c>
      <c r="D13" s="59">
        <v>140059460</v>
      </c>
      <c r="E13" s="42">
        <v>61.590876059382914</v>
      </c>
      <c r="F13" s="42">
        <v>4.9886782907716745</v>
      </c>
      <c r="G13" s="42">
        <v>1.7572637662961994</v>
      </c>
      <c r="H13" s="42">
        <v>45.514281830232477</v>
      </c>
      <c r="I13" s="42">
        <v>40.428925991071544</v>
      </c>
      <c r="J13" s="42">
        <v>0</v>
      </c>
      <c r="K13" s="42">
        <v>0</v>
      </c>
      <c r="L13" s="61">
        <v>1.1257850836869621</v>
      </c>
      <c r="M13" s="42">
        <v>35.049306336747932</v>
      </c>
    </row>
    <row r="14" spans="1:26" ht="16" thickBot="1" x14ac:dyDescent="0.25">
      <c r="A14" s="38" t="s">
        <v>15</v>
      </c>
      <c r="B14" s="39" t="s">
        <v>59</v>
      </c>
      <c r="C14" s="40" t="s">
        <v>14</v>
      </c>
      <c r="D14" s="62">
        <v>140059459</v>
      </c>
      <c r="E14" s="30">
        <v>40.186930105888123</v>
      </c>
      <c r="F14" s="30">
        <v>7.0795779491790256</v>
      </c>
      <c r="G14" s="30">
        <v>2.0119772812646595</v>
      </c>
      <c r="H14" s="30">
        <v>43.743564580291043</v>
      </c>
      <c r="I14" s="30">
        <v>72.167425391229486</v>
      </c>
      <c r="J14" s="30">
        <v>0</v>
      </c>
      <c r="K14" s="30">
        <v>0</v>
      </c>
      <c r="L14" s="30">
        <v>0.60614001875709433</v>
      </c>
      <c r="M14" s="30">
        <v>19.973848850136125</v>
      </c>
    </row>
    <row r="15" spans="1:26" x14ac:dyDescent="0.2">
      <c r="A15" s="33" t="s">
        <v>13</v>
      </c>
      <c r="B15" s="34" t="s">
        <v>59</v>
      </c>
      <c r="C15" s="35" t="s">
        <v>16</v>
      </c>
      <c r="D15" s="56">
        <v>140026457</v>
      </c>
      <c r="E15" s="37">
        <v>69.369979918201878</v>
      </c>
      <c r="F15" s="37">
        <v>4.519426568297102</v>
      </c>
      <c r="G15" s="37">
        <v>1.3342458456116262</v>
      </c>
      <c r="H15" s="37">
        <v>35.793171216400616</v>
      </c>
      <c r="I15" s="37">
        <v>59.636089741873135</v>
      </c>
      <c r="J15" s="37">
        <v>0</v>
      </c>
      <c r="K15" s="37">
        <v>0</v>
      </c>
      <c r="L15" s="37">
        <v>0.60019312753949139</v>
      </c>
      <c r="M15" s="37">
        <v>51.991902501598027</v>
      </c>
    </row>
    <row r="16" spans="1:26" x14ac:dyDescent="0.2">
      <c r="A16" s="38" t="s">
        <v>13</v>
      </c>
      <c r="B16" s="39" t="s">
        <v>59</v>
      </c>
      <c r="C16" s="40" t="s">
        <v>16</v>
      </c>
      <c r="D16" s="59">
        <v>140026464</v>
      </c>
      <c r="E16" s="42">
        <v>43.720522230262922</v>
      </c>
      <c r="F16" s="42">
        <v>3.140185144325252</v>
      </c>
      <c r="G16" s="42">
        <v>3.9828334614156398</v>
      </c>
      <c r="H16" s="42">
        <v>20.03015385521368</v>
      </c>
      <c r="I16" s="42">
        <v>59.449889761765924</v>
      </c>
      <c r="J16" s="42">
        <v>21.027141475776048</v>
      </c>
      <c r="K16" s="42">
        <v>5.279442808613509</v>
      </c>
      <c r="L16" s="42">
        <v>0.33692499574819557</v>
      </c>
      <c r="M16" s="42">
        <v>10.977240864779494</v>
      </c>
    </row>
    <row r="17" spans="1:13" x14ac:dyDescent="0.2">
      <c r="A17" s="38" t="s">
        <v>13</v>
      </c>
      <c r="B17" s="39" t="s">
        <v>59</v>
      </c>
      <c r="C17" s="40" t="s">
        <v>16</v>
      </c>
      <c r="D17" s="59">
        <v>140026463</v>
      </c>
      <c r="E17" s="42">
        <v>45.749467204697787</v>
      </c>
      <c r="F17" s="42">
        <v>6.6079596621520924</v>
      </c>
      <c r="G17" s="42">
        <v>1.2762767327539486</v>
      </c>
      <c r="H17" s="42">
        <v>32.873997638570337</v>
      </c>
      <c r="I17" s="42">
        <v>105.17262011359055</v>
      </c>
      <c r="J17" s="42">
        <v>0</v>
      </c>
      <c r="K17" s="42">
        <v>0</v>
      </c>
      <c r="L17" s="42">
        <v>0.31257182338012623</v>
      </c>
      <c r="M17" s="42">
        <v>35.846040306618796</v>
      </c>
    </row>
    <row r="18" spans="1:13" x14ac:dyDescent="0.2">
      <c r="A18" s="38" t="s">
        <v>13</v>
      </c>
      <c r="B18" s="39" t="s">
        <v>59</v>
      </c>
      <c r="C18" s="40" t="s">
        <v>16</v>
      </c>
      <c r="D18" s="59">
        <v>140026458</v>
      </c>
      <c r="E18" s="42">
        <v>42.311810701272762</v>
      </c>
      <c r="F18" s="42">
        <v>2.0417369646972334</v>
      </c>
      <c r="G18" s="42">
        <v>2.397995181097559</v>
      </c>
      <c r="H18" s="42">
        <v>30.724535338768948</v>
      </c>
      <c r="I18" s="42">
        <v>168.42573517278768</v>
      </c>
      <c r="J18" s="42">
        <v>46.062205758501861</v>
      </c>
      <c r="K18" s="42">
        <v>19.208631494171417</v>
      </c>
      <c r="L18" s="42">
        <v>0.18242185677413666</v>
      </c>
      <c r="M18" s="42">
        <v>17.644660437518773</v>
      </c>
    </row>
    <row r="19" spans="1:13" x14ac:dyDescent="0.2">
      <c r="A19" s="38" t="s">
        <v>13</v>
      </c>
      <c r="B19" s="39" t="s">
        <v>59</v>
      </c>
      <c r="C19" s="40" t="s">
        <v>16</v>
      </c>
      <c r="D19" s="59">
        <v>140026466</v>
      </c>
      <c r="E19" s="42">
        <v>74.816177263317556</v>
      </c>
      <c r="F19" s="42">
        <v>11.359199584463402</v>
      </c>
      <c r="G19" s="42">
        <v>2.5576344050534323</v>
      </c>
      <c r="H19" s="42">
        <v>29.275560585495096</v>
      </c>
      <c r="I19" s="42">
        <v>78.835268495922818</v>
      </c>
      <c r="J19" s="42">
        <v>32.464284739967304</v>
      </c>
      <c r="K19" s="42">
        <v>12.693090410350921</v>
      </c>
      <c r="L19" s="42">
        <v>0.37135106081371644</v>
      </c>
      <c r="M19" s="42">
        <v>29.252099954353934</v>
      </c>
    </row>
    <row r="20" spans="1:13" ht="16" thickBot="1" x14ac:dyDescent="0.25">
      <c r="A20" s="43" t="s">
        <v>13</v>
      </c>
      <c r="B20" s="44" t="s">
        <v>59</v>
      </c>
      <c r="C20" s="45" t="s">
        <v>16</v>
      </c>
      <c r="D20" s="63">
        <v>3363</v>
      </c>
      <c r="E20" s="47">
        <v>49.797907273899852</v>
      </c>
      <c r="F20" s="47">
        <v>10.587733268608025</v>
      </c>
      <c r="G20" s="47">
        <v>2.2499805670053359</v>
      </c>
      <c r="H20" s="47">
        <v>18.749843456540749</v>
      </c>
      <c r="I20" s="47">
        <v>105.38360886582892</v>
      </c>
      <c r="J20" s="47">
        <v>0</v>
      </c>
      <c r="K20" s="47">
        <v>0</v>
      </c>
      <c r="L20" s="47">
        <v>0.17791992187715319</v>
      </c>
      <c r="M20" s="47">
        <v>22.132594389550455</v>
      </c>
    </row>
    <row r="21" spans="1:13" x14ac:dyDescent="0.2">
      <c r="A21" s="33" t="s">
        <v>15</v>
      </c>
      <c r="B21" s="34" t="s">
        <v>59</v>
      </c>
      <c r="C21" s="35" t="s">
        <v>16</v>
      </c>
      <c r="D21" s="56">
        <v>140026471</v>
      </c>
      <c r="E21" s="37">
        <v>19.538845069795045</v>
      </c>
      <c r="F21" s="37">
        <v>4.8858890997422435</v>
      </c>
      <c r="G21" s="37">
        <v>6.1524326569830947</v>
      </c>
      <c r="H21" s="37">
        <v>57.034548018164656</v>
      </c>
      <c r="I21" s="37">
        <v>42.898744691927227</v>
      </c>
      <c r="J21" s="37">
        <v>0</v>
      </c>
      <c r="K21" s="37">
        <v>0</v>
      </c>
      <c r="L21" s="37">
        <v>1.3295155470807409</v>
      </c>
      <c r="M21" s="37">
        <v>3.1757917817463941</v>
      </c>
    </row>
    <row r="22" spans="1:13" x14ac:dyDescent="0.2">
      <c r="A22" s="38" t="s">
        <v>15</v>
      </c>
      <c r="B22" s="39" t="s">
        <v>59</v>
      </c>
      <c r="C22" s="40" t="s">
        <v>16</v>
      </c>
      <c r="D22" s="59">
        <v>140026474</v>
      </c>
      <c r="E22" s="42">
        <v>15.788185154453135</v>
      </c>
      <c r="F22" s="42">
        <v>3.2395314510045239</v>
      </c>
      <c r="G22" s="42">
        <v>3.9104464554677469</v>
      </c>
      <c r="H22" s="42">
        <v>24.341877974061308</v>
      </c>
      <c r="I22" s="42">
        <v>42.737539033077141</v>
      </c>
      <c r="J22" s="42">
        <v>0</v>
      </c>
      <c r="K22" s="42">
        <v>0</v>
      </c>
      <c r="L22" s="42">
        <v>0.56956667428186891</v>
      </c>
      <c r="M22" s="42">
        <v>4.0374380097641911</v>
      </c>
    </row>
    <row r="23" spans="1:13" x14ac:dyDescent="0.2">
      <c r="A23" s="38" t="s">
        <v>15</v>
      </c>
      <c r="B23" s="39" t="s">
        <v>59</v>
      </c>
      <c r="C23" s="40" t="s">
        <v>16</v>
      </c>
      <c r="D23" s="59">
        <v>140026477</v>
      </c>
      <c r="E23" s="42">
        <v>39.749255391410244</v>
      </c>
      <c r="F23" s="42">
        <v>9.3366300009302066</v>
      </c>
      <c r="G23" s="42">
        <v>2.8200058992449826</v>
      </c>
      <c r="H23" s="42">
        <v>18.281817777322406</v>
      </c>
      <c r="I23" s="42">
        <v>113.06415904877016</v>
      </c>
      <c r="J23" s="42">
        <v>0</v>
      </c>
      <c r="K23" s="42">
        <v>0</v>
      </c>
      <c r="L23" s="42">
        <v>0.16169419143193339</v>
      </c>
      <c r="M23" s="42">
        <v>14.09545114854283</v>
      </c>
    </row>
    <row r="24" spans="1:13" x14ac:dyDescent="0.2">
      <c r="A24" s="38" t="s">
        <v>15</v>
      </c>
      <c r="B24" s="39" t="s">
        <v>59</v>
      </c>
      <c r="C24" s="40" t="s">
        <v>16</v>
      </c>
      <c r="D24" s="59">
        <v>140026472</v>
      </c>
      <c r="E24" s="42">
        <v>33.436743758148872</v>
      </c>
      <c r="F24" s="42">
        <v>8.6496011349679893</v>
      </c>
      <c r="G24" s="42">
        <v>7.2990077589447706</v>
      </c>
      <c r="H24" s="42">
        <v>34.872630820251494</v>
      </c>
      <c r="I24" s="42">
        <v>66.751194234669342</v>
      </c>
      <c r="J24" s="42">
        <v>53.512889309831174</v>
      </c>
      <c r="K24" s="42">
        <v>7.3315293087957505</v>
      </c>
      <c r="L24" s="42">
        <v>0.52242706995853705</v>
      </c>
      <c r="M24" s="42">
        <v>4.5809985223228304</v>
      </c>
    </row>
    <row r="25" spans="1:13" x14ac:dyDescent="0.2">
      <c r="A25" s="38" t="s">
        <v>15</v>
      </c>
      <c r="B25" s="39" t="s">
        <v>59</v>
      </c>
      <c r="C25" s="40" t="s">
        <v>16</v>
      </c>
      <c r="D25" s="59">
        <v>140026475</v>
      </c>
      <c r="E25" s="42">
        <v>41.866040469902352</v>
      </c>
      <c r="F25" s="42">
        <v>2.4891711717517326</v>
      </c>
      <c r="G25" s="42">
        <v>3.3313881318689633</v>
      </c>
      <c r="H25" s="42">
        <v>31.134494592778299</v>
      </c>
      <c r="I25" s="42">
        <v>70.583589556566324</v>
      </c>
      <c r="J25" s="42">
        <v>27.166655151184568</v>
      </c>
      <c r="K25" s="42">
        <v>8.1547553379628663</v>
      </c>
      <c r="L25" s="42">
        <v>0.44110103762613029</v>
      </c>
      <c r="M25" s="42">
        <v>12.567145830112212</v>
      </c>
    </row>
    <row r="26" spans="1:13" ht="16" thickBot="1" x14ac:dyDescent="0.25">
      <c r="A26" s="43" t="s">
        <v>15</v>
      </c>
      <c r="B26" s="44" t="s">
        <v>59</v>
      </c>
      <c r="C26" s="45" t="s">
        <v>16</v>
      </c>
      <c r="D26" s="63">
        <v>7565</v>
      </c>
      <c r="E26" s="47">
        <v>57.840185736919203</v>
      </c>
      <c r="F26" s="47">
        <v>7.5410965968106529</v>
      </c>
      <c r="G26" s="47">
        <v>8.7042890387277314</v>
      </c>
      <c r="H26" s="47">
        <v>13.600781001983272</v>
      </c>
      <c r="I26" s="47">
        <v>84.051494401958578</v>
      </c>
      <c r="J26" s="47">
        <v>19.999315302612239</v>
      </c>
      <c r="K26" s="47">
        <v>2.2976391539423711</v>
      </c>
      <c r="L26" s="47">
        <v>0.16181486240970802</v>
      </c>
      <c r="M26" s="47">
        <v>6.6450212624572327</v>
      </c>
    </row>
    <row r="27" spans="1:13" x14ac:dyDescent="0.2">
      <c r="A27" s="33" t="s">
        <v>13</v>
      </c>
      <c r="B27" s="34" t="s">
        <v>59</v>
      </c>
      <c r="C27" s="35" t="s">
        <v>17</v>
      </c>
      <c r="D27" s="36">
        <v>6694</v>
      </c>
      <c r="E27" s="37">
        <v>18.279346671951476</v>
      </c>
      <c r="F27" s="37">
        <v>1.3972991130847754</v>
      </c>
      <c r="G27" s="37">
        <v>4.5984050630447255</v>
      </c>
      <c r="H27" s="37">
        <v>39.970899273347896</v>
      </c>
      <c r="I27" s="37">
        <v>33.545102436587044</v>
      </c>
      <c r="J27" s="37">
        <v>0</v>
      </c>
      <c r="K27" s="37">
        <v>0</v>
      </c>
      <c r="L27" s="37">
        <v>1.1915569299246602</v>
      </c>
      <c r="M27" s="37">
        <v>3.9751493009726806</v>
      </c>
    </row>
    <row r="28" spans="1:13" x14ac:dyDescent="0.2">
      <c r="A28" s="38" t="s">
        <v>13</v>
      </c>
      <c r="B28" s="39" t="s">
        <v>59</v>
      </c>
      <c r="C28" s="40" t="s">
        <v>17</v>
      </c>
      <c r="D28" s="41">
        <v>6683</v>
      </c>
      <c r="E28" s="42">
        <v>43.131947458953512</v>
      </c>
      <c r="F28" s="42">
        <v>5.0714915083724268</v>
      </c>
      <c r="G28" s="42">
        <v>5.7923455771890486</v>
      </c>
      <c r="H28" s="42">
        <v>29.046450724783636</v>
      </c>
      <c r="I28" s="42">
        <v>63.577391198762029</v>
      </c>
      <c r="J28" s="42">
        <v>0</v>
      </c>
      <c r="K28" s="42">
        <v>0</v>
      </c>
      <c r="L28" s="42">
        <v>0.45686760933577319</v>
      </c>
      <c r="M28" s="42">
        <v>7.4463698486520373</v>
      </c>
    </row>
    <row r="29" spans="1:13" x14ac:dyDescent="0.2">
      <c r="A29" s="38" t="s">
        <v>13</v>
      </c>
      <c r="B29" s="39" t="s">
        <v>59</v>
      </c>
      <c r="C29" s="40" t="s">
        <v>17</v>
      </c>
      <c r="D29" s="41">
        <v>6687</v>
      </c>
      <c r="E29" s="42">
        <v>40.683939202193734</v>
      </c>
      <c r="F29" s="42">
        <v>5.7355372602089609</v>
      </c>
      <c r="G29" s="42">
        <v>3.9509683563484601</v>
      </c>
      <c r="H29" s="42">
        <v>15.900540354454233</v>
      </c>
      <c r="I29" s="42">
        <v>74.377455649064444</v>
      </c>
      <c r="J29" s="42">
        <v>0</v>
      </c>
      <c r="K29" s="42">
        <v>0</v>
      </c>
      <c r="L29" s="42">
        <v>0.21378171941613383</v>
      </c>
      <c r="M29" s="42">
        <v>10.297207047184351</v>
      </c>
    </row>
    <row r="30" spans="1:13" x14ac:dyDescent="0.2">
      <c r="A30" s="38" t="s">
        <v>13</v>
      </c>
      <c r="B30" s="39" t="s">
        <v>59</v>
      </c>
      <c r="C30" s="40" t="s">
        <v>17</v>
      </c>
      <c r="D30" s="41">
        <v>6685</v>
      </c>
      <c r="E30" s="42">
        <v>44.527357398085073</v>
      </c>
      <c r="F30" s="42">
        <v>1.217481750546777</v>
      </c>
      <c r="G30" s="42">
        <v>3.4500513648777771</v>
      </c>
      <c r="H30" s="42">
        <v>28.600652955479067</v>
      </c>
      <c r="I30" s="42">
        <v>85.929845031755406</v>
      </c>
      <c r="J30" s="42">
        <v>0</v>
      </c>
      <c r="K30" s="42">
        <v>0</v>
      </c>
      <c r="L30" s="42">
        <v>0.33283724583594543</v>
      </c>
      <c r="M30" s="42">
        <v>12.906288251642456</v>
      </c>
    </row>
    <row r="31" spans="1:13" ht="16" thickBot="1" x14ac:dyDescent="0.25">
      <c r="A31" s="38" t="s">
        <v>13</v>
      </c>
      <c r="B31" s="44" t="s">
        <v>59</v>
      </c>
      <c r="C31" s="40" t="s">
        <v>17</v>
      </c>
      <c r="D31" s="46">
        <v>6691</v>
      </c>
      <c r="E31" s="47">
        <v>28.881161997840955</v>
      </c>
      <c r="F31" s="47">
        <v>4.3066201416013801</v>
      </c>
      <c r="G31" s="47">
        <v>6.3261800938252835</v>
      </c>
      <c r="H31" s="47">
        <v>31.931401314705916</v>
      </c>
      <c r="I31" s="47">
        <v>51.260205812250398</v>
      </c>
      <c r="J31" s="47">
        <v>0</v>
      </c>
      <c r="K31" s="47">
        <v>0</v>
      </c>
      <c r="L31" s="47">
        <v>0.62292768452121206</v>
      </c>
      <c r="M31" s="47">
        <v>4.5653398369152711</v>
      </c>
    </row>
    <row r="32" spans="1:13" x14ac:dyDescent="0.2">
      <c r="A32" s="33" t="s">
        <v>15</v>
      </c>
      <c r="B32" s="34" t="s">
        <v>59</v>
      </c>
      <c r="C32" s="35" t="s">
        <v>17</v>
      </c>
      <c r="D32" s="36">
        <v>6695</v>
      </c>
      <c r="E32" s="37">
        <v>41.351434035916299</v>
      </c>
      <c r="F32" s="37">
        <v>5.1638815279322028</v>
      </c>
      <c r="G32" s="64">
        <v>3.5872830854496978</v>
      </c>
      <c r="H32" s="37">
        <v>20.525282809542674</v>
      </c>
      <c r="I32" s="37">
        <v>36.723404498481059</v>
      </c>
      <c r="J32" s="37">
        <v>0</v>
      </c>
      <c r="K32" s="37">
        <v>0</v>
      </c>
      <c r="L32" s="37">
        <v>0.55891557686029991</v>
      </c>
      <c r="M32" s="37">
        <v>11.527229117668735</v>
      </c>
    </row>
    <row r="33" spans="1:13" x14ac:dyDescent="0.2">
      <c r="A33" s="38" t="s">
        <v>15</v>
      </c>
      <c r="B33" s="39" t="s">
        <v>59</v>
      </c>
      <c r="C33" s="40" t="s">
        <v>17</v>
      </c>
      <c r="D33" s="41">
        <v>6702</v>
      </c>
      <c r="E33" s="42">
        <v>36.796766340059285</v>
      </c>
      <c r="F33" s="42">
        <v>4.6253118865243881</v>
      </c>
      <c r="G33" s="42">
        <v>0.85397494796964357</v>
      </c>
      <c r="H33" s="42">
        <v>20.22461443523067</v>
      </c>
      <c r="I33" s="42">
        <v>47.353697095840502</v>
      </c>
      <c r="J33" s="42">
        <v>0</v>
      </c>
      <c r="K33" s="42">
        <v>0</v>
      </c>
      <c r="L33" s="42">
        <v>0.42709684091397332</v>
      </c>
      <c r="M33" s="42">
        <v>43.088812414866425</v>
      </c>
    </row>
    <row r="34" spans="1:13" x14ac:dyDescent="0.2">
      <c r="A34" s="38" t="s">
        <v>15</v>
      </c>
      <c r="B34" s="39" t="s">
        <v>59</v>
      </c>
      <c r="C34" s="40" t="s">
        <v>17</v>
      </c>
      <c r="D34" s="41">
        <v>6700</v>
      </c>
      <c r="E34" s="42">
        <v>29.865567936741648</v>
      </c>
      <c r="F34" s="42">
        <v>3.1300406748308105</v>
      </c>
      <c r="G34" s="42">
        <v>0.79545079202941882</v>
      </c>
      <c r="H34" s="42">
        <v>28.442996243130096</v>
      </c>
      <c r="I34" s="42">
        <v>77.696865105101892</v>
      </c>
      <c r="J34" s="42">
        <v>0</v>
      </c>
      <c r="K34" s="42">
        <v>0</v>
      </c>
      <c r="L34" s="42">
        <v>0.36607649748358267</v>
      </c>
      <c r="M34" s="42">
        <v>37.545462567893331</v>
      </c>
    </row>
    <row r="35" spans="1:13" x14ac:dyDescent="0.2">
      <c r="A35" s="38" t="s">
        <v>15</v>
      </c>
      <c r="B35" s="39" t="s">
        <v>59</v>
      </c>
      <c r="C35" s="40" t="s">
        <v>17</v>
      </c>
      <c r="D35" s="41">
        <v>6696</v>
      </c>
      <c r="E35" s="42">
        <v>42.184312911354539</v>
      </c>
      <c r="F35" s="61">
        <v>8.1095143204124227</v>
      </c>
      <c r="G35" s="42">
        <v>0.51823704853991748</v>
      </c>
      <c r="H35" s="42">
        <v>17.42599258897458</v>
      </c>
      <c r="I35" s="42">
        <v>51.685677933270874</v>
      </c>
      <c r="J35" s="42">
        <v>0</v>
      </c>
      <c r="K35" s="42">
        <v>0</v>
      </c>
      <c r="L35" s="42">
        <v>0.33715321701831058</v>
      </c>
      <c r="M35" s="42">
        <v>81.399647188877637</v>
      </c>
    </row>
    <row r="36" spans="1:13" ht="16" thickBot="1" x14ac:dyDescent="0.25">
      <c r="A36" s="43" t="s">
        <v>15</v>
      </c>
      <c r="B36" s="44" t="s">
        <v>59</v>
      </c>
      <c r="C36" s="45" t="s">
        <v>17</v>
      </c>
      <c r="D36" s="46">
        <v>6697</v>
      </c>
      <c r="E36" s="47">
        <v>30.027080307795298</v>
      </c>
      <c r="F36" s="47">
        <v>4.1149006431685393</v>
      </c>
      <c r="G36" s="47">
        <v>2.6578103230294463</v>
      </c>
      <c r="H36" s="47">
        <v>23.553243162137946</v>
      </c>
      <c r="I36" s="47">
        <v>63.76598634062784</v>
      </c>
      <c r="J36" s="47">
        <v>0</v>
      </c>
      <c r="K36" s="47">
        <v>0</v>
      </c>
      <c r="L36" s="47">
        <v>0.36937001234984801</v>
      </c>
      <c r="M36" s="47">
        <v>11.297676153793246</v>
      </c>
    </row>
    <row r="38" spans="1:13" x14ac:dyDescent="0.2">
      <c r="B38" s="51" t="s">
        <v>55</v>
      </c>
      <c r="C38" s="51" t="s">
        <v>56</v>
      </c>
      <c r="D38" s="53"/>
    </row>
    <row r="40" spans="1:13" ht="19" x14ac:dyDescent="0.25">
      <c r="B40" s="54" t="s">
        <v>57</v>
      </c>
      <c r="C40" t="s">
        <v>58</v>
      </c>
      <c r="D40" s="28"/>
    </row>
  </sheetData>
  <mergeCells count="2">
    <mergeCell ref="D1:I1"/>
    <mergeCell ref="Q2:Y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Fig2.a</vt:lpstr>
      <vt:lpstr>Fig2.b-c</vt:lpstr>
      <vt:lpstr>Fig2.d</vt:lpstr>
      <vt:lpstr>Fig.3</vt:lpstr>
      <vt:lpstr>Fig4.b-c</vt:lpstr>
      <vt:lpstr>Fig4.d</vt:lpstr>
      <vt:lpstr>Fig4.e</vt:lpstr>
      <vt:lpstr>Fig4.e2</vt:lpstr>
      <vt:lpstr>Fig5.a</vt:lpstr>
      <vt:lpstr>Fig5.b</vt:lpstr>
      <vt:lpstr>Fig5.c</vt:lpstr>
      <vt:lpstr>Fig6</vt:lpstr>
      <vt:lpstr>Fig7.e</vt:lpstr>
      <vt:lpstr>Fig8.b</vt:lpstr>
      <vt:lpstr>Fig8.b-c</vt:lpstr>
      <vt:lpstr>SuppFig2.a</vt:lpstr>
      <vt:lpstr>SuppFig2.b</vt:lpstr>
      <vt:lpstr>Table1</vt:lpstr>
      <vt:lpstr>Table2</vt:lpstr>
      <vt:lpstr>Table1!_Hlk36720841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</dc:creator>
  <cp:lastModifiedBy>Microsoft Office User</cp:lastModifiedBy>
  <dcterms:created xsi:type="dcterms:W3CDTF">2022-10-24T09:40:55Z</dcterms:created>
  <dcterms:modified xsi:type="dcterms:W3CDTF">2022-12-08T08:56:57Z</dcterms:modified>
</cp:coreProperties>
</file>