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EA58B3FC-E646-4F79-8BEE-F4E44AB3A63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hysical " sheetId="1" r:id="rId1"/>
    <sheet name="Physical_Relations" sheetId="7" r:id="rId2"/>
    <sheet name="Chemical_Relations " sheetId="8" r:id="rId3"/>
    <sheet name="Physical_within_relation " sheetId="9" r:id="rId4"/>
    <sheet name="Chemical_within_relation " sheetId="10" r:id="rId5"/>
    <sheet name="Chemical " sheetId="2" r:id="rId6"/>
    <sheet name="Chemical Results. " sheetId="6" r:id="rId7"/>
    <sheet name="Physical Results for Drinking  " sheetId="5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7" i="8" l="1"/>
  <c r="F66" i="8"/>
  <c r="G57" i="8" l="1"/>
  <c r="G63" i="8"/>
  <c r="G59" i="8"/>
  <c r="G64" i="8"/>
  <c r="G56" i="8"/>
  <c r="G62" i="8"/>
  <c r="G58" i="8"/>
  <c r="G60" i="8"/>
  <c r="G65" i="8"/>
  <c r="G61" i="8"/>
  <c r="D122" i="8"/>
  <c r="D123" i="8"/>
  <c r="D124" i="8"/>
  <c r="D125" i="8"/>
  <c r="D126" i="8"/>
  <c r="D127" i="8"/>
  <c r="D128" i="8"/>
  <c r="D129" i="8"/>
  <c r="D130" i="8"/>
  <c r="D121" i="8"/>
  <c r="E110" i="8"/>
  <c r="E111" i="8"/>
  <c r="E112" i="8"/>
  <c r="E113" i="8"/>
  <c r="E114" i="8"/>
  <c r="E115" i="8"/>
  <c r="E116" i="8"/>
  <c r="E117" i="8"/>
  <c r="E118" i="8"/>
  <c r="E109" i="8"/>
  <c r="E98" i="8"/>
  <c r="E99" i="8"/>
  <c r="E100" i="8"/>
  <c r="E101" i="8"/>
  <c r="E102" i="8"/>
  <c r="E103" i="8"/>
  <c r="E104" i="8"/>
  <c r="E105" i="8"/>
  <c r="E106" i="8"/>
  <c r="E97" i="8"/>
  <c r="E86" i="8"/>
  <c r="E87" i="8"/>
  <c r="E88" i="8"/>
  <c r="E89" i="8"/>
  <c r="E90" i="8"/>
  <c r="E91" i="8"/>
  <c r="E92" i="8"/>
  <c r="E93" i="8"/>
  <c r="E94" i="8"/>
  <c r="E85" i="8"/>
  <c r="N47" i="9" l="1"/>
  <c r="N46" i="9"/>
  <c r="N45" i="9"/>
  <c r="N44" i="9"/>
  <c r="N51" i="9" s="1"/>
  <c r="N43" i="9"/>
  <c r="N42" i="9"/>
  <c r="L20" i="9"/>
  <c r="L21" i="9"/>
  <c r="L22" i="9"/>
  <c r="L23" i="9"/>
  <c r="L24" i="9"/>
  <c r="L19" i="9"/>
  <c r="C20" i="9"/>
  <c r="C21" i="9"/>
  <c r="C22" i="9"/>
  <c r="C23" i="9"/>
  <c r="C24" i="9"/>
  <c r="C19" i="9"/>
  <c r="E62" i="9"/>
  <c r="E64" i="9" s="1"/>
  <c r="O191" i="10"/>
  <c r="N191" i="10"/>
  <c r="D191" i="10"/>
  <c r="C191" i="10"/>
  <c r="O190" i="10"/>
  <c r="N190" i="10"/>
  <c r="D190" i="10"/>
  <c r="C190" i="10"/>
  <c r="O189" i="10"/>
  <c r="N189" i="10"/>
  <c r="D189" i="10"/>
  <c r="C189" i="10"/>
  <c r="O188" i="10"/>
  <c r="N188" i="10"/>
  <c r="D188" i="10"/>
  <c r="E188" i="10" s="1"/>
  <c r="F188" i="10" s="1"/>
  <c r="C188" i="10"/>
  <c r="O187" i="10"/>
  <c r="N187" i="10"/>
  <c r="D187" i="10"/>
  <c r="C187" i="10"/>
  <c r="O186" i="10"/>
  <c r="N186" i="10"/>
  <c r="D186" i="10"/>
  <c r="E187" i="10" s="1"/>
  <c r="F187" i="10" s="1"/>
  <c r="C186" i="10"/>
  <c r="O185" i="10"/>
  <c r="N185" i="10"/>
  <c r="D185" i="10"/>
  <c r="C185" i="10"/>
  <c r="O184" i="10"/>
  <c r="N184" i="10"/>
  <c r="D184" i="10"/>
  <c r="C184" i="10"/>
  <c r="O183" i="10"/>
  <c r="N183" i="10"/>
  <c r="D183" i="10"/>
  <c r="C183" i="10"/>
  <c r="O182" i="10"/>
  <c r="N182" i="10"/>
  <c r="D182" i="10"/>
  <c r="C182" i="10"/>
  <c r="O172" i="10"/>
  <c r="N172" i="10"/>
  <c r="D172" i="10"/>
  <c r="C172" i="10"/>
  <c r="O171" i="10"/>
  <c r="N171" i="10"/>
  <c r="D171" i="10"/>
  <c r="E178" i="10" s="1"/>
  <c r="F178" i="10" s="1"/>
  <c r="C171" i="10"/>
  <c r="O170" i="10"/>
  <c r="N170" i="10"/>
  <c r="D170" i="10"/>
  <c r="E177" i="10" s="1"/>
  <c r="F177" i="10" s="1"/>
  <c r="C170" i="10"/>
  <c r="O169" i="10"/>
  <c r="N169" i="10"/>
  <c r="D169" i="10"/>
  <c r="E174" i="10" s="1"/>
  <c r="F174" i="10" s="1"/>
  <c r="C169" i="10"/>
  <c r="O168" i="10"/>
  <c r="N168" i="10"/>
  <c r="D168" i="10"/>
  <c r="C168" i="10"/>
  <c r="O167" i="10"/>
  <c r="N167" i="10"/>
  <c r="D167" i="10"/>
  <c r="E170" i="10" s="1"/>
  <c r="F170" i="10" s="1"/>
  <c r="C167" i="10"/>
  <c r="O166" i="10"/>
  <c r="N166" i="10"/>
  <c r="D166" i="10"/>
  <c r="C166" i="10"/>
  <c r="O165" i="10"/>
  <c r="N165" i="10"/>
  <c r="D165" i="10"/>
  <c r="C165" i="10"/>
  <c r="O164" i="10"/>
  <c r="N164" i="10"/>
  <c r="D164" i="10"/>
  <c r="E166" i="10" s="1"/>
  <c r="F166" i="10" s="1"/>
  <c r="C164" i="10"/>
  <c r="O163" i="10"/>
  <c r="N163" i="10"/>
  <c r="D163" i="10"/>
  <c r="C163" i="10"/>
  <c r="N160" i="10"/>
  <c r="C160" i="10"/>
  <c r="N159" i="10"/>
  <c r="C159" i="10"/>
  <c r="N158" i="10"/>
  <c r="C158" i="10"/>
  <c r="N157" i="10"/>
  <c r="C157" i="10"/>
  <c r="N156" i="10"/>
  <c r="C156" i="10"/>
  <c r="N155" i="10"/>
  <c r="C155" i="10"/>
  <c r="N154" i="10"/>
  <c r="C154" i="10"/>
  <c r="N153" i="10"/>
  <c r="C153" i="10"/>
  <c r="N152" i="10"/>
  <c r="C152" i="10"/>
  <c r="N151" i="10"/>
  <c r="C151" i="10"/>
  <c r="N148" i="10"/>
  <c r="C148" i="10"/>
  <c r="N147" i="10"/>
  <c r="C147" i="10"/>
  <c r="N146" i="10"/>
  <c r="C146" i="10"/>
  <c r="N145" i="10"/>
  <c r="C145" i="10"/>
  <c r="N144" i="10"/>
  <c r="C144" i="10"/>
  <c r="N143" i="10"/>
  <c r="C143" i="10"/>
  <c r="N142" i="10"/>
  <c r="C142" i="10"/>
  <c r="N141" i="10"/>
  <c r="C141" i="10"/>
  <c r="N140" i="10"/>
  <c r="C140" i="10"/>
  <c r="N139" i="10"/>
  <c r="C139" i="10"/>
  <c r="N136" i="10"/>
  <c r="C136" i="10"/>
  <c r="N135" i="10"/>
  <c r="C135" i="10"/>
  <c r="N134" i="10"/>
  <c r="C134" i="10"/>
  <c r="N133" i="10"/>
  <c r="C133" i="10"/>
  <c r="N132" i="10"/>
  <c r="C132" i="10"/>
  <c r="N131" i="10"/>
  <c r="C131" i="10"/>
  <c r="N130" i="10"/>
  <c r="C130" i="10"/>
  <c r="N129" i="10"/>
  <c r="C129" i="10"/>
  <c r="N128" i="10"/>
  <c r="C128" i="10"/>
  <c r="N127" i="10"/>
  <c r="C127" i="10"/>
  <c r="N124" i="10"/>
  <c r="C124" i="10"/>
  <c r="N123" i="10"/>
  <c r="C123" i="10"/>
  <c r="N122" i="10"/>
  <c r="C122" i="10"/>
  <c r="N121" i="10"/>
  <c r="C121" i="10"/>
  <c r="N120" i="10"/>
  <c r="C120" i="10"/>
  <c r="N119" i="10"/>
  <c r="C119" i="10"/>
  <c r="N118" i="10"/>
  <c r="C118" i="10"/>
  <c r="N117" i="10"/>
  <c r="C117" i="10"/>
  <c r="N116" i="10"/>
  <c r="C116" i="10"/>
  <c r="N115" i="10"/>
  <c r="C115" i="10"/>
  <c r="O84" i="10"/>
  <c r="N84" i="10"/>
  <c r="D84" i="10"/>
  <c r="C84" i="10"/>
  <c r="O83" i="10"/>
  <c r="N83" i="10"/>
  <c r="D83" i="10"/>
  <c r="F111" i="10" s="1"/>
  <c r="G111" i="10" s="1"/>
  <c r="C83" i="10"/>
  <c r="O82" i="10"/>
  <c r="N82" i="10"/>
  <c r="D82" i="10"/>
  <c r="F110" i="10" s="1"/>
  <c r="G110" i="10" s="1"/>
  <c r="C82" i="10"/>
  <c r="O81" i="10"/>
  <c r="N81" i="10"/>
  <c r="D81" i="10"/>
  <c r="F108" i="10" s="1"/>
  <c r="G108" i="10" s="1"/>
  <c r="C81" i="10"/>
  <c r="O80" i="10"/>
  <c r="N80" i="10"/>
  <c r="D80" i="10"/>
  <c r="F105" i="10" s="1"/>
  <c r="G105" i="10" s="1"/>
  <c r="C80" i="10"/>
  <c r="O79" i="10"/>
  <c r="N79" i="10"/>
  <c r="D79" i="10"/>
  <c r="F100" i="10" s="1"/>
  <c r="G100" i="10" s="1"/>
  <c r="C79" i="10"/>
  <c r="O78" i="10"/>
  <c r="N78" i="10"/>
  <c r="D78" i="10"/>
  <c r="F93" i="10" s="1"/>
  <c r="G93" i="10" s="1"/>
  <c r="C78" i="10"/>
  <c r="O77" i="10"/>
  <c r="N77" i="10"/>
  <c r="D77" i="10"/>
  <c r="C77" i="10"/>
  <c r="O76" i="10"/>
  <c r="N76" i="10"/>
  <c r="D76" i="10"/>
  <c r="F88" i="10" s="1"/>
  <c r="G88" i="10" s="1"/>
  <c r="C76" i="10"/>
  <c r="O75" i="10"/>
  <c r="N75" i="10"/>
  <c r="D75" i="10"/>
  <c r="F76" i="10" s="1"/>
  <c r="G76" i="10" s="1"/>
  <c r="C75" i="10"/>
  <c r="O71" i="10"/>
  <c r="N71" i="10"/>
  <c r="D71" i="10"/>
  <c r="C71" i="10"/>
  <c r="O70" i="10"/>
  <c r="N70" i="10"/>
  <c r="D70" i="10"/>
  <c r="C70" i="10"/>
  <c r="O69" i="10"/>
  <c r="N69" i="10"/>
  <c r="D69" i="10"/>
  <c r="C69" i="10"/>
  <c r="O68" i="10"/>
  <c r="N68" i="10"/>
  <c r="D68" i="10"/>
  <c r="C68" i="10"/>
  <c r="O67" i="10"/>
  <c r="N67" i="10"/>
  <c r="D67" i="10"/>
  <c r="E68" i="10" s="1"/>
  <c r="C67" i="10"/>
  <c r="O66" i="10"/>
  <c r="N66" i="10"/>
  <c r="D66" i="10"/>
  <c r="C66" i="10"/>
  <c r="O65" i="10"/>
  <c r="N65" i="10"/>
  <c r="D65" i="10"/>
  <c r="C65" i="10"/>
  <c r="O64" i="10"/>
  <c r="N64" i="10"/>
  <c r="D64" i="10"/>
  <c r="C64" i="10"/>
  <c r="O63" i="10"/>
  <c r="N63" i="10"/>
  <c r="D63" i="10"/>
  <c r="C63" i="10"/>
  <c r="O62" i="10"/>
  <c r="N62" i="10"/>
  <c r="D62" i="10"/>
  <c r="C62" i="10"/>
  <c r="O58" i="10"/>
  <c r="N58" i="10"/>
  <c r="D58" i="10"/>
  <c r="C58" i="10"/>
  <c r="O57" i="10"/>
  <c r="N57" i="10"/>
  <c r="D57" i="10"/>
  <c r="C57" i="10"/>
  <c r="O56" i="10"/>
  <c r="N56" i="10"/>
  <c r="D56" i="10"/>
  <c r="C56" i="10"/>
  <c r="O55" i="10"/>
  <c r="N55" i="10"/>
  <c r="D55" i="10"/>
  <c r="C55" i="10"/>
  <c r="O54" i="10"/>
  <c r="N54" i="10"/>
  <c r="D54" i="10"/>
  <c r="C54" i="10"/>
  <c r="O53" i="10"/>
  <c r="N53" i="10"/>
  <c r="D53" i="10"/>
  <c r="C53" i="10"/>
  <c r="O52" i="10"/>
  <c r="N52" i="10"/>
  <c r="D52" i="10"/>
  <c r="C52" i="10"/>
  <c r="O51" i="10"/>
  <c r="N51" i="10"/>
  <c r="D51" i="10"/>
  <c r="C51" i="10"/>
  <c r="O50" i="10"/>
  <c r="N50" i="10"/>
  <c r="D50" i="10"/>
  <c r="C50" i="10"/>
  <c r="O49" i="10"/>
  <c r="N49" i="10"/>
  <c r="D49" i="10"/>
  <c r="C49" i="10"/>
  <c r="O38" i="10"/>
  <c r="N38" i="10"/>
  <c r="D38" i="10"/>
  <c r="C38" i="10"/>
  <c r="O37" i="10"/>
  <c r="N37" i="10"/>
  <c r="D37" i="10"/>
  <c r="C37" i="10"/>
  <c r="O36" i="10"/>
  <c r="N36" i="10"/>
  <c r="D36" i="10"/>
  <c r="C36" i="10"/>
  <c r="O35" i="10"/>
  <c r="N35" i="10"/>
  <c r="D35" i="10"/>
  <c r="C35" i="10"/>
  <c r="O34" i="10"/>
  <c r="N34" i="10"/>
  <c r="D34" i="10"/>
  <c r="E40" i="10" s="1"/>
  <c r="C34" i="10"/>
  <c r="O33" i="10"/>
  <c r="N33" i="10"/>
  <c r="D33" i="10"/>
  <c r="E37" i="10" s="1"/>
  <c r="C33" i="10"/>
  <c r="O32" i="10"/>
  <c r="N32" i="10"/>
  <c r="D32" i="10"/>
  <c r="C32" i="10"/>
  <c r="O31" i="10"/>
  <c r="N31" i="10"/>
  <c r="D31" i="10"/>
  <c r="C31" i="10"/>
  <c r="O30" i="10"/>
  <c r="N30" i="10"/>
  <c r="D30" i="10"/>
  <c r="E33" i="10" s="1"/>
  <c r="C30" i="10"/>
  <c r="O29" i="10"/>
  <c r="N29" i="10"/>
  <c r="D29" i="10"/>
  <c r="C29" i="10"/>
  <c r="O25" i="10"/>
  <c r="N25" i="10"/>
  <c r="D25" i="10"/>
  <c r="C25" i="10"/>
  <c r="O24" i="10"/>
  <c r="N24" i="10"/>
  <c r="D24" i="10"/>
  <c r="C24" i="10"/>
  <c r="O23" i="10"/>
  <c r="N23" i="10"/>
  <c r="D23" i="10"/>
  <c r="C23" i="10"/>
  <c r="O22" i="10"/>
  <c r="N22" i="10"/>
  <c r="D22" i="10"/>
  <c r="C22" i="10"/>
  <c r="O21" i="10"/>
  <c r="N21" i="10"/>
  <c r="D21" i="10"/>
  <c r="C21" i="10"/>
  <c r="O20" i="10"/>
  <c r="N20" i="10"/>
  <c r="D20" i="10"/>
  <c r="C20" i="10"/>
  <c r="O19" i="10"/>
  <c r="N19" i="10"/>
  <c r="D19" i="10"/>
  <c r="C19" i="10"/>
  <c r="O18" i="10"/>
  <c r="N18" i="10"/>
  <c r="D18" i="10"/>
  <c r="C18" i="10"/>
  <c r="O17" i="10"/>
  <c r="N17" i="10"/>
  <c r="D17" i="10"/>
  <c r="C17" i="10"/>
  <c r="O16" i="10"/>
  <c r="N16" i="10"/>
  <c r="D16" i="10"/>
  <c r="C16" i="10"/>
  <c r="P12" i="10"/>
  <c r="O12" i="10"/>
  <c r="N12" i="10"/>
  <c r="E12" i="10"/>
  <c r="D12" i="10"/>
  <c r="C12" i="10"/>
  <c r="P11" i="10"/>
  <c r="O11" i="10"/>
  <c r="N11" i="10"/>
  <c r="E11" i="10"/>
  <c r="D11" i="10"/>
  <c r="C11" i="10"/>
  <c r="P10" i="10"/>
  <c r="O10" i="10"/>
  <c r="N10" i="10"/>
  <c r="E10" i="10"/>
  <c r="D10" i="10"/>
  <c r="C10" i="10"/>
  <c r="P9" i="10"/>
  <c r="O9" i="10"/>
  <c r="N9" i="10"/>
  <c r="E9" i="10"/>
  <c r="D9" i="10"/>
  <c r="C9" i="10"/>
  <c r="P8" i="10"/>
  <c r="O8" i="10"/>
  <c r="N8" i="10"/>
  <c r="E8" i="10"/>
  <c r="D8" i="10"/>
  <c r="C8" i="10"/>
  <c r="P7" i="10"/>
  <c r="O7" i="10"/>
  <c r="N7" i="10"/>
  <c r="E7" i="10"/>
  <c r="D7" i="10"/>
  <c r="C7" i="10"/>
  <c r="P6" i="10"/>
  <c r="O6" i="10"/>
  <c r="N6" i="10"/>
  <c r="E6" i="10"/>
  <c r="D6" i="10"/>
  <c r="C6" i="10"/>
  <c r="P5" i="10"/>
  <c r="O5" i="10"/>
  <c r="N5" i="10"/>
  <c r="E5" i="10"/>
  <c r="D5" i="10"/>
  <c r="C5" i="10"/>
  <c r="P4" i="10"/>
  <c r="O4" i="10"/>
  <c r="N4" i="10"/>
  <c r="E4" i="10"/>
  <c r="D4" i="10"/>
  <c r="C4" i="10"/>
  <c r="P3" i="10"/>
  <c r="O3" i="10"/>
  <c r="N3" i="10"/>
  <c r="E3" i="10"/>
  <c r="D3" i="10"/>
  <c r="C3" i="10"/>
  <c r="M103" i="9"/>
  <c r="L103" i="9"/>
  <c r="D103" i="9"/>
  <c r="C103" i="9"/>
  <c r="M102" i="9"/>
  <c r="L102" i="9"/>
  <c r="D102" i="9"/>
  <c r="C102" i="9"/>
  <c r="M101" i="9"/>
  <c r="L101" i="9"/>
  <c r="D101" i="9"/>
  <c r="C101" i="9"/>
  <c r="M100" i="9"/>
  <c r="L100" i="9"/>
  <c r="D100" i="9"/>
  <c r="C100" i="9"/>
  <c r="M99" i="9"/>
  <c r="L99" i="9"/>
  <c r="D99" i="9"/>
  <c r="C99" i="9"/>
  <c r="M98" i="9"/>
  <c r="L98" i="9"/>
  <c r="D98" i="9"/>
  <c r="C98" i="9"/>
  <c r="M97" i="9"/>
  <c r="L97" i="9"/>
  <c r="D97" i="9"/>
  <c r="C97" i="9"/>
  <c r="M96" i="9"/>
  <c r="L96" i="9"/>
  <c r="D96" i="9"/>
  <c r="C96" i="9"/>
  <c r="M95" i="9"/>
  <c r="L95" i="9"/>
  <c r="D95" i="9"/>
  <c r="C95" i="9"/>
  <c r="M94" i="9"/>
  <c r="L94" i="9"/>
  <c r="D94" i="9"/>
  <c r="C94" i="9"/>
  <c r="L90" i="9"/>
  <c r="C90" i="9"/>
  <c r="L89" i="9"/>
  <c r="C89" i="9"/>
  <c r="L88" i="9"/>
  <c r="C88" i="9"/>
  <c r="L87" i="9"/>
  <c r="C87" i="9"/>
  <c r="L86" i="9"/>
  <c r="C86" i="9"/>
  <c r="L85" i="9"/>
  <c r="C85" i="9"/>
  <c r="L84" i="9"/>
  <c r="C84" i="9"/>
  <c r="L83" i="9"/>
  <c r="C83" i="9"/>
  <c r="L82" i="9"/>
  <c r="C82" i="9"/>
  <c r="L81" i="9"/>
  <c r="C81" i="9"/>
  <c r="M77" i="9"/>
  <c r="L77" i="9"/>
  <c r="D77" i="9"/>
  <c r="C77" i="9"/>
  <c r="M76" i="9"/>
  <c r="L76" i="9"/>
  <c r="D76" i="9"/>
  <c r="C76" i="9"/>
  <c r="M75" i="9"/>
  <c r="L75" i="9"/>
  <c r="D75" i="9"/>
  <c r="C75" i="9"/>
  <c r="M74" i="9"/>
  <c r="L74" i="9"/>
  <c r="D74" i="9"/>
  <c r="C74" i="9"/>
  <c r="M73" i="9"/>
  <c r="L73" i="9"/>
  <c r="D73" i="9"/>
  <c r="C73" i="9"/>
  <c r="M72" i="9"/>
  <c r="L72" i="9"/>
  <c r="D72" i="9"/>
  <c r="C72" i="9"/>
  <c r="M71" i="9"/>
  <c r="L71" i="9"/>
  <c r="D71" i="9"/>
  <c r="C71" i="9"/>
  <c r="M70" i="9"/>
  <c r="L70" i="9"/>
  <c r="D70" i="9"/>
  <c r="C70" i="9"/>
  <c r="M69" i="9"/>
  <c r="L69" i="9"/>
  <c r="D69" i="9"/>
  <c r="C69" i="9"/>
  <c r="M68" i="9"/>
  <c r="L68" i="9"/>
  <c r="D68" i="9"/>
  <c r="C68" i="9"/>
  <c r="M63" i="9"/>
  <c r="L63" i="9"/>
  <c r="D63" i="9"/>
  <c r="C63" i="9"/>
  <c r="M62" i="9"/>
  <c r="L62" i="9"/>
  <c r="D62" i="9"/>
  <c r="C62" i="9"/>
  <c r="M61" i="9"/>
  <c r="L61" i="9"/>
  <c r="D61" i="9"/>
  <c r="C61" i="9"/>
  <c r="M60" i="9"/>
  <c r="L60" i="9"/>
  <c r="D60" i="9"/>
  <c r="C60" i="9"/>
  <c r="M59" i="9"/>
  <c r="L59" i="9"/>
  <c r="D59" i="9"/>
  <c r="C59" i="9"/>
  <c r="M58" i="9"/>
  <c r="L58" i="9"/>
  <c r="D58" i="9"/>
  <c r="C58" i="9"/>
  <c r="M57" i="9"/>
  <c r="L57" i="9"/>
  <c r="D57" i="9"/>
  <c r="C57" i="9"/>
  <c r="M56" i="9"/>
  <c r="L56" i="9"/>
  <c r="D56" i="9"/>
  <c r="C56" i="9"/>
  <c r="M55" i="9"/>
  <c r="L55" i="9"/>
  <c r="D55" i="9"/>
  <c r="C55" i="9"/>
  <c r="M54" i="9"/>
  <c r="L54" i="9"/>
  <c r="D54" i="9"/>
  <c r="C54" i="9"/>
  <c r="M50" i="9"/>
  <c r="L50" i="9"/>
  <c r="D50" i="9"/>
  <c r="C50" i="9"/>
  <c r="M49" i="9"/>
  <c r="L49" i="9"/>
  <c r="D49" i="9"/>
  <c r="C49" i="9"/>
  <c r="M48" i="9"/>
  <c r="L48" i="9"/>
  <c r="D48" i="9"/>
  <c r="C48" i="9"/>
  <c r="M47" i="9"/>
  <c r="L47" i="9"/>
  <c r="D47" i="9"/>
  <c r="C47" i="9"/>
  <c r="M46" i="9"/>
  <c r="L46" i="9"/>
  <c r="D46" i="9"/>
  <c r="C46" i="9"/>
  <c r="M45" i="9"/>
  <c r="L45" i="9"/>
  <c r="D45" i="9"/>
  <c r="E45" i="9" s="1"/>
  <c r="C45" i="9"/>
  <c r="M44" i="9"/>
  <c r="L44" i="9"/>
  <c r="D44" i="9"/>
  <c r="C44" i="9"/>
  <c r="M43" i="9"/>
  <c r="L43" i="9"/>
  <c r="D43" i="9"/>
  <c r="C43" i="9"/>
  <c r="M42" i="9"/>
  <c r="L42" i="9"/>
  <c r="D42" i="9"/>
  <c r="E42" i="9" s="1"/>
  <c r="C42" i="9"/>
  <c r="M41" i="9"/>
  <c r="L41" i="9"/>
  <c r="D41" i="9"/>
  <c r="C41" i="9"/>
  <c r="M37" i="9"/>
  <c r="L37" i="9"/>
  <c r="D37" i="9"/>
  <c r="C37" i="9"/>
  <c r="M36" i="9"/>
  <c r="L36" i="9"/>
  <c r="D36" i="9"/>
  <c r="C36" i="9"/>
  <c r="M35" i="9"/>
  <c r="L35" i="9"/>
  <c r="D35" i="9"/>
  <c r="C35" i="9"/>
  <c r="M34" i="9"/>
  <c r="L34" i="9"/>
  <c r="D34" i="9"/>
  <c r="C34" i="9"/>
  <c r="M33" i="9"/>
  <c r="L33" i="9"/>
  <c r="D33" i="9"/>
  <c r="C33" i="9"/>
  <c r="M32" i="9"/>
  <c r="L32" i="9"/>
  <c r="D32" i="9"/>
  <c r="C32" i="9"/>
  <c r="M31" i="9"/>
  <c r="L31" i="9"/>
  <c r="D31" i="9"/>
  <c r="C31" i="9"/>
  <c r="M30" i="9"/>
  <c r="L30" i="9"/>
  <c r="D30" i="9"/>
  <c r="C30" i="9"/>
  <c r="M29" i="9"/>
  <c r="L29" i="9"/>
  <c r="D29" i="9"/>
  <c r="C29" i="9"/>
  <c r="M28" i="9"/>
  <c r="L28" i="9"/>
  <c r="D28" i="9"/>
  <c r="C28" i="9"/>
  <c r="M24" i="9"/>
  <c r="D24" i="9"/>
  <c r="M23" i="9"/>
  <c r="D23" i="9"/>
  <c r="M22" i="9"/>
  <c r="D22" i="9"/>
  <c r="M21" i="9"/>
  <c r="D21" i="9"/>
  <c r="M20" i="9"/>
  <c r="D20" i="9"/>
  <c r="M19" i="9"/>
  <c r="D19" i="9"/>
  <c r="M18" i="9"/>
  <c r="L18" i="9"/>
  <c r="D18" i="9"/>
  <c r="C18" i="9"/>
  <c r="M17" i="9"/>
  <c r="L17" i="9"/>
  <c r="D17" i="9"/>
  <c r="C17" i="9"/>
  <c r="M16" i="9"/>
  <c r="L16" i="9"/>
  <c r="D16" i="9"/>
  <c r="C16" i="9"/>
  <c r="M15" i="9"/>
  <c r="L15" i="9"/>
  <c r="D15" i="9"/>
  <c r="C15" i="9"/>
  <c r="M12" i="9"/>
  <c r="L12" i="9"/>
  <c r="D12" i="9"/>
  <c r="C12" i="9"/>
  <c r="M11" i="9"/>
  <c r="L11" i="9"/>
  <c r="D11" i="9"/>
  <c r="C11" i="9"/>
  <c r="M10" i="9"/>
  <c r="L10" i="9"/>
  <c r="D10" i="9"/>
  <c r="C10" i="9"/>
  <c r="M9" i="9"/>
  <c r="L9" i="9"/>
  <c r="D9" i="9"/>
  <c r="C9" i="9"/>
  <c r="M8" i="9"/>
  <c r="L8" i="9"/>
  <c r="D8" i="9"/>
  <c r="C8" i="9"/>
  <c r="M7" i="9"/>
  <c r="L7" i="9"/>
  <c r="D7" i="9"/>
  <c r="C7" i="9"/>
  <c r="M6" i="9"/>
  <c r="L6" i="9"/>
  <c r="D6" i="9"/>
  <c r="C6" i="9"/>
  <c r="M5" i="9"/>
  <c r="L5" i="9"/>
  <c r="D5" i="9"/>
  <c r="C5" i="9"/>
  <c r="M4" i="9"/>
  <c r="L4" i="9"/>
  <c r="D4" i="9"/>
  <c r="C4" i="9"/>
  <c r="M3" i="9"/>
  <c r="L3" i="9"/>
  <c r="D3" i="9"/>
  <c r="C3" i="9"/>
  <c r="D55" i="7"/>
  <c r="D56" i="7"/>
  <c r="D57" i="7"/>
  <c r="D58" i="7"/>
  <c r="D59" i="7"/>
  <c r="D60" i="7"/>
  <c r="D61" i="7"/>
  <c r="D62" i="7"/>
  <c r="D63" i="7"/>
  <c r="O104" i="7"/>
  <c r="N104" i="7"/>
  <c r="O103" i="7"/>
  <c r="N103" i="7"/>
  <c r="O102" i="7"/>
  <c r="N102" i="7"/>
  <c r="O101" i="7"/>
  <c r="N101" i="7"/>
  <c r="O100" i="7"/>
  <c r="N100" i="7"/>
  <c r="O99" i="7"/>
  <c r="N99" i="7"/>
  <c r="O98" i="7"/>
  <c r="N98" i="7"/>
  <c r="O97" i="7"/>
  <c r="N97" i="7"/>
  <c r="O96" i="7"/>
  <c r="N96" i="7"/>
  <c r="O95" i="7"/>
  <c r="N95" i="7"/>
  <c r="P94" i="7"/>
  <c r="N91" i="7"/>
  <c r="N90" i="7"/>
  <c r="N89" i="7"/>
  <c r="N88" i="7"/>
  <c r="N87" i="7"/>
  <c r="N86" i="7"/>
  <c r="N85" i="7"/>
  <c r="N84" i="7"/>
  <c r="N83" i="7"/>
  <c r="N82" i="7"/>
  <c r="O78" i="7"/>
  <c r="N78" i="7"/>
  <c r="O77" i="7"/>
  <c r="N77" i="7"/>
  <c r="O76" i="7"/>
  <c r="N76" i="7"/>
  <c r="O75" i="7"/>
  <c r="N75" i="7"/>
  <c r="O74" i="7"/>
  <c r="N74" i="7"/>
  <c r="O73" i="7"/>
  <c r="N73" i="7"/>
  <c r="O72" i="7"/>
  <c r="N72" i="7"/>
  <c r="O71" i="7"/>
  <c r="N71" i="7"/>
  <c r="O70" i="7"/>
  <c r="N70" i="7"/>
  <c r="O69" i="7"/>
  <c r="N69" i="7"/>
  <c r="P68" i="7"/>
  <c r="P63" i="7"/>
  <c r="Q63" i="7" s="1"/>
  <c r="O63" i="7"/>
  <c r="N63" i="7"/>
  <c r="P62" i="7"/>
  <c r="Q62" i="7" s="1"/>
  <c r="O62" i="7"/>
  <c r="N62" i="7"/>
  <c r="P61" i="7"/>
  <c r="Q61" i="7" s="1"/>
  <c r="O61" i="7"/>
  <c r="N61" i="7"/>
  <c r="P60" i="7"/>
  <c r="Q60" i="7" s="1"/>
  <c r="O60" i="7"/>
  <c r="N60" i="7"/>
  <c r="P59" i="7"/>
  <c r="Q59" i="7" s="1"/>
  <c r="O59" i="7"/>
  <c r="N59" i="7"/>
  <c r="P58" i="7"/>
  <c r="Q58" i="7" s="1"/>
  <c r="O58" i="7"/>
  <c r="N58" i="7"/>
  <c r="P57" i="7"/>
  <c r="Q57" i="7" s="1"/>
  <c r="O57" i="7"/>
  <c r="N57" i="7"/>
  <c r="P56" i="7"/>
  <c r="Q56" i="7" s="1"/>
  <c r="O56" i="7"/>
  <c r="N56" i="7"/>
  <c r="P55" i="7"/>
  <c r="Q55" i="7" s="1"/>
  <c r="O55" i="7"/>
  <c r="N55" i="7"/>
  <c r="P54" i="7"/>
  <c r="Q54" i="7" s="1"/>
  <c r="O54" i="7"/>
  <c r="N54" i="7"/>
  <c r="O50" i="7"/>
  <c r="N50" i="7"/>
  <c r="O49" i="7"/>
  <c r="N49" i="7"/>
  <c r="O48" i="7"/>
  <c r="N48" i="7"/>
  <c r="O47" i="7"/>
  <c r="N47" i="7"/>
  <c r="O46" i="7"/>
  <c r="N46" i="7"/>
  <c r="O45" i="7"/>
  <c r="N45" i="7"/>
  <c r="O44" i="7"/>
  <c r="N44" i="7"/>
  <c r="O43" i="7"/>
  <c r="N43" i="7"/>
  <c r="O42" i="7"/>
  <c r="N42" i="7"/>
  <c r="O41" i="7"/>
  <c r="N41" i="7"/>
  <c r="P40" i="7"/>
  <c r="O37" i="7"/>
  <c r="N37" i="7"/>
  <c r="O36" i="7"/>
  <c r="N36" i="7"/>
  <c r="O35" i="7"/>
  <c r="N35" i="7"/>
  <c r="O34" i="7"/>
  <c r="N34" i="7"/>
  <c r="O33" i="7"/>
  <c r="N33" i="7"/>
  <c r="O32" i="7"/>
  <c r="N32" i="7"/>
  <c r="O31" i="7"/>
  <c r="N31" i="7"/>
  <c r="O30" i="7"/>
  <c r="N30" i="7"/>
  <c r="O29" i="7"/>
  <c r="N29" i="7"/>
  <c r="O28" i="7"/>
  <c r="N28" i="7"/>
  <c r="P27" i="7"/>
  <c r="O24" i="7"/>
  <c r="N24" i="7"/>
  <c r="O23" i="7"/>
  <c r="N23" i="7"/>
  <c r="O22" i="7"/>
  <c r="N22" i="7"/>
  <c r="O21" i="7"/>
  <c r="N21" i="7"/>
  <c r="O20" i="7"/>
  <c r="N20" i="7"/>
  <c r="O19" i="7"/>
  <c r="N19" i="7"/>
  <c r="O18" i="7"/>
  <c r="N18" i="7"/>
  <c r="O17" i="7"/>
  <c r="N17" i="7"/>
  <c r="O16" i="7"/>
  <c r="N16" i="7"/>
  <c r="O15" i="7"/>
  <c r="N15" i="7"/>
  <c r="P14" i="7"/>
  <c r="P12" i="7"/>
  <c r="O12" i="7"/>
  <c r="N12" i="7"/>
  <c r="P11" i="7"/>
  <c r="O11" i="7"/>
  <c r="N11" i="7"/>
  <c r="P10" i="7"/>
  <c r="O10" i="7"/>
  <c r="N10" i="7"/>
  <c r="P9" i="7"/>
  <c r="O9" i="7"/>
  <c r="N9" i="7"/>
  <c r="P8" i="7"/>
  <c r="O8" i="7"/>
  <c r="N8" i="7"/>
  <c r="P7" i="7"/>
  <c r="O7" i="7"/>
  <c r="N7" i="7"/>
  <c r="P6" i="7"/>
  <c r="O6" i="7"/>
  <c r="N6" i="7"/>
  <c r="P5" i="7"/>
  <c r="O5" i="7"/>
  <c r="N5" i="7"/>
  <c r="P4" i="7"/>
  <c r="O4" i="7"/>
  <c r="N4" i="7"/>
  <c r="P3" i="7"/>
  <c r="O3" i="7"/>
  <c r="N3" i="7"/>
  <c r="Q64" i="7" l="1"/>
  <c r="E46" i="9"/>
  <c r="E171" i="10"/>
  <c r="F171" i="10" s="1"/>
  <c r="E175" i="10"/>
  <c r="F175" i="10" s="1"/>
  <c r="E186" i="10"/>
  <c r="F186" i="10" s="1"/>
  <c r="E167" i="10"/>
  <c r="F167" i="10" s="1"/>
  <c r="E164" i="10"/>
  <c r="F164" i="10" s="1"/>
  <c r="E168" i="10"/>
  <c r="F168" i="10" s="1"/>
  <c r="E172" i="10"/>
  <c r="F172" i="10" s="1"/>
  <c r="E176" i="10"/>
  <c r="F176" i="10" s="1"/>
  <c r="E165" i="10"/>
  <c r="F165" i="10" s="1"/>
  <c r="E169" i="10"/>
  <c r="F169" i="10" s="1"/>
  <c r="E173" i="10"/>
  <c r="F173" i="10" s="1"/>
  <c r="F84" i="10"/>
  <c r="G84" i="10" s="1"/>
  <c r="F96" i="10"/>
  <c r="G96" i="10" s="1"/>
  <c r="F99" i="10"/>
  <c r="G99" i="10" s="1"/>
  <c r="F104" i="10"/>
  <c r="G104" i="10" s="1"/>
  <c r="F82" i="10"/>
  <c r="G82" i="10" s="1"/>
  <c r="F78" i="10"/>
  <c r="G78" i="10" s="1"/>
  <c r="F90" i="10"/>
  <c r="G90" i="10" s="1"/>
  <c r="F86" i="10"/>
  <c r="G86" i="10" s="1"/>
  <c r="F95" i="10"/>
  <c r="G95" i="10" s="1"/>
  <c r="F97" i="10"/>
  <c r="G97" i="10" s="1"/>
  <c r="F98" i="10"/>
  <c r="G98" i="10" s="1"/>
  <c r="F103" i="10"/>
  <c r="G103" i="10" s="1"/>
  <c r="F109" i="10"/>
  <c r="G109" i="10" s="1"/>
  <c r="F81" i="10"/>
  <c r="G81" i="10" s="1"/>
  <c r="F77" i="10"/>
  <c r="G77" i="10" s="1"/>
  <c r="F89" i="10"/>
  <c r="G89" i="10" s="1"/>
  <c r="F85" i="10"/>
  <c r="G85" i="10" s="1"/>
  <c r="F94" i="10"/>
  <c r="G94" i="10" s="1"/>
  <c r="F101" i="10"/>
  <c r="G101" i="10" s="1"/>
  <c r="F102" i="10"/>
  <c r="G102" i="10" s="1"/>
  <c r="F106" i="10"/>
  <c r="G106" i="10" s="1"/>
  <c r="F83" i="10"/>
  <c r="G83" i="10" s="1"/>
  <c r="F79" i="10"/>
  <c r="G79" i="10" s="1"/>
  <c r="F87" i="10"/>
  <c r="G87" i="10" s="1"/>
  <c r="F92" i="10"/>
  <c r="G92" i="10" s="1"/>
  <c r="F107" i="10"/>
  <c r="G107" i="10" s="1"/>
  <c r="F75" i="10"/>
  <c r="G75" i="10" s="1"/>
  <c r="F80" i="10"/>
  <c r="G80" i="10" s="1"/>
  <c r="F91" i="10"/>
  <c r="G91" i="10" s="1"/>
  <c r="F5" i="10"/>
  <c r="E38" i="10"/>
  <c r="F4" i="10"/>
  <c r="E42" i="10"/>
  <c r="E30" i="10"/>
  <c r="E41" i="10"/>
  <c r="E34" i="10"/>
  <c r="E31" i="10"/>
  <c r="E35" i="10"/>
  <c r="E39" i="10"/>
  <c r="E43" i="10"/>
  <c r="F3" i="10"/>
  <c r="E32" i="10"/>
  <c r="E36" i="10"/>
  <c r="E44" i="10"/>
  <c r="E43" i="9"/>
  <c r="E44" i="9"/>
  <c r="E51" i="9" s="1"/>
  <c r="E47" i="9"/>
  <c r="S155" i="8"/>
  <c r="T155" i="8" s="1"/>
  <c r="Q155" i="8"/>
  <c r="P155" i="8"/>
  <c r="S154" i="8"/>
  <c r="T154" i="8" s="1"/>
  <c r="Q154" i="8"/>
  <c r="P154" i="8"/>
  <c r="S153" i="8"/>
  <c r="T153" i="8" s="1"/>
  <c r="Q153" i="8"/>
  <c r="P153" i="8"/>
  <c r="S152" i="8"/>
  <c r="T152" i="8" s="1"/>
  <c r="Q152" i="8"/>
  <c r="P152" i="8"/>
  <c r="S151" i="8"/>
  <c r="T151" i="8" s="1"/>
  <c r="Q151" i="8"/>
  <c r="P151" i="8"/>
  <c r="S150" i="8"/>
  <c r="T150" i="8" s="1"/>
  <c r="Q150" i="8"/>
  <c r="P150" i="8"/>
  <c r="S149" i="8"/>
  <c r="T149" i="8" s="1"/>
  <c r="Q149" i="8"/>
  <c r="P149" i="8"/>
  <c r="S148" i="8"/>
  <c r="T148" i="8" s="1"/>
  <c r="Q148" i="8"/>
  <c r="P148" i="8"/>
  <c r="S147" i="8"/>
  <c r="T147" i="8" s="1"/>
  <c r="Q147" i="8"/>
  <c r="P147" i="8"/>
  <c r="S146" i="8"/>
  <c r="T146" i="8" s="1"/>
  <c r="Q146" i="8"/>
  <c r="P146" i="8"/>
  <c r="S142" i="8"/>
  <c r="T142" i="8" s="1"/>
  <c r="Q142" i="8"/>
  <c r="P142" i="8"/>
  <c r="S141" i="8"/>
  <c r="T141" i="8" s="1"/>
  <c r="Q141" i="8"/>
  <c r="P141" i="8"/>
  <c r="S140" i="8"/>
  <c r="T140" i="8" s="1"/>
  <c r="Q140" i="8"/>
  <c r="P140" i="8"/>
  <c r="S139" i="8"/>
  <c r="T139" i="8" s="1"/>
  <c r="Q139" i="8"/>
  <c r="P139" i="8"/>
  <c r="S138" i="8"/>
  <c r="T138" i="8" s="1"/>
  <c r="Q138" i="8"/>
  <c r="P138" i="8"/>
  <c r="S137" i="8"/>
  <c r="T137" i="8" s="1"/>
  <c r="Q137" i="8"/>
  <c r="P137" i="8"/>
  <c r="S136" i="8"/>
  <c r="T136" i="8" s="1"/>
  <c r="Q136" i="8"/>
  <c r="P136" i="8"/>
  <c r="S135" i="8"/>
  <c r="T135" i="8" s="1"/>
  <c r="Q135" i="8"/>
  <c r="P135" i="8"/>
  <c r="S134" i="8"/>
  <c r="T134" i="8" s="1"/>
  <c r="Q134" i="8"/>
  <c r="P134" i="8"/>
  <c r="S133" i="8"/>
  <c r="Q133" i="8"/>
  <c r="P133" i="8"/>
  <c r="P130" i="8"/>
  <c r="P129" i="8"/>
  <c r="P128" i="8"/>
  <c r="P127" i="8"/>
  <c r="P126" i="8"/>
  <c r="P125" i="8"/>
  <c r="P124" i="8"/>
  <c r="P123" i="8"/>
  <c r="P122" i="8"/>
  <c r="P121" i="8"/>
  <c r="P118" i="8"/>
  <c r="P117" i="8"/>
  <c r="P116" i="8"/>
  <c r="P115" i="8"/>
  <c r="P114" i="8"/>
  <c r="P113" i="8"/>
  <c r="P112" i="8"/>
  <c r="P111" i="8"/>
  <c r="P110" i="8"/>
  <c r="P109" i="8"/>
  <c r="P106" i="8"/>
  <c r="P105" i="8"/>
  <c r="P104" i="8"/>
  <c r="P103" i="8"/>
  <c r="P102" i="8"/>
  <c r="P101" i="8"/>
  <c r="P100" i="8"/>
  <c r="P99" i="8"/>
  <c r="P98" i="8"/>
  <c r="P97" i="8"/>
  <c r="P94" i="8"/>
  <c r="P93" i="8"/>
  <c r="P92" i="8"/>
  <c r="P91" i="8"/>
  <c r="P90" i="8"/>
  <c r="P89" i="8"/>
  <c r="P88" i="8"/>
  <c r="P87" i="8"/>
  <c r="P86" i="8"/>
  <c r="P85" i="8"/>
  <c r="S84" i="8"/>
  <c r="Q81" i="8"/>
  <c r="P81" i="8"/>
  <c r="Q80" i="8"/>
  <c r="P80" i="8"/>
  <c r="Q79" i="8"/>
  <c r="P79" i="8"/>
  <c r="Q78" i="8"/>
  <c r="P78" i="8"/>
  <c r="Q77" i="8"/>
  <c r="P77" i="8"/>
  <c r="Q76" i="8"/>
  <c r="P76" i="8"/>
  <c r="Q75" i="8"/>
  <c r="P75" i="8"/>
  <c r="Q74" i="8"/>
  <c r="P74" i="8"/>
  <c r="Q73" i="8"/>
  <c r="P73" i="8"/>
  <c r="Q72" i="8"/>
  <c r="P72" i="8"/>
  <c r="S71" i="8"/>
  <c r="Q65" i="8"/>
  <c r="P65" i="8"/>
  <c r="Q64" i="8"/>
  <c r="P64" i="8"/>
  <c r="Q63" i="8"/>
  <c r="P63" i="8"/>
  <c r="Q62" i="8"/>
  <c r="P62" i="8"/>
  <c r="Q61" i="8"/>
  <c r="P61" i="8"/>
  <c r="Q60" i="8"/>
  <c r="P60" i="8"/>
  <c r="Q59" i="8"/>
  <c r="P59" i="8"/>
  <c r="Q58" i="8"/>
  <c r="P58" i="8"/>
  <c r="Q57" i="8"/>
  <c r="P57" i="8"/>
  <c r="Q56" i="8"/>
  <c r="P56" i="8"/>
  <c r="S55" i="8"/>
  <c r="Q52" i="8"/>
  <c r="P52" i="8"/>
  <c r="Q51" i="8"/>
  <c r="P51" i="8"/>
  <c r="Q50" i="8"/>
  <c r="P50" i="8"/>
  <c r="Q49" i="8"/>
  <c r="P49" i="8"/>
  <c r="Q48" i="8"/>
  <c r="P48" i="8"/>
  <c r="Q47" i="8"/>
  <c r="P47" i="8"/>
  <c r="Q46" i="8"/>
  <c r="P46" i="8"/>
  <c r="Q45" i="8"/>
  <c r="P45" i="8"/>
  <c r="Q44" i="8"/>
  <c r="P44" i="8"/>
  <c r="Q43" i="8"/>
  <c r="P43" i="8"/>
  <c r="S42" i="8"/>
  <c r="S38" i="8"/>
  <c r="T38" i="8" s="1"/>
  <c r="Q38" i="8"/>
  <c r="P38" i="8"/>
  <c r="S37" i="8"/>
  <c r="T37" i="8" s="1"/>
  <c r="Q37" i="8"/>
  <c r="P37" i="8"/>
  <c r="S36" i="8"/>
  <c r="T36" i="8" s="1"/>
  <c r="Q36" i="8"/>
  <c r="P36" i="8"/>
  <c r="S35" i="8"/>
  <c r="T35" i="8" s="1"/>
  <c r="Q35" i="8"/>
  <c r="P35" i="8"/>
  <c r="S34" i="8"/>
  <c r="T34" i="8" s="1"/>
  <c r="Q34" i="8"/>
  <c r="P34" i="8"/>
  <c r="S33" i="8"/>
  <c r="T33" i="8" s="1"/>
  <c r="Q33" i="8"/>
  <c r="P33" i="8"/>
  <c r="S32" i="8"/>
  <c r="T32" i="8" s="1"/>
  <c r="Q32" i="8"/>
  <c r="P32" i="8"/>
  <c r="S31" i="8"/>
  <c r="T31" i="8" s="1"/>
  <c r="Q31" i="8"/>
  <c r="P31" i="8"/>
  <c r="S30" i="8"/>
  <c r="T30" i="8" s="1"/>
  <c r="Q30" i="8"/>
  <c r="P30" i="8"/>
  <c r="S29" i="8"/>
  <c r="Q29" i="8"/>
  <c r="P29" i="8"/>
  <c r="S25" i="8"/>
  <c r="T25" i="8" s="1"/>
  <c r="Q25" i="8"/>
  <c r="P25" i="8"/>
  <c r="S24" i="8"/>
  <c r="T24" i="8" s="1"/>
  <c r="Q24" i="8"/>
  <c r="P24" i="8"/>
  <c r="S23" i="8"/>
  <c r="T23" i="8" s="1"/>
  <c r="Q23" i="8"/>
  <c r="P23" i="8"/>
  <c r="S22" i="8"/>
  <c r="T22" i="8" s="1"/>
  <c r="Q22" i="8"/>
  <c r="P22" i="8"/>
  <c r="S21" i="8"/>
  <c r="T21" i="8" s="1"/>
  <c r="Q21" i="8"/>
  <c r="P21" i="8"/>
  <c r="S20" i="8"/>
  <c r="T20" i="8" s="1"/>
  <c r="Q20" i="8"/>
  <c r="P20" i="8"/>
  <c r="S19" i="8"/>
  <c r="T19" i="8" s="1"/>
  <c r="Q19" i="8"/>
  <c r="P19" i="8"/>
  <c r="S18" i="8"/>
  <c r="T18" i="8" s="1"/>
  <c r="Q18" i="8"/>
  <c r="P18" i="8"/>
  <c r="S17" i="8"/>
  <c r="T17" i="8" s="1"/>
  <c r="Q17" i="8"/>
  <c r="P17" i="8"/>
  <c r="S16" i="8"/>
  <c r="T16" i="8" s="1"/>
  <c r="T26" i="8" s="1"/>
  <c r="Q16" i="8"/>
  <c r="P16" i="8"/>
  <c r="R12" i="8"/>
  <c r="Q12" i="8"/>
  <c r="P12" i="8"/>
  <c r="R11" i="8"/>
  <c r="Q11" i="8"/>
  <c r="P11" i="8"/>
  <c r="R10" i="8"/>
  <c r="Q10" i="8"/>
  <c r="P10" i="8"/>
  <c r="R9" i="8"/>
  <c r="Q9" i="8"/>
  <c r="P9" i="8"/>
  <c r="R8" i="8"/>
  <c r="Q8" i="8"/>
  <c r="P8" i="8"/>
  <c r="R7" i="8"/>
  <c r="Q7" i="8"/>
  <c r="P7" i="8"/>
  <c r="R6" i="8"/>
  <c r="Q6" i="8"/>
  <c r="P6" i="8"/>
  <c r="R5" i="8"/>
  <c r="Q5" i="8"/>
  <c r="P5" i="8"/>
  <c r="R4" i="8"/>
  <c r="Q4" i="8"/>
  <c r="P4" i="8"/>
  <c r="R3" i="8"/>
  <c r="Q3" i="8"/>
  <c r="P3" i="8"/>
  <c r="S2" i="8"/>
  <c r="H147" i="8"/>
  <c r="H148" i="8"/>
  <c r="H149" i="8"/>
  <c r="H150" i="8"/>
  <c r="H151" i="8"/>
  <c r="H152" i="8"/>
  <c r="H153" i="8"/>
  <c r="H154" i="8"/>
  <c r="H155" i="8"/>
  <c r="H146" i="8"/>
  <c r="H134" i="8"/>
  <c r="H135" i="8"/>
  <c r="H136" i="8"/>
  <c r="H137" i="8"/>
  <c r="H138" i="8"/>
  <c r="H139" i="8"/>
  <c r="H140" i="8"/>
  <c r="H141" i="8"/>
  <c r="H142" i="8"/>
  <c r="H133" i="8"/>
  <c r="H30" i="8"/>
  <c r="H31" i="8"/>
  <c r="H32" i="8"/>
  <c r="H33" i="8"/>
  <c r="H34" i="8"/>
  <c r="H35" i="8"/>
  <c r="H36" i="8"/>
  <c r="H37" i="8"/>
  <c r="H38" i="8"/>
  <c r="H29" i="8"/>
  <c r="H17" i="8"/>
  <c r="H18" i="8"/>
  <c r="H19" i="8"/>
  <c r="H20" i="8"/>
  <c r="H21" i="8"/>
  <c r="H22" i="8"/>
  <c r="H23" i="8"/>
  <c r="H24" i="8"/>
  <c r="H25" i="8"/>
  <c r="H16" i="8"/>
  <c r="T133" i="8" l="1"/>
  <c r="T143" i="8" s="1"/>
  <c r="T29" i="8"/>
  <c r="T39" i="8" s="1"/>
  <c r="F179" i="10"/>
  <c r="G112" i="10"/>
  <c r="F13" i="10"/>
  <c r="E45" i="10"/>
  <c r="T156" i="8"/>
  <c r="C55" i="7" l="1"/>
  <c r="C56" i="7"/>
  <c r="C57" i="7"/>
  <c r="C58" i="7"/>
  <c r="C59" i="7"/>
  <c r="C60" i="7"/>
  <c r="C61" i="7"/>
  <c r="C62" i="7"/>
  <c r="C63" i="7"/>
  <c r="C54" i="7"/>
  <c r="G17" i="7"/>
  <c r="G14" i="7"/>
  <c r="G21" i="7" s="1"/>
  <c r="G18" i="7" l="1"/>
  <c r="P24" i="7"/>
  <c r="P20" i="7"/>
  <c r="P16" i="7"/>
  <c r="P21" i="7"/>
  <c r="P17" i="7"/>
  <c r="P22" i="7"/>
  <c r="P18" i="7"/>
  <c r="P19" i="7"/>
  <c r="P15" i="7"/>
  <c r="P23" i="7"/>
  <c r="G15" i="7"/>
  <c r="G24" i="7"/>
  <c r="G20" i="7"/>
  <c r="G16" i="7"/>
  <c r="G23" i="7"/>
  <c r="G19" i="7"/>
  <c r="G22" i="7"/>
  <c r="G55" i="7"/>
  <c r="H55" i="7" s="1"/>
  <c r="G56" i="7"/>
  <c r="G57" i="7"/>
  <c r="G58" i="7"/>
  <c r="G59" i="7"/>
  <c r="G60" i="7"/>
  <c r="G61" i="7"/>
  <c r="G62" i="7"/>
  <c r="G63" i="7"/>
  <c r="G54" i="7"/>
  <c r="H61" i="7"/>
  <c r="D54" i="7"/>
  <c r="H57" i="7"/>
  <c r="D70" i="7"/>
  <c r="D71" i="7"/>
  <c r="D72" i="7"/>
  <c r="D73" i="7"/>
  <c r="D74" i="7"/>
  <c r="D75" i="7"/>
  <c r="D76" i="7"/>
  <c r="D77" i="7"/>
  <c r="D78" i="7"/>
  <c r="D69" i="7"/>
  <c r="G68" i="7"/>
  <c r="D96" i="7"/>
  <c r="D97" i="7"/>
  <c r="D98" i="7"/>
  <c r="D99" i="7"/>
  <c r="D100" i="7"/>
  <c r="D101" i="7"/>
  <c r="D102" i="7"/>
  <c r="D103" i="7"/>
  <c r="D104" i="7"/>
  <c r="D95" i="7"/>
  <c r="G94" i="7"/>
  <c r="G40" i="7"/>
  <c r="G27" i="7"/>
  <c r="C3" i="7"/>
  <c r="H84" i="8"/>
  <c r="H71" i="8"/>
  <c r="H55" i="8"/>
  <c r="H42" i="8"/>
  <c r="H2" i="8"/>
  <c r="Q18" i="7" l="1"/>
  <c r="Q22" i="7"/>
  <c r="Q23" i="7"/>
  <c r="Q19" i="7"/>
  <c r="Q16" i="7"/>
  <c r="Q20" i="7"/>
  <c r="Q24" i="7"/>
  <c r="Q21" i="7"/>
  <c r="Q17" i="7"/>
  <c r="Q15" i="7"/>
  <c r="Q25" i="7" s="1"/>
  <c r="G48" i="7"/>
  <c r="P48" i="7"/>
  <c r="Q48" i="7" s="1"/>
  <c r="P44" i="7"/>
  <c r="Q44" i="7" s="1"/>
  <c r="P45" i="7"/>
  <c r="Q45" i="7" s="1"/>
  <c r="P41" i="7"/>
  <c r="Q41" i="7" s="1"/>
  <c r="P49" i="7"/>
  <c r="Q49" i="7" s="1"/>
  <c r="P50" i="7"/>
  <c r="Q50" i="7" s="1"/>
  <c r="P46" i="7"/>
  <c r="Q46" i="7" s="1"/>
  <c r="P42" i="7"/>
  <c r="Q42" i="7" s="1"/>
  <c r="P47" i="7"/>
  <c r="Q47" i="7" s="1"/>
  <c r="P43" i="7"/>
  <c r="Q43" i="7" s="1"/>
  <c r="P77" i="7"/>
  <c r="Q77" i="7" s="1"/>
  <c r="P73" i="7"/>
  <c r="Q73" i="7" s="1"/>
  <c r="P69" i="7"/>
  <c r="Q69" i="7" s="1"/>
  <c r="P70" i="7"/>
  <c r="Q70" i="7" s="1"/>
  <c r="P78" i="7"/>
  <c r="Q78" i="7" s="1"/>
  <c r="P74" i="7"/>
  <c r="Q74" i="7" s="1"/>
  <c r="P75" i="7"/>
  <c r="Q75" i="7" s="1"/>
  <c r="P71" i="7"/>
  <c r="Q71" i="7" s="1"/>
  <c r="P72" i="7"/>
  <c r="Q72" i="7" s="1"/>
  <c r="P76" i="7"/>
  <c r="Q76" i="7" s="1"/>
  <c r="P36" i="7"/>
  <c r="P32" i="7"/>
  <c r="P28" i="7"/>
  <c r="P37" i="7"/>
  <c r="P33" i="7"/>
  <c r="P29" i="7"/>
  <c r="P34" i="7"/>
  <c r="P30" i="7"/>
  <c r="P31" i="7"/>
  <c r="P35" i="7"/>
  <c r="P104" i="7"/>
  <c r="Q104" i="7" s="1"/>
  <c r="P100" i="7"/>
  <c r="Q100" i="7" s="1"/>
  <c r="P96" i="7"/>
  <c r="Q96" i="7" s="1"/>
  <c r="P101" i="7"/>
  <c r="Q101" i="7" s="1"/>
  <c r="P97" i="7"/>
  <c r="Q97" i="7" s="1"/>
  <c r="P102" i="7"/>
  <c r="Q102" i="7" s="1"/>
  <c r="P98" i="7"/>
  <c r="Q98" i="7" s="1"/>
  <c r="P103" i="7"/>
  <c r="Q103" i="7" s="1"/>
  <c r="P99" i="7"/>
  <c r="Q99" i="7" s="1"/>
  <c r="P95" i="7"/>
  <c r="Q95" i="7" s="1"/>
  <c r="Q105" i="7" s="1"/>
  <c r="S11" i="8"/>
  <c r="T11" i="8" s="1"/>
  <c r="S9" i="8"/>
  <c r="T9" i="8" s="1"/>
  <c r="S7" i="8"/>
  <c r="T7" i="8" s="1"/>
  <c r="S4" i="8"/>
  <c r="T4" i="8" s="1"/>
  <c r="S12" i="8"/>
  <c r="T12" i="8" s="1"/>
  <c r="S10" i="8"/>
  <c r="T10" i="8" s="1"/>
  <c r="S8" i="8"/>
  <c r="T8" i="8" s="1"/>
  <c r="S6" i="8"/>
  <c r="T6" i="8" s="1"/>
  <c r="S3" i="8"/>
  <c r="T3" i="8" s="1"/>
  <c r="S5" i="8"/>
  <c r="T5" i="8" s="1"/>
  <c r="S49" i="8"/>
  <c r="T49" i="8" s="1"/>
  <c r="S45" i="8"/>
  <c r="T45" i="8" s="1"/>
  <c r="S44" i="8"/>
  <c r="T44" i="8" s="1"/>
  <c r="S50" i="8"/>
  <c r="T50" i="8" s="1"/>
  <c r="S46" i="8"/>
  <c r="T46" i="8" s="1"/>
  <c r="S52" i="8"/>
  <c r="T52" i="8" s="1"/>
  <c r="S48" i="8"/>
  <c r="T48" i="8" s="1"/>
  <c r="S51" i="8"/>
  <c r="T51" i="8" s="1"/>
  <c r="S47" i="8"/>
  <c r="T47" i="8" s="1"/>
  <c r="S43" i="8"/>
  <c r="T43" i="8" s="1"/>
  <c r="T53" i="8" s="1"/>
  <c r="S78" i="8"/>
  <c r="T78" i="8" s="1"/>
  <c r="S74" i="8"/>
  <c r="T74" i="8" s="1"/>
  <c r="S79" i="8"/>
  <c r="T79" i="8" s="1"/>
  <c r="S75" i="8"/>
  <c r="T75" i="8" s="1"/>
  <c r="S81" i="8"/>
  <c r="T81" i="8" s="1"/>
  <c r="S77" i="8"/>
  <c r="T77" i="8" s="1"/>
  <c r="S80" i="8"/>
  <c r="T80" i="8" s="1"/>
  <c r="S76" i="8"/>
  <c r="T76" i="8" s="1"/>
  <c r="S72" i="8"/>
  <c r="T72" i="8" s="1"/>
  <c r="S73" i="8"/>
  <c r="T73" i="8" s="1"/>
  <c r="S65" i="8"/>
  <c r="T65" i="8" s="1"/>
  <c r="S61" i="8"/>
  <c r="T61" i="8" s="1"/>
  <c r="S57" i="8"/>
  <c r="T57" i="8" s="1"/>
  <c r="S59" i="8"/>
  <c r="T59" i="8" s="1"/>
  <c r="S64" i="8"/>
  <c r="T64" i="8" s="1"/>
  <c r="S62" i="8"/>
  <c r="T62" i="8" s="1"/>
  <c r="S58" i="8"/>
  <c r="T58" i="8" s="1"/>
  <c r="S63" i="8"/>
  <c r="T63" i="8" s="1"/>
  <c r="S60" i="8"/>
  <c r="T60" i="8" s="1"/>
  <c r="S56" i="8"/>
  <c r="T56" i="8" s="1"/>
  <c r="G30" i="7"/>
  <c r="G34" i="7"/>
  <c r="G28" i="7"/>
  <c r="G37" i="7"/>
  <c r="G31" i="7"/>
  <c r="G35" i="7"/>
  <c r="G32" i="7"/>
  <c r="G36" i="7"/>
  <c r="G29" i="7"/>
  <c r="G33" i="7"/>
  <c r="G97" i="7"/>
  <c r="H97" i="7" s="1"/>
  <c r="G101" i="7"/>
  <c r="H101" i="7" s="1"/>
  <c r="G95" i="7"/>
  <c r="G98" i="7"/>
  <c r="H98" i="7" s="1"/>
  <c r="G102" i="7"/>
  <c r="H102" i="7" s="1"/>
  <c r="G104" i="7"/>
  <c r="H104" i="7" s="1"/>
  <c r="G99" i="7"/>
  <c r="H99" i="7" s="1"/>
  <c r="G103" i="7"/>
  <c r="G96" i="7"/>
  <c r="H96" i="7" s="1"/>
  <c r="G100" i="7"/>
  <c r="H100" i="7" s="1"/>
  <c r="H75" i="7"/>
  <c r="H103" i="7"/>
  <c r="G71" i="7"/>
  <c r="H71" i="7" s="1"/>
  <c r="G75" i="7"/>
  <c r="G69" i="7"/>
  <c r="H69" i="7" s="1"/>
  <c r="G74" i="7"/>
  <c r="G72" i="7"/>
  <c r="G76" i="7"/>
  <c r="H76" i="7" s="1"/>
  <c r="G73" i="7"/>
  <c r="H73" i="7" s="1"/>
  <c r="G77" i="7"/>
  <c r="H77" i="7" s="1"/>
  <c r="G70" i="7"/>
  <c r="G78" i="7"/>
  <c r="H72" i="7"/>
  <c r="H95" i="7"/>
  <c r="H78" i="7"/>
  <c r="H74" i="7"/>
  <c r="H70" i="7"/>
  <c r="H45" i="8"/>
  <c r="H49" i="8"/>
  <c r="H43" i="8"/>
  <c r="H52" i="8"/>
  <c r="H46" i="8"/>
  <c r="H50" i="8"/>
  <c r="H44" i="8"/>
  <c r="H47" i="8"/>
  <c r="H51" i="8"/>
  <c r="H48" i="8"/>
  <c r="H59" i="8"/>
  <c r="H63" i="8"/>
  <c r="H58" i="8"/>
  <c r="H60" i="8"/>
  <c r="H64" i="8"/>
  <c r="H56" i="8"/>
  <c r="H57" i="8"/>
  <c r="H61" i="8"/>
  <c r="H65" i="8"/>
  <c r="H62" i="8"/>
  <c r="H76" i="8"/>
  <c r="H80" i="8"/>
  <c r="H79" i="8"/>
  <c r="H73" i="8"/>
  <c r="H77" i="8"/>
  <c r="H81" i="8"/>
  <c r="H75" i="8"/>
  <c r="H74" i="8"/>
  <c r="H78" i="8"/>
  <c r="H72" i="8"/>
  <c r="H4" i="8"/>
  <c r="H8" i="8"/>
  <c r="H12" i="8"/>
  <c r="H5" i="8"/>
  <c r="H9" i="8"/>
  <c r="H3" i="8"/>
  <c r="H6" i="8"/>
  <c r="H10" i="8"/>
  <c r="H7" i="8"/>
  <c r="H11" i="8"/>
  <c r="G47" i="7"/>
  <c r="G46" i="7"/>
  <c r="G45" i="7"/>
  <c r="H56" i="7"/>
  <c r="H58" i="7"/>
  <c r="H59" i="7"/>
  <c r="H62" i="7"/>
  <c r="H63" i="7"/>
  <c r="H54" i="7"/>
  <c r="H60" i="7"/>
  <c r="G44" i="7"/>
  <c r="G43" i="7"/>
  <c r="G50" i="7"/>
  <c r="G49" i="7"/>
  <c r="G41" i="7"/>
  <c r="G42" i="7"/>
  <c r="D44" i="8"/>
  <c r="D45" i="8"/>
  <c r="I45" i="8" s="1"/>
  <c r="D46" i="8"/>
  <c r="I46" i="8" s="1"/>
  <c r="D47" i="8"/>
  <c r="I47" i="8" s="1"/>
  <c r="D48" i="8"/>
  <c r="I48" i="8" s="1"/>
  <c r="D49" i="8"/>
  <c r="I49" i="8" s="1"/>
  <c r="D50" i="8"/>
  <c r="I50" i="8" s="1"/>
  <c r="D51" i="8"/>
  <c r="I51" i="8" s="1"/>
  <c r="D52" i="8"/>
  <c r="D43" i="8"/>
  <c r="Q79" i="7" l="1"/>
  <c r="Q51" i="7"/>
  <c r="H79" i="7"/>
  <c r="T82" i="8"/>
  <c r="T13" i="8"/>
  <c r="T66" i="8"/>
  <c r="H105" i="7"/>
  <c r="I43" i="8"/>
  <c r="I52" i="8"/>
  <c r="I44" i="8"/>
  <c r="H64" i="7"/>
  <c r="D147" i="8"/>
  <c r="I147" i="8" s="1"/>
  <c r="D148" i="8"/>
  <c r="I148" i="8" s="1"/>
  <c r="D149" i="8"/>
  <c r="I149" i="8" s="1"/>
  <c r="D150" i="8"/>
  <c r="I150" i="8" s="1"/>
  <c r="D151" i="8"/>
  <c r="I151" i="8" s="1"/>
  <c r="D152" i="8"/>
  <c r="I152" i="8" s="1"/>
  <c r="D153" i="8"/>
  <c r="I153" i="8" s="1"/>
  <c r="D154" i="8"/>
  <c r="I154" i="8" s="1"/>
  <c r="D155" i="8"/>
  <c r="I155" i="8" s="1"/>
  <c r="D146" i="8"/>
  <c r="I146" i="8" s="1"/>
  <c r="C147" i="8"/>
  <c r="C148" i="8"/>
  <c r="C149" i="8"/>
  <c r="C150" i="8"/>
  <c r="C151" i="8"/>
  <c r="C152" i="8"/>
  <c r="C153" i="8"/>
  <c r="C154" i="8"/>
  <c r="C155" i="8"/>
  <c r="C146" i="8"/>
  <c r="D134" i="8"/>
  <c r="I134" i="8" s="1"/>
  <c r="D135" i="8"/>
  <c r="I135" i="8" s="1"/>
  <c r="D136" i="8"/>
  <c r="I136" i="8" s="1"/>
  <c r="D137" i="8"/>
  <c r="I137" i="8" s="1"/>
  <c r="D138" i="8"/>
  <c r="I138" i="8" s="1"/>
  <c r="D139" i="8"/>
  <c r="I139" i="8" s="1"/>
  <c r="D140" i="8"/>
  <c r="I140" i="8" s="1"/>
  <c r="D141" i="8"/>
  <c r="I141" i="8" s="1"/>
  <c r="D142" i="8"/>
  <c r="I142" i="8" s="1"/>
  <c r="D133" i="8"/>
  <c r="I133" i="8" s="1"/>
  <c r="C134" i="8"/>
  <c r="C135" i="8"/>
  <c r="C136" i="8"/>
  <c r="C137" i="8"/>
  <c r="C138" i="8"/>
  <c r="C139" i="8"/>
  <c r="C140" i="8"/>
  <c r="C141" i="8"/>
  <c r="C142" i="8"/>
  <c r="C133" i="8"/>
  <c r="C122" i="8"/>
  <c r="C123" i="8"/>
  <c r="C124" i="8"/>
  <c r="C125" i="8"/>
  <c r="C126" i="8"/>
  <c r="C127" i="8"/>
  <c r="C128" i="8"/>
  <c r="C129" i="8"/>
  <c r="C130" i="8"/>
  <c r="C121" i="8"/>
  <c r="C110" i="8"/>
  <c r="C111" i="8"/>
  <c r="C112" i="8"/>
  <c r="C113" i="8"/>
  <c r="C114" i="8"/>
  <c r="C115" i="8"/>
  <c r="C116" i="8"/>
  <c r="C117" i="8"/>
  <c r="C118" i="8"/>
  <c r="C109" i="8"/>
  <c r="C98" i="8"/>
  <c r="C99" i="8"/>
  <c r="C100" i="8"/>
  <c r="C101" i="8"/>
  <c r="C102" i="8"/>
  <c r="C103" i="8"/>
  <c r="C104" i="8"/>
  <c r="C105" i="8"/>
  <c r="C106" i="8"/>
  <c r="C97" i="8"/>
  <c r="C86" i="8"/>
  <c r="C87" i="8"/>
  <c r="C88" i="8"/>
  <c r="C89" i="8"/>
  <c r="C90" i="8"/>
  <c r="C91" i="8"/>
  <c r="C92" i="8"/>
  <c r="C93" i="8"/>
  <c r="C94" i="8"/>
  <c r="C85" i="8"/>
  <c r="D73" i="8"/>
  <c r="I73" i="8" s="1"/>
  <c r="D74" i="8"/>
  <c r="I74" i="8" s="1"/>
  <c r="D75" i="8"/>
  <c r="I75" i="8" s="1"/>
  <c r="D76" i="8"/>
  <c r="I76" i="8" s="1"/>
  <c r="D77" i="8"/>
  <c r="I77" i="8" s="1"/>
  <c r="D78" i="8"/>
  <c r="I78" i="8" s="1"/>
  <c r="D79" i="8"/>
  <c r="I79" i="8" s="1"/>
  <c r="D80" i="8"/>
  <c r="I80" i="8" s="1"/>
  <c r="D81" i="8"/>
  <c r="I81" i="8" s="1"/>
  <c r="D72" i="8"/>
  <c r="I72" i="8" s="1"/>
  <c r="C73" i="8"/>
  <c r="C74" i="8"/>
  <c r="C75" i="8"/>
  <c r="C76" i="8"/>
  <c r="C77" i="8"/>
  <c r="C78" i="8"/>
  <c r="C79" i="8"/>
  <c r="C80" i="8"/>
  <c r="C81" i="8"/>
  <c r="C72" i="8"/>
  <c r="D57" i="8"/>
  <c r="I57" i="8" s="1"/>
  <c r="D58" i="8"/>
  <c r="I58" i="8" s="1"/>
  <c r="D59" i="8"/>
  <c r="I59" i="8" s="1"/>
  <c r="D60" i="8"/>
  <c r="I60" i="8" s="1"/>
  <c r="D61" i="8"/>
  <c r="I61" i="8" s="1"/>
  <c r="D62" i="8"/>
  <c r="I62" i="8" s="1"/>
  <c r="D63" i="8"/>
  <c r="I63" i="8" s="1"/>
  <c r="D64" i="8"/>
  <c r="I64" i="8" s="1"/>
  <c r="D65" i="8"/>
  <c r="I65" i="8" s="1"/>
  <c r="D56" i="8"/>
  <c r="I56" i="8" s="1"/>
  <c r="C57" i="8"/>
  <c r="C58" i="8"/>
  <c r="C59" i="8"/>
  <c r="C60" i="8"/>
  <c r="C61" i="8"/>
  <c r="C62" i="8"/>
  <c r="C63" i="8"/>
  <c r="C64" i="8"/>
  <c r="C65" i="8"/>
  <c r="C56" i="8"/>
  <c r="C44" i="8"/>
  <c r="C45" i="8"/>
  <c r="C46" i="8"/>
  <c r="C47" i="8"/>
  <c r="C48" i="8"/>
  <c r="C49" i="8"/>
  <c r="C50" i="8"/>
  <c r="C51" i="8"/>
  <c r="C52" i="8"/>
  <c r="C43" i="8"/>
  <c r="D30" i="8"/>
  <c r="I30" i="8" s="1"/>
  <c r="D31" i="8"/>
  <c r="I31" i="8" s="1"/>
  <c r="D32" i="8"/>
  <c r="I32" i="8" s="1"/>
  <c r="D33" i="8"/>
  <c r="I33" i="8" s="1"/>
  <c r="D34" i="8"/>
  <c r="I34" i="8" s="1"/>
  <c r="D35" i="8"/>
  <c r="I35" i="8" s="1"/>
  <c r="D36" i="8"/>
  <c r="I36" i="8" s="1"/>
  <c r="D37" i="8"/>
  <c r="I37" i="8" s="1"/>
  <c r="D38" i="8"/>
  <c r="I38" i="8" s="1"/>
  <c r="D29" i="8"/>
  <c r="I29" i="8" s="1"/>
  <c r="C30" i="8"/>
  <c r="C31" i="8"/>
  <c r="C32" i="8"/>
  <c r="C33" i="8"/>
  <c r="C34" i="8"/>
  <c r="C35" i="8"/>
  <c r="C36" i="8"/>
  <c r="C37" i="8"/>
  <c r="C38" i="8"/>
  <c r="C29" i="8"/>
  <c r="D17" i="8"/>
  <c r="I17" i="8" s="1"/>
  <c r="D18" i="8"/>
  <c r="I18" i="8" s="1"/>
  <c r="D19" i="8"/>
  <c r="I19" i="8" s="1"/>
  <c r="D20" i="8"/>
  <c r="I20" i="8" s="1"/>
  <c r="D21" i="8"/>
  <c r="I21" i="8" s="1"/>
  <c r="D22" i="8"/>
  <c r="I22" i="8" s="1"/>
  <c r="D23" i="8"/>
  <c r="I23" i="8" s="1"/>
  <c r="D24" i="8"/>
  <c r="I24" i="8" s="1"/>
  <c r="D25" i="8"/>
  <c r="I25" i="8" s="1"/>
  <c r="D16" i="8"/>
  <c r="I16" i="8" s="1"/>
  <c r="C17" i="8"/>
  <c r="C18" i="8"/>
  <c r="C19" i="8"/>
  <c r="C20" i="8"/>
  <c r="C21" i="8"/>
  <c r="C22" i="8"/>
  <c r="C23" i="8"/>
  <c r="C24" i="8"/>
  <c r="C25" i="8"/>
  <c r="C16" i="8"/>
  <c r="E4" i="8"/>
  <c r="I4" i="8" s="1"/>
  <c r="E5" i="8"/>
  <c r="I5" i="8" s="1"/>
  <c r="E6" i="8"/>
  <c r="I6" i="8" s="1"/>
  <c r="E7" i="8"/>
  <c r="I7" i="8" s="1"/>
  <c r="E8" i="8"/>
  <c r="I8" i="8" s="1"/>
  <c r="E9" i="8"/>
  <c r="I9" i="8" s="1"/>
  <c r="E10" i="8"/>
  <c r="I10" i="8" s="1"/>
  <c r="E11" i="8"/>
  <c r="I11" i="8" s="1"/>
  <c r="E12" i="8"/>
  <c r="I12" i="8" s="1"/>
  <c r="E3" i="8"/>
  <c r="I3" i="8" s="1"/>
  <c r="D4" i="8"/>
  <c r="D5" i="8"/>
  <c r="D6" i="8"/>
  <c r="D7" i="8"/>
  <c r="D8" i="8"/>
  <c r="D9" i="8"/>
  <c r="D10" i="8"/>
  <c r="D11" i="8"/>
  <c r="D12" i="8"/>
  <c r="D3" i="8"/>
  <c r="C4" i="8"/>
  <c r="C5" i="8"/>
  <c r="C6" i="8"/>
  <c r="C7" i="8"/>
  <c r="C8" i="8"/>
  <c r="C9" i="8"/>
  <c r="C10" i="8"/>
  <c r="C11" i="8"/>
  <c r="C12" i="8"/>
  <c r="C3" i="8"/>
  <c r="I13" i="8" l="1"/>
  <c r="I26" i="8"/>
  <c r="I39" i="8"/>
  <c r="I66" i="8"/>
  <c r="I82" i="8"/>
  <c r="I143" i="8"/>
  <c r="I156" i="8"/>
  <c r="I53" i="8"/>
  <c r="C16" i="7"/>
  <c r="C17" i="7"/>
  <c r="C18" i="7"/>
  <c r="C19" i="7"/>
  <c r="C20" i="7"/>
  <c r="C21" i="7"/>
  <c r="C22" i="7"/>
  <c r="C23" i="7"/>
  <c r="C24" i="7"/>
  <c r="C15" i="7"/>
  <c r="C29" i="7"/>
  <c r="C30" i="7"/>
  <c r="C31" i="7"/>
  <c r="C32" i="7"/>
  <c r="C33" i="7"/>
  <c r="C34" i="7"/>
  <c r="C35" i="7"/>
  <c r="C36" i="7"/>
  <c r="C37" i="7"/>
  <c r="C28" i="7"/>
  <c r="C96" i="7"/>
  <c r="C97" i="7"/>
  <c r="C98" i="7"/>
  <c r="C99" i="7"/>
  <c r="C100" i="7"/>
  <c r="C101" i="7"/>
  <c r="C102" i="7"/>
  <c r="C103" i="7"/>
  <c r="C104" i="7"/>
  <c r="C95" i="7"/>
  <c r="C83" i="7"/>
  <c r="C84" i="7"/>
  <c r="C85" i="7"/>
  <c r="C86" i="7"/>
  <c r="C87" i="7"/>
  <c r="C88" i="7"/>
  <c r="C89" i="7"/>
  <c r="C90" i="7"/>
  <c r="C91" i="7"/>
  <c r="C82" i="7"/>
  <c r="C70" i="7"/>
  <c r="C71" i="7"/>
  <c r="C72" i="7"/>
  <c r="C73" i="7"/>
  <c r="C74" i="7"/>
  <c r="C75" i="7"/>
  <c r="C76" i="7"/>
  <c r="C77" i="7"/>
  <c r="C78" i="7"/>
  <c r="C69" i="7"/>
  <c r="D16" i="7"/>
  <c r="H16" i="7" s="1"/>
  <c r="D17" i="7"/>
  <c r="H17" i="7" s="1"/>
  <c r="D18" i="7"/>
  <c r="H18" i="7" s="1"/>
  <c r="D19" i="7"/>
  <c r="H19" i="7" s="1"/>
  <c r="D20" i="7"/>
  <c r="H20" i="7" s="1"/>
  <c r="D21" i="7"/>
  <c r="H21" i="7" s="1"/>
  <c r="D22" i="7"/>
  <c r="H22" i="7" s="1"/>
  <c r="D23" i="7"/>
  <c r="H23" i="7" s="1"/>
  <c r="D24" i="7"/>
  <c r="H24" i="7" s="1"/>
  <c r="D15" i="7"/>
  <c r="H15" i="7" s="1"/>
  <c r="D29" i="7"/>
  <c r="D30" i="7"/>
  <c r="D31" i="7"/>
  <c r="D32" i="7"/>
  <c r="D33" i="7"/>
  <c r="D34" i="7"/>
  <c r="D35" i="7"/>
  <c r="D36" i="7"/>
  <c r="D37" i="7"/>
  <c r="D28" i="7"/>
  <c r="D42" i="7"/>
  <c r="H42" i="7" s="1"/>
  <c r="D43" i="7"/>
  <c r="H43" i="7" s="1"/>
  <c r="D44" i="7"/>
  <c r="H44" i="7" s="1"/>
  <c r="D45" i="7"/>
  <c r="H45" i="7" s="1"/>
  <c r="D46" i="7"/>
  <c r="H46" i="7" s="1"/>
  <c r="D47" i="7"/>
  <c r="H47" i="7" s="1"/>
  <c r="D48" i="7"/>
  <c r="H48" i="7" s="1"/>
  <c r="D49" i="7"/>
  <c r="H49" i="7" s="1"/>
  <c r="D50" i="7"/>
  <c r="H50" i="7" s="1"/>
  <c r="D41" i="7"/>
  <c r="H41" i="7" s="1"/>
  <c r="C42" i="7"/>
  <c r="C43" i="7"/>
  <c r="C44" i="7"/>
  <c r="C45" i="7"/>
  <c r="C46" i="7"/>
  <c r="C47" i="7"/>
  <c r="C48" i="7"/>
  <c r="C49" i="7"/>
  <c r="C50" i="7"/>
  <c r="C41" i="7"/>
  <c r="G4" i="7"/>
  <c r="G5" i="7"/>
  <c r="G6" i="7"/>
  <c r="G7" i="7"/>
  <c r="G8" i="7"/>
  <c r="G9" i="7"/>
  <c r="G10" i="7"/>
  <c r="G11" i="7"/>
  <c r="G12" i="7"/>
  <c r="G3" i="7"/>
  <c r="D4" i="7"/>
  <c r="D5" i="7"/>
  <c r="D6" i="7"/>
  <c r="D7" i="7"/>
  <c r="D8" i="7"/>
  <c r="D9" i="7"/>
  <c r="D10" i="7"/>
  <c r="D11" i="7"/>
  <c r="D12" i="7"/>
  <c r="D3" i="7"/>
  <c r="C4" i="7"/>
  <c r="C5" i="7"/>
  <c r="C6" i="7"/>
  <c r="C7" i="7"/>
  <c r="C8" i="7"/>
  <c r="C9" i="7"/>
  <c r="C10" i="7"/>
  <c r="C11" i="7"/>
  <c r="C12" i="7"/>
  <c r="H25" i="7" l="1"/>
  <c r="H51" i="7"/>
</calcChain>
</file>

<file path=xl/sharedStrings.xml><?xml version="1.0" encoding="utf-8"?>
<sst xmlns="http://schemas.openxmlformats.org/spreadsheetml/2006/main" count="1192" uniqueCount="125">
  <si>
    <t xml:space="preserve">Parameters </t>
  </si>
  <si>
    <t xml:space="preserve">Units </t>
  </si>
  <si>
    <t xml:space="preserve">Test Method. </t>
  </si>
  <si>
    <t>PH</t>
  </si>
  <si>
    <t xml:space="preserve">Color </t>
  </si>
  <si>
    <t xml:space="preserve">Taste and Odour </t>
  </si>
  <si>
    <t xml:space="preserve">TDS </t>
  </si>
  <si>
    <t xml:space="preserve">TSS </t>
  </si>
  <si>
    <t xml:space="preserve">Total Hardness </t>
  </si>
  <si>
    <t xml:space="preserve">Electric Conductivity </t>
  </si>
  <si>
    <t xml:space="preserve">Turbidity </t>
  </si>
  <si>
    <t xml:space="preserve">mg/L </t>
  </si>
  <si>
    <t>µs/cm</t>
  </si>
  <si>
    <t xml:space="preserve">NTU </t>
  </si>
  <si>
    <t xml:space="preserve">DDS-22C High Accuracy digital Conductivity meter. </t>
  </si>
  <si>
    <t>Appratus</t>
  </si>
  <si>
    <t xml:space="preserve">Accuracy </t>
  </si>
  <si>
    <t>±1.0%</t>
  </si>
  <si>
    <t>PH meter with Buffer solution</t>
  </si>
  <si>
    <t xml:space="preserve">Multiparameter Photometer. </t>
  </si>
  <si>
    <t>Acceptable/Non Acceptable</t>
  </si>
  <si>
    <t xml:space="preserve">Filter paper, beaker, Desiccators, tritation assembly, vaccum pump, conical flask. </t>
  </si>
  <si>
    <t xml:space="preserve">BOD bottle and other related chemicals. </t>
  </si>
  <si>
    <t xml:space="preserve">Turbidity meter. </t>
  </si>
  <si>
    <t>±0.002</t>
  </si>
  <si>
    <t>±0.5%</t>
  </si>
  <si>
    <t xml:space="preserve">Total Alkalinity </t>
  </si>
  <si>
    <t xml:space="preserve">Nitrite </t>
  </si>
  <si>
    <t xml:space="preserve">Sulfate </t>
  </si>
  <si>
    <t>Calcium (ca)</t>
  </si>
  <si>
    <t>Sodium (Na)</t>
  </si>
  <si>
    <t>Magnesium (Mg)</t>
  </si>
  <si>
    <t xml:space="preserve">Chloride. </t>
  </si>
  <si>
    <t>Phosphate</t>
  </si>
  <si>
    <t xml:space="preserve">Arsenic </t>
  </si>
  <si>
    <t xml:space="preserve">Total Coliform </t>
  </si>
  <si>
    <t xml:space="preserve">Fecal Coliform </t>
  </si>
  <si>
    <t>mg/L</t>
  </si>
  <si>
    <t>ASTM  E2892-15</t>
  </si>
  <si>
    <t>ASTM D1293-99</t>
  </si>
  <si>
    <t>ASTM D1209-05</t>
  </si>
  <si>
    <t xml:space="preserve">ASTM D5907-10 </t>
  </si>
  <si>
    <t>ASTM D1225-14</t>
  </si>
  <si>
    <t>ASTM D888-09</t>
  </si>
  <si>
    <t>ASTM D2329-68</t>
  </si>
  <si>
    <t>ASTM D1252-06</t>
  </si>
  <si>
    <t>ASTM D1889-00</t>
  </si>
  <si>
    <t>EDTA Method ASTM D1126-02</t>
  </si>
  <si>
    <t>Indicator Method ASTM D1067-02</t>
  </si>
  <si>
    <t>ASTM D4191-15</t>
  </si>
  <si>
    <t>ASTM D511-14</t>
  </si>
  <si>
    <t>ASTM D7781-14</t>
  </si>
  <si>
    <t>ASTM D516-16</t>
  </si>
  <si>
    <t>ASTM D512-12</t>
  </si>
  <si>
    <t>ASTM D515-60</t>
  </si>
  <si>
    <t>ASTM D2972-15</t>
  </si>
  <si>
    <t>Burette,Pipettes, conical flask</t>
  </si>
  <si>
    <t>6.5-8.5</t>
  </si>
  <si>
    <t>20-200</t>
  </si>
  <si>
    <t>50-960</t>
  </si>
  <si>
    <t>MPN/100ml</t>
  </si>
  <si>
    <t>200-250</t>
  </si>
  <si>
    <t>&lt;0.05</t>
  </si>
  <si>
    <t>&lt;300</t>
  </si>
  <si>
    <t xml:space="preserve">TCU </t>
  </si>
  <si>
    <t xml:space="preserve">Acceptable </t>
  </si>
  <si>
    <t>0.5-0.7</t>
  </si>
  <si>
    <t>40-80</t>
  </si>
  <si>
    <t>0.1-1</t>
  </si>
  <si>
    <t>&lt;250</t>
  </si>
  <si>
    <t>6.5-8</t>
  </si>
  <si>
    <t>ASTM D3508-78</t>
  </si>
  <si>
    <t>ASTM D9132-82</t>
  </si>
  <si>
    <t>ASTM D5907-18</t>
  </si>
  <si>
    <t xml:space="preserve">WHO Limits for drinking water  </t>
  </si>
  <si>
    <t>FAO Limits for Agricultral Use</t>
  </si>
  <si>
    <t>5-8.5</t>
  </si>
  <si>
    <t>Unpleasent/Acceptable</t>
  </si>
  <si>
    <t>&gt;3</t>
  </si>
  <si>
    <t>0-2000</t>
  </si>
  <si>
    <t xml:space="preserve">5.0-8.0 </t>
  </si>
  <si>
    <t>&gt;70</t>
  </si>
  <si>
    <t>100-150</t>
  </si>
  <si>
    <t>40-100</t>
  </si>
  <si>
    <t>30-50</t>
  </si>
  <si>
    <t>1.0-3.0</t>
  </si>
  <si>
    <t>&lt;70</t>
  </si>
  <si>
    <t>0.04-0.09</t>
  </si>
  <si>
    <t xml:space="preserve">Location </t>
  </si>
  <si>
    <t xml:space="preserve">Physical Parameters for Drinking water </t>
  </si>
  <si>
    <t xml:space="preserve">PH </t>
  </si>
  <si>
    <t>TSS</t>
  </si>
  <si>
    <t>TDS</t>
  </si>
  <si>
    <t>Dissolved Oxygen (DO)</t>
  </si>
  <si>
    <t>Biochemical Oxygen Demand (BOD)</t>
  </si>
  <si>
    <t>Chemical Oxygen Demand (COD)</t>
  </si>
  <si>
    <t>DO</t>
  </si>
  <si>
    <t>BOD</t>
  </si>
  <si>
    <t>COD</t>
  </si>
  <si>
    <t>Warsak Dam (WD)</t>
  </si>
  <si>
    <t>Adezai (AK)</t>
  </si>
  <si>
    <t>Naghuman (NG)</t>
  </si>
  <si>
    <t>khiyali (KK)</t>
  </si>
  <si>
    <t>Jindi (JR)</t>
  </si>
  <si>
    <t>Bara (BR)</t>
  </si>
  <si>
    <t>Pabbi (PR)</t>
  </si>
  <si>
    <t>Nowshera (NK)</t>
  </si>
  <si>
    <t>Rustam (RR)</t>
  </si>
  <si>
    <t xml:space="preserve">Indus River at Khairabad (IR) </t>
  </si>
  <si>
    <t xml:space="preserve">Chemical Parameters for Drinking Water </t>
  </si>
  <si>
    <t xml:space="preserve">Minus from 6.5 </t>
  </si>
  <si>
    <t xml:space="preserve">Minus from 8.5 </t>
  </si>
  <si>
    <t xml:space="preserve">Limit </t>
  </si>
  <si>
    <t xml:space="preserve">&lt;30 </t>
  </si>
  <si>
    <t xml:space="preserve">50% value </t>
  </si>
  <si>
    <t xml:space="preserve">50 % value </t>
  </si>
  <si>
    <t>(0.35 or 0.9)</t>
  </si>
  <si>
    <t>(0.35-0.9)</t>
  </si>
  <si>
    <t xml:space="preserve">on actual value </t>
  </si>
  <si>
    <t xml:space="preserve">Difference </t>
  </si>
  <si>
    <t xml:space="preserve">on Difference value </t>
  </si>
  <si>
    <t xml:space="preserve">On observed value </t>
  </si>
  <si>
    <t xml:space="preserve">on differnce value </t>
  </si>
  <si>
    <t xml:space="preserve">on Observed value 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</si>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</sst>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 readingOrder="1"/>
    </xf>
    <xf numFmtId="9" fontId="2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/>
    <xf numFmtId="0" fontId="2" fillId="0" borderId="26" xfId="0" applyFont="1" applyBorder="1"/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1" xfId="0" applyFont="1" applyBorder="1"/>
    <xf numFmtId="0" fontId="0" fillId="2" borderId="1" xfId="0" applyFill="1" applyBorder="1"/>
    <xf numFmtId="0" fontId="1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/>
    <xf numFmtId="0" fontId="4" fillId="0" borderId="1" xfId="0" applyFont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0" xfId="0" applyFont="1" applyBorder="1"/>
    <xf numFmtId="0" fontId="2" fillId="0" borderId="32" xfId="0" applyFont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20" xfId="0" applyFont="1" applyBorder="1"/>
    <xf numFmtId="0" fontId="0" fillId="0" borderId="11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2" borderId="17" xfId="0" applyFont="1" applyFill="1" applyBorder="1"/>
    <xf numFmtId="0" fontId="2" fillId="4" borderId="17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2" fillId="2" borderId="29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2" borderId="22" xfId="0" applyFont="1" applyFill="1" applyBorder="1"/>
    <xf numFmtId="0" fontId="2" fillId="2" borderId="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/>
    <xf numFmtId="0" fontId="0" fillId="2" borderId="0" xfId="0" applyFill="1" applyBorder="1"/>
    <xf numFmtId="0" fontId="2" fillId="0" borderId="22" xfId="0" applyFont="1" applyFill="1" applyBorder="1"/>
    <xf numFmtId="0" fontId="0" fillId="0" borderId="2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 applyAlignment="1">
      <alignment horizontal="center"/>
    </xf>
    <xf numFmtId="0" fontId="0" fillId="2" borderId="34" xfId="0" applyFill="1" applyBorder="1"/>
    <xf numFmtId="0" fontId="0" fillId="0" borderId="34" xfId="0" applyBorder="1" applyAlignment="1">
      <alignment horizontal="center"/>
    </xf>
    <xf numFmtId="0" fontId="0" fillId="2" borderId="11" xfId="0" applyFill="1" applyBorder="1"/>
    <xf numFmtId="0" fontId="2" fillId="0" borderId="1" xfId="0" applyFont="1" applyFill="1" applyBorder="1"/>
    <xf numFmtId="0" fontId="2" fillId="4" borderId="22" xfId="0" applyFont="1" applyFill="1" applyBorder="1"/>
    <xf numFmtId="0" fontId="2" fillId="4" borderId="31" xfId="0" applyFont="1" applyFill="1" applyBorder="1"/>
    <xf numFmtId="0" fontId="2" fillId="4" borderId="23" xfId="0" applyFont="1" applyFill="1" applyBorder="1"/>
    <xf numFmtId="0" fontId="2" fillId="0" borderId="35" xfId="0" applyFont="1" applyFill="1" applyBorder="1"/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sqref="A1:A11"/>
    </sheetView>
  </sheetViews>
  <sheetFormatPr defaultRowHeight="15" x14ac:dyDescent="0.25"/>
  <cols>
    <col min="1" max="1" width="33.42578125" bestFit="1" customWidth="1"/>
    <col min="3" max="3" width="69.5703125" customWidth="1"/>
    <col min="4" max="4" width="9.140625" bestFit="1" customWidth="1"/>
    <col min="5" max="5" width="16.42578125" bestFit="1" customWidth="1"/>
    <col min="6" max="6" width="12.7109375" style="7" bestFit="1" customWidth="1"/>
    <col min="7" max="7" width="20.85546875" bestFit="1" customWidth="1"/>
  </cols>
  <sheetData>
    <row r="1" spans="1:7" ht="27.75" customHeight="1" x14ac:dyDescent="0.25">
      <c r="A1" s="8" t="s">
        <v>0</v>
      </c>
      <c r="B1" s="8" t="s">
        <v>1</v>
      </c>
      <c r="C1" s="8" t="s">
        <v>15</v>
      </c>
      <c r="D1" s="8" t="s">
        <v>16</v>
      </c>
      <c r="E1" s="8" t="s">
        <v>2</v>
      </c>
      <c r="F1" s="9" t="s">
        <v>74</v>
      </c>
      <c r="G1" s="10" t="s">
        <v>75</v>
      </c>
    </row>
    <row r="2" spans="1:7" x14ac:dyDescent="0.25">
      <c r="A2" s="1" t="s">
        <v>3</v>
      </c>
      <c r="B2" s="1"/>
      <c r="C2" s="1" t="s">
        <v>18</v>
      </c>
      <c r="D2" s="1" t="s">
        <v>24</v>
      </c>
      <c r="E2" s="1" t="s">
        <v>39</v>
      </c>
      <c r="F2" s="6" t="s">
        <v>57</v>
      </c>
      <c r="G2" s="11" t="s">
        <v>76</v>
      </c>
    </row>
    <row r="3" spans="1:7" x14ac:dyDescent="0.25">
      <c r="A3" s="1" t="s">
        <v>4</v>
      </c>
      <c r="B3" s="1" t="s">
        <v>64</v>
      </c>
      <c r="C3" s="1" t="s">
        <v>19</v>
      </c>
      <c r="D3" s="1"/>
      <c r="E3" s="1" t="s">
        <v>40</v>
      </c>
      <c r="F3" s="6">
        <v>5</v>
      </c>
      <c r="G3" s="11" t="s">
        <v>77</v>
      </c>
    </row>
    <row r="4" spans="1:7" x14ac:dyDescent="0.25">
      <c r="A4" s="1" t="s">
        <v>5</v>
      </c>
      <c r="B4" s="1"/>
      <c r="C4" s="1" t="s">
        <v>20</v>
      </c>
      <c r="D4" s="1"/>
      <c r="E4" s="1" t="s">
        <v>38</v>
      </c>
      <c r="F4" s="6" t="s">
        <v>65</v>
      </c>
      <c r="G4" s="11" t="s">
        <v>77</v>
      </c>
    </row>
    <row r="5" spans="1:7" x14ac:dyDescent="0.25">
      <c r="A5" s="1" t="s">
        <v>7</v>
      </c>
      <c r="B5" s="1" t="s">
        <v>11</v>
      </c>
      <c r="C5" s="1" t="s">
        <v>21</v>
      </c>
      <c r="D5" s="1" t="s">
        <v>25</v>
      </c>
      <c r="E5" s="1" t="s">
        <v>73</v>
      </c>
      <c r="F5" s="6">
        <v>25</v>
      </c>
      <c r="G5" s="11">
        <v>120</v>
      </c>
    </row>
    <row r="6" spans="1:7" x14ac:dyDescent="0.25">
      <c r="A6" s="1" t="s">
        <v>6</v>
      </c>
      <c r="B6" s="1" t="s">
        <v>11</v>
      </c>
      <c r="C6" s="1" t="s">
        <v>21</v>
      </c>
      <c r="D6" s="1" t="s">
        <v>25</v>
      </c>
      <c r="E6" s="1" t="s">
        <v>41</v>
      </c>
      <c r="F6" s="6">
        <v>300</v>
      </c>
      <c r="G6" s="11" t="s">
        <v>79</v>
      </c>
    </row>
    <row r="7" spans="1:7" ht="15.75" x14ac:dyDescent="0.25">
      <c r="A7" s="1" t="s">
        <v>9</v>
      </c>
      <c r="B7" s="2" t="s">
        <v>12</v>
      </c>
      <c r="C7" s="1" t="s">
        <v>14</v>
      </c>
      <c r="D7" s="3" t="s">
        <v>17</v>
      </c>
      <c r="E7" s="1" t="s">
        <v>42</v>
      </c>
      <c r="F7" s="6">
        <v>400</v>
      </c>
      <c r="G7" s="11" t="s">
        <v>78</v>
      </c>
    </row>
    <row r="8" spans="1:7" x14ac:dyDescent="0.25">
      <c r="A8" s="1" t="s">
        <v>93</v>
      </c>
      <c r="B8" s="1" t="s">
        <v>11</v>
      </c>
      <c r="C8" s="1" t="s">
        <v>22</v>
      </c>
      <c r="D8" s="3" t="s">
        <v>17</v>
      </c>
      <c r="E8" s="1" t="s">
        <v>43</v>
      </c>
      <c r="F8" s="6" t="s">
        <v>70</v>
      </c>
      <c r="G8" s="11" t="s">
        <v>80</v>
      </c>
    </row>
    <row r="9" spans="1:7" x14ac:dyDescent="0.25">
      <c r="A9" s="1" t="s">
        <v>94</v>
      </c>
      <c r="B9" s="1" t="s">
        <v>11</v>
      </c>
      <c r="C9" s="1" t="s">
        <v>22</v>
      </c>
      <c r="D9" s="3" t="s">
        <v>17</v>
      </c>
      <c r="E9" s="1" t="s">
        <v>44</v>
      </c>
      <c r="F9" s="6">
        <v>4.0000000000000002E-4</v>
      </c>
      <c r="G9" s="4">
        <v>80</v>
      </c>
    </row>
    <row r="10" spans="1:7" x14ac:dyDescent="0.25">
      <c r="A10" s="1" t="s">
        <v>95</v>
      </c>
      <c r="B10" s="1" t="s">
        <v>11</v>
      </c>
      <c r="C10" s="1" t="s">
        <v>22</v>
      </c>
      <c r="D10" s="3" t="s">
        <v>17</v>
      </c>
      <c r="E10" s="1" t="s">
        <v>45</v>
      </c>
      <c r="F10" s="4" t="s">
        <v>69</v>
      </c>
      <c r="G10" s="4">
        <v>150</v>
      </c>
    </row>
    <row r="11" spans="1:7" x14ac:dyDescent="0.25">
      <c r="A11" s="1" t="s">
        <v>10</v>
      </c>
      <c r="B11" s="1" t="s">
        <v>13</v>
      </c>
      <c r="C11" s="1" t="s">
        <v>23</v>
      </c>
      <c r="D11" s="3" t="s">
        <v>17</v>
      </c>
      <c r="E11" s="1" t="s">
        <v>46</v>
      </c>
      <c r="F11" s="6">
        <v>5</v>
      </c>
      <c r="G11" s="4">
        <v>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5"/>
  <sheetViews>
    <sheetView tabSelected="1" topLeftCell="A76" zoomScaleNormal="100" workbookViewId="0">
      <selection activeCell="D86" sqref="D86"/>
    </sheetView>
  </sheetViews>
  <sheetFormatPr defaultRowHeight="15" x14ac:dyDescent="0.25"/>
  <cols>
    <col min="1" max="1" width="27.42578125" bestFit="1" customWidth="1"/>
    <col min="2" max="2" width="11.42578125" bestFit="1" customWidth="1"/>
    <col min="3" max="3" width="15.7109375" bestFit="1" customWidth="1"/>
    <col min="4" max="4" width="14.7109375" bestFit="1" customWidth="1"/>
    <col min="5" max="6" width="14.7109375" customWidth="1"/>
    <col min="7" max="7" width="14.7109375" bestFit="1" customWidth="1"/>
    <col min="8" max="8" width="11.28515625" bestFit="1" customWidth="1"/>
    <col min="12" max="12" width="27.42578125" bestFit="1" customWidth="1"/>
    <col min="13" max="13" width="11.42578125" bestFit="1" customWidth="1"/>
    <col min="14" max="14" width="15.7109375" bestFit="1" customWidth="1"/>
    <col min="15" max="16" width="14.7109375" bestFit="1" customWidth="1"/>
    <col min="17" max="17" width="11.28515625" bestFit="1" customWidth="1"/>
  </cols>
  <sheetData>
    <row r="1" spans="1:17" x14ac:dyDescent="0.25">
      <c r="D1">
        <v>6.5</v>
      </c>
      <c r="G1">
        <v>8.5</v>
      </c>
      <c r="O1">
        <v>6.5</v>
      </c>
      <c r="P1">
        <v>8.5</v>
      </c>
    </row>
    <row r="2" spans="1:17" x14ac:dyDescent="0.25">
      <c r="A2" s="97" t="s">
        <v>90</v>
      </c>
      <c r="B2" s="97"/>
      <c r="C2" s="34" t="s">
        <v>112</v>
      </c>
      <c r="D2" s="34" t="s">
        <v>110</v>
      </c>
      <c r="E2" s="34"/>
      <c r="F2" s="34"/>
      <c r="G2" s="34" t="s">
        <v>111</v>
      </c>
      <c r="H2" s="34"/>
      <c r="L2" s="97" t="s">
        <v>90</v>
      </c>
      <c r="M2" s="97"/>
      <c r="N2" s="34" t="s">
        <v>112</v>
      </c>
      <c r="O2" s="34" t="s">
        <v>110</v>
      </c>
      <c r="P2" s="34" t="s">
        <v>111</v>
      </c>
      <c r="Q2" s="34"/>
    </row>
    <row r="3" spans="1:17" x14ac:dyDescent="0.25">
      <c r="A3" s="1" t="s">
        <v>99</v>
      </c>
      <c r="B3" s="12">
        <v>7.15</v>
      </c>
      <c r="C3" s="4" t="str">
        <f>IF(B3&gt;6.5,"A", IF(B3&lt;8.5,"B"))</f>
        <v>A</v>
      </c>
      <c r="D3" s="4">
        <f>B3-$D$1</f>
        <v>0.65000000000000036</v>
      </c>
      <c r="E3" s="4"/>
      <c r="F3" s="4"/>
      <c r="G3" s="4">
        <f>$G$1-B3</f>
        <v>1.3499999999999996</v>
      </c>
      <c r="H3" s="34"/>
      <c r="L3" s="1" t="s">
        <v>99</v>
      </c>
      <c r="M3" s="12">
        <v>7.15</v>
      </c>
      <c r="N3" s="4" t="str">
        <f>IF(M3&gt;6.5,"A", IF(M3&lt;8.5,"B"))</f>
        <v>A</v>
      </c>
      <c r="O3" s="4">
        <f>M3-$D$1</f>
        <v>0.65000000000000036</v>
      </c>
      <c r="P3" s="4">
        <f>$G$1-M3</f>
        <v>1.3499999999999996</v>
      </c>
      <c r="Q3" s="34"/>
    </row>
    <row r="4" spans="1:17" x14ac:dyDescent="0.25">
      <c r="A4" s="1" t="s">
        <v>100</v>
      </c>
      <c r="B4" s="12">
        <v>6.93</v>
      </c>
      <c r="C4" s="4" t="str">
        <f t="shared" ref="C4:C12" si="0">IF(B4&gt;6.5,"A", IF(B4&lt;8.5,"B"))</f>
        <v>A</v>
      </c>
      <c r="D4" s="4">
        <f t="shared" ref="D4:D12" si="1">B4-$D$1</f>
        <v>0.42999999999999972</v>
      </c>
      <c r="E4" s="4"/>
      <c r="F4" s="4"/>
      <c r="G4" s="4">
        <f t="shared" ref="G4:G12" si="2">$G$1-B4</f>
        <v>1.5700000000000003</v>
      </c>
      <c r="H4" s="34"/>
      <c r="L4" s="1" t="s">
        <v>100</v>
      </c>
      <c r="M4" s="12">
        <v>6.93</v>
      </c>
      <c r="N4" s="4" t="str">
        <f t="shared" ref="N4:N12" si="3">IF(M4&gt;6.5,"A", IF(M4&lt;8.5,"B"))</f>
        <v>A</v>
      </c>
      <c r="O4" s="4">
        <f t="shared" ref="O4:O12" si="4">M4-$D$1</f>
        <v>0.42999999999999972</v>
      </c>
      <c r="P4" s="4">
        <f t="shared" ref="P4:P12" si="5">$G$1-M4</f>
        <v>1.5700000000000003</v>
      </c>
      <c r="Q4" s="34"/>
    </row>
    <row r="5" spans="1:17" x14ac:dyDescent="0.25">
      <c r="A5" s="1" t="s">
        <v>101</v>
      </c>
      <c r="B5" s="12">
        <v>6.94</v>
      </c>
      <c r="C5" s="4" t="str">
        <f t="shared" si="0"/>
        <v>A</v>
      </c>
      <c r="D5" s="4">
        <f t="shared" si="1"/>
        <v>0.44000000000000039</v>
      </c>
      <c r="E5" s="4"/>
      <c r="F5" s="4"/>
      <c r="G5" s="4">
        <f t="shared" si="2"/>
        <v>1.5599999999999996</v>
      </c>
      <c r="H5" s="34"/>
      <c r="L5" s="1" t="s">
        <v>101</v>
      </c>
      <c r="M5" s="12">
        <v>6.94</v>
      </c>
      <c r="N5" s="4" t="str">
        <f t="shared" si="3"/>
        <v>A</v>
      </c>
      <c r="O5" s="4">
        <f t="shared" si="4"/>
        <v>0.44000000000000039</v>
      </c>
      <c r="P5" s="4">
        <f t="shared" si="5"/>
        <v>1.5599999999999996</v>
      </c>
      <c r="Q5" s="34"/>
    </row>
    <row r="6" spans="1:17" x14ac:dyDescent="0.25">
      <c r="A6" s="1" t="s">
        <v>102</v>
      </c>
      <c r="B6" s="12">
        <v>7.68</v>
      </c>
      <c r="C6" s="4" t="str">
        <f t="shared" si="0"/>
        <v>A</v>
      </c>
      <c r="D6" s="4">
        <f t="shared" si="1"/>
        <v>1.1799999999999997</v>
      </c>
      <c r="E6" s="4"/>
      <c r="F6" s="4"/>
      <c r="G6" s="4">
        <f t="shared" si="2"/>
        <v>0.82000000000000028</v>
      </c>
      <c r="H6" s="34"/>
      <c r="L6" s="1" t="s">
        <v>102</v>
      </c>
      <c r="M6" s="12">
        <v>7.68</v>
      </c>
      <c r="N6" s="4" t="str">
        <f t="shared" si="3"/>
        <v>A</v>
      </c>
      <c r="O6" s="4">
        <f t="shared" si="4"/>
        <v>1.1799999999999997</v>
      </c>
      <c r="P6" s="4">
        <f t="shared" si="5"/>
        <v>0.82000000000000028</v>
      </c>
      <c r="Q6" s="34"/>
    </row>
    <row r="7" spans="1:17" x14ac:dyDescent="0.25">
      <c r="A7" s="1" t="s">
        <v>103</v>
      </c>
      <c r="B7" s="12">
        <v>7.2</v>
      </c>
      <c r="C7" s="4" t="str">
        <f t="shared" si="0"/>
        <v>A</v>
      </c>
      <c r="D7" s="4">
        <f t="shared" si="1"/>
        <v>0.70000000000000018</v>
      </c>
      <c r="E7" s="4"/>
      <c r="F7" s="4"/>
      <c r="G7" s="4">
        <f t="shared" si="2"/>
        <v>1.2999999999999998</v>
      </c>
      <c r="H7" s="34"/>
      <c r="L7" s="1" t="s">
        <v>103</v>
      </c>
      <c r="M7" s="12">
        <v>7.2</v>
      </c>
      <c r="N7" s="4" t="str">
        <f t="shared" si="3"/>
        <v>A</v>
      </c>
      <c r="O7" s="4">
        <f t="shared" si="4"/>
        <v>0.70000000000000018</v>
      </c>
      <c r="P7" s="4">
        <f t="shared" si="5"/>
        <v>1.2999999999999998</v>
      </c>
      <c r="Q7" s="34"/>
    </row>
    <row r="8" spans="1:17" x14ac:dyDescent="0.25">
      <c r="A8" s="1" t="s">
        <v>104</v>
      </c>
      <c r="B8" s="12">
        <v>6.97</v>
      </c>
      <c r="C8" s="4" t="str">
        <f t="shared" si="0"/>
        <v>A</v>
      </c>
      <c r="D8" s="4">
        <f t="shared" si="1"/>
        <v>0.46999999999999975</v>
      </c>
      <c r="E8" s="4"/>
      <c r="F8" s="4"/>
      <c r="G8" s="4">
        <f t="shared" si="2"/>
        <v>1.5300000000000002</v>
      </c>
      <c r="H8" s="34"/>
      <c r="L8" s="1" t="s">
        <v>104</v>
      </c>
      <c r="M8" s="12">
        <v>6.97</v>
      </c>
      <c r="N8" s="4" t="str">
        <f t="shared" si="3"/>
        <v>A</v>
      </c>
      <c r="O8" s="4">
        <f t="shared" si="4"/>
        <v>0.46999999999999975</v>
      </c>
      <c r="P8" s="4">
        <f t="shared" si="5"/>
        <v>1.5300000000000002</v>
      </c>
      <c r="Q8" s="34"/>
    </row>
    <row r="9" spans="1:17" x14ac:dyDescent="0.25">
      <c r="A9" s="1" t="s">
        <v>105</v>
      </c>
      <c r="B9" s="12">
        <v>7.06</v>
      </c>
      <c r="C9" s="4" t="str">
        <f t="shared" si="0"/>
        <v>A</v>
      </c>
      <c r="D9" s="4">
        <f t="shared" si="1"/>
        <v>0.55999999999999961</v>
      </c>
      <c r="E9" s="4"/>
      <c r="F9" s="4"/>
      <c r="G9" s="4">
        <f t="shared" si="2"/>
        <v>1.4400000000000004</v>
      </c>
      <c r="H9" s="34"/>
      <c r="L9" s="1" t="s">
        <v>105</v>
      </c>
      <c r="M9" s="12">
        <v>7.06</v>
      </c>
      <c r="N9" s="4" t="str">
        <f t="shared" si="3"/>
        <v>A</v>
      </c>
      <c r="O9" s="4">
        <f t="shared" si="4"/>
        <v>0.55999999999999961</v>
      </c>
      <c r="P9" s="4">
        <f t="shared" si="5"/>
        <v>1.4400000000000004</v>
      </c>
      <c r="Q9" s="34"/>
    </row>
    <row r="10" spans="1:17" x14ac:dyDescent="0.25">
      <c r="A10" s="1" t="s">
        <v>106</v>
      </c>
      <c r="B10" s="12">
        <v>7.03</v>
      </c>
      <c r="C10" s="4" t="str">
        <f t="shared" si="0"/>
        <v>A</v>
      </c>
      <c r="D10" s="4">
        <f t="shared" si="1"/>
        <v>0.53000000000000025</v>
      </c>
      <c r="E10" s="4"/>
      <c r="F10" s="4"/>
      <c r="G10" s="4">
        <f t="shared" si="2"/>
        <v>1.4699999999999998</v>
      </c>
      <c r="H10" s="34"/>
      <c r="L10" s="1" t="s">
        <v>106</v>
      </c>
      <c r="M10" s="12">
        <v>7.03</v>
      </c>
      <c r="N10" s="4" t="str">
        <f t="shared" si="3"/>
        <v>A</v>
      </c>
      <c r="O10" s="4">
        <f t="shared" si="4"/>
        <v>0.53000000000000025</v>
      </c>
      <c r="P10" s="4">
        <f t="shared" si="5"/>
        <v>1.4699999999999998</v>
      </c>
      <c r="Q10" s="34"/>
    </row>
    <row r="11" spans="1:17" x14ac:dyDescent="0.25">
      <c r="A11" s="1" t="s">
        <v>107</v>
      </c>
      <c r="B11" s="12">
        <v>7.37</v>
      </c>
      <c r="C11" s="4" t="str">
        <f t="shared" si="0"/>
        <v>A</v>
      </c>
      <c r="D11" s="4">
        <f t="shared" si="1"/>
        <v>0.87000000000000011</v>
      </c>
      <c r="E11" s="4"/>
      <c r="F11" s="4"/>
      <c r="G11" s="4">
        <f t="shared" si="2"/>
        <v>1.1299999999999999</v>
      </c>
      <c r="H11" s="34"/>
      <c r="L11" s="1" t="s">
        <v>107</v>
      </c>
      <c r="M11" s="12">
        <v>7.37</v>
      </c>
      <c r="N11" s="4" t="str">
        <f t="shared" si="3"/>
        <v>A</v>
      </c>
      <c r="O11" s="4">
        <f t="shared" si="4"/>
        <v>0.87000000000000011</v>
      </c>
      <c r="P11" s="4">
        <f t="shared" si="5"/>
        <v>1.1299999999999999</v>
      </c>
      <c r="Q11" s="34"/>
    </row>
    <row r="12" spans="1:17" x14ac:dyDescent="0.25">
      <c r="A12" s="1" t="s">
        <v>108</v>
      </c>
      <c r="B12" s="12">
        <v>7.18</v>
      </c>
      <c r="C12" s="4" t="str">
        <f t="shared" si="0"/>
        <v>A</v>
      </c>
      <c r="D12" s="4">
        <f t="shared" si="1"/>
        <v>0.67999999999999972</v>
      </c>
      <c r="E12" s="4"/>
      <c r="F12" s="4"/>
      <c r="G12" s="4">
        <f t="shared" si="2"/>
        <v>1.3200000000000003</v>
      </c>
      <c r="H12" s="34"/>
      <c r="L12" s="1" t="s">
        <v>108</v>
      </c>
      <c r="M12" s="12">
        <v>7.18</v>
      </c>
      <c r="N12" s="4" t="str">
        <f t="shared" si="3"/>
        <v>A</v>
      </c>
      <c r="O12" s="4">
        <f t="shared" si="4"/>
        <v>0.67999999999999972</v>
      </c>
      <c r="P12" s="4">
        <f t="shared" si="5"/>
        <v>1.3200000000000003</v>
      </c>
      <c r="Q12" s="34"/>
    </row>
    <row r="13" spans="1:17" x14ac:dyDescent="0.25">
      <c r="A13" s="48"/>
      <c r="B13" s="49"/>
      <c r="C13" s="50"/>
      <c r="D13" s="50"/>
      <c r="E13" s="50"/>
      <c r="F13" s="50"/>
      <c r="G13" t="s">
        <v>114</v>
      </c>
      <c r="H13" s="51"/>
      <c r="L13" s="48"/>
      <c r="M13" s="49"/>
      <c r="N13" s="50"/>
      <c r="O13" s="50"/>
      <c r="P13" t="s">
        <v>114</v>
      </c>
      <c r="Q13" s="51"/>
    </row>
    <row r="14" spans="1:17" x14ac:dyDescent="0.25">
      <c r="A14" s="98" t="s">
        <v>91</v>
      </c>
      <c r="B14" s="98"/>
      <c r="C14" s="34" t="s">
        <v>112</v>
      </c>
      <c r="D14" s="34">
        <v>25</v>
      </c>
      <c r="E14" s="34"/>
      <c r="F14" s="34"/>
      <c r="G14" s="34">
        <f>D14/2</f>
        <v>12.5</v>
      </c>
      <c r="H14" s="34" t="s">
        <v>116</v>
      </c>
      <c r="L14" s="98" t="s">
        <v>91</v>
      </c>
      <c r="M14" s="98"/>
      <c r="N14" s="34" t="s">
        <v>112</v>
      </c>
      <c r="O14" s="34">
        <v>25</v>
      </c>
      <c r="P14" s="34">
        <f>O14/2</f>
        <v>12.5</v>
      </c>
      <c r="Q14" s="34" t="s">
        <v>116</v>
      </c>
    </row>
    <row r="15" spans="1:17" ht="15.75" thickBot="1" x14ac:dyDescent="0.3">
      <c r="A15" s="52" t="s">
        <v>99</v>
      </c>
      <c r="B15" s="53">
        <v>4</v>
      </c>
      <c r="C15" s="54" t="str">
        <f>IF(B15&lt;25,"Normal", "TSS found")</f>
        <v>Normal</v>
      </c>
      <c r="D15" s="54">
        <f>B15-$D$14</f>
        <v>-21</v>
      </c>
      <c r="E15" s="54">
        <v>1</v>
      </c>
      <c r="F15" s="54"/>
      <c r="G15" s="54">
        <f>$D$14+$G$14</f>
        <v>37.5</v>
      </c>
      <c r="H15" s="55">
        <f>IF(D15&gt;=$G$15,D15*0.9,D15*0.35)</f>
        <v>-7.35</v>
      </c>
      <c r="I15">
        <v>-7.35</v>
      </c>
      <c r="L15" s="52" t="s">
        <v>99</v>
      </c>
      <c r="M15" s="53">
        <v>4</v>
      </c>
      <c r="N15" s="54" t="str">
        <f>IF(M15&lt;25,"Normal", "TSS found")</f>
        <v>Normal</v>
      </c>
      <c r="O15" s="54">
        <f>M15-$D$14</f>
        <v>-21</v>
      </c>
      <c r="P15" s="54">
        <f>$D$14+$G$14</f>
        <v>37.5</v>
      </c>
      <c r="Q15" s="55">
        <f>IF(M15&gt;=$G$15,M15*0.9,M15*0.35)</f>
        <v>1.4</v>
      </c>
    </row>
    <row r="16" spans="1:17" x14ac:dyDescent="0.25">
      <c r="A16" s="35" t="s">
        <v>100</v>
      </c>
      <c r="B16" s="12">
        <v>23</v>
      </c>
      <c r="C16" s="36" t="str">
        <f t="shared" ref="C16:C24" si="6">IF(B16&lt;25,"Normal", "TSS found")</f>
        <v>Normal</v>
      </c>
      <c r="D16" s="36">
        <f t="shared" ref="D16:D24" si="7">B16-$D$14</f>
        <v>-2</v>
      </c>
      <c r="E16" s="54">
        <v>1</v>
      </c>
      <c r="F16" s="54"/>
      <c r="G16" s="54">
        <f t="shared" ref="G16:G24" si="8">$D$14+$G$14</f>
        <v>37.5</v>
      </c>
      <c r="H16" s="55">
        <f t="shared" ref="H16:H24" si="9">IF(D16&gt;=$G$15,D16*0.9,D16*0.35)</f>
        <v>-0.7</v>
      </c>
      <c r="I16">
        <v>-0.7</v>
      </c>
      <c r="L16" s="35" t="s">
        <v>100</v>
      </c>
      <c r="M16" s="12">
        <v>23</v>
      </c>
      <c r="N16" s="36" t="str">
        <f t="shared" ref="N16:N24" si="10">IF(M16&lt;25,"Normal", "TSS found")</f>
        <v>Normal</v>
      </c>
      <c r="O16" s="36">
        <f t="shared" ref="O16:O24" si="11">M16-$D$14</f>
        <v>-2</v>
      </c>
      <c r="P16" s="54">
        <f t="shared" ref="P16:P24" si="12">$D$14+$G$14</f>
        <v>37.5</v>
      </c>
      <c r="Q16" s="55">
        <f t="shared" ref="Q16:Q24" si="13">IF(M16&gt;=$G$15,M16*0.9,M16*0.35)</f>
        <v>8.0499999999999989</v>
      </c>
    </row>
    <row r="17" spans="1:17" x14ac:dyDescent="0.25">
      <c r="A17" s="18" t="s">
        <v>101</v>
      </c>
      <c r="B17" s="12">
        <v>18</v>
      </c>
      <c r="C17" s="36" t="str">
        <f t="shared" si="6"/>
        <v>Normal</v>
      </c>
      <c r="D17" s="36">
        <f t="shared" si="7"/>
        <v>-7</v>
      </c>
      <c r="E17" s="54">
        <v>1</v>
      </c>
      <c r="F17" s="54"/>
      <c r="G17" s="54">
        <f t="shared" si="8"/>
        <v>37.5</v>
      </c>
      <c r="H17" s="55">
        <f t="shared" si="9"/>
        <v>-2.4499999999999997</v>
      </c>
      <c r="I17">
        <v>-2.4500000000000002</v>
      </c>
      <c r="L17" s="18" t="s">
        <v>101</v>
      </c>
      <c r="M17" s="12">
        <v>18</v>
      </c>
      <c r="N17" s="36" t="str">
        <f t="shared" si="10"/>
        <v>Normal</v>
      </c>
      <c r="O17" s="36">
        <f t="shared" si="11"/>
        <v>-7</v>
      </c>
      <c r="P17" s="54">
        <f t="shared" si="12"/>
        <v>37.5</v>
      </c>
      <c r="Q17" s="55">
        <f t="shared" si="13"/>
        <v>6.3</v>
      </c>
    </row>
    <row r="18" spans="1:17" x14ac:dyDescent="0.25">
      <c r="A18" s="18" t="s">
        <v>102</v>
      </c>
      <c r="B18" s="12">
        <v>8</v>
      </c>
      <c r="C18" s="36" t="str">
        <f t="shared" si="6"/>
        <v>Normal</v>
      </c>
      <c r="D18" s="36">
        <f t="shared" si="7"/>
        <v>-17</v>
      </c>
      <c r="E18" s="54">
        <v>1</v>
      </c>
      <c r="F18" s="54"/>
      <c r="G18" s="54">
        <f t="shared" si="8"/>
        <v>37.5</v>
      </c>
      <c r="H18" s="55">
        <f t="shared" si="9"/>
        <v>-5.9499999999999993</v>
      </c>
      <c r="I18">
        <v>-5.95</v>
      </c>
      <c r="L18" s="18" t="s">
        <v>102</v>
      </c>
      <c r="M18" s="12">
        <v>8</v>
      </c>
      <c r="N18" s="36" t="str">
        <f t="shared" si="10"/>
        <v>Normal</v>
      </c>
      <c r="O18" s="36">
        <f t="shared" si="11"/>
        <v>-17</v>
      </c>
      <c r="P18" s="54">
        <f t="shared" si="12"/>
        <v>37.5</v>
      </c>
      <c r="Q18" s="55">
        <f t="shared" si="13"/>
        <v>2.8</v>
      </c>
    </row>
    <row r="19" spans="1:17" x14ac:dyDescent="0.25">
      <c r="A19" s="18" t="s">
        <v>103</v>
      </c>
      <c r="B19" s="12">
        <v>13</v>
      </c>
      <c r="C19" s="36" t="str">
        <f t="shared" si="6"/>
        <v>Normal</v>
      </c>
      <c r="D19" s="36">
        <f t="shared" si="7"/>
        <v>-12</v>
      </c>
      <c r="E19" s="54">
        <v>1</v>
      </c>
      <c r="F19" s="54"/>
      <c r="G19" s="54">
        <f t="shared" si="8"/>
        <v>37.5</v>
      </c>
      <c r="H19" s="55">
        <f t="shared" si="9"/>
        <v>-4.1999999999999993</v>
      </c>
      <c r="I19">
        <v>-4.2</v>
      </c>
      <c r="L19" s="18" t="s">
        <v>103</v>
      </c>
      <c r="M19" s="12">
        <v>13</v>
      </c>
      <c r="N19" s="36" t="str">
        <f t="shared" si="10"/>
        <v>Normal</v>
      </c>
      <c r="O19" s="36">
        <f t="shared" si="11"/>
        <v>-12</v>
      </c>
      <c r="P19" s="54">
        <f t="shared" si="12"/>
        <v>37.5</v>
      </c>
      <c r="Q19" s="55">
        <f t="shared" si="13"/>
        <v>4.55</v>
      </c>
    </row>
    <row r="20" spans="1:17" x14ac:dyDescent="0.25">
      <c r="A20" s="64" t="s">
        <v>104</v>
      </c>
      <c r="B20" s="66">
        <v>30</v>
      </c>
      <c r="C20" s="37" t="str">
        <f t="shared" si="6"/>
        <v>TSS found</v>
      </c>
      <c r="D20" s="37">
        <f t="shared" si="7"/>
        <v>5</v>
      </c>
      <c r="E20" s="67">
        <v>2</v>
      </c>
      <c r="F20" s="67"/>
      <c r="G20" s="67">
        <f t="shared" si="8"/>
        <v>37.5</v>
      </c>
      <c r="H20" s="67">
        <f t="shared" si="9"/>
        <v>1.75</v>
      </c>
      <c r="I20">
        <v>1.75</v>
      </c>
      <c r="L20" s="64" t="s">
        <v>104</v>
      </c>
      <c r="M20" s="66">
        <v>30</v>
      </c>
      <c r="N20" s="37" t="str">
        <f t="shared" si="10"/>
        <v>TSS found</v>
      </c>
      <c r="O20" s="37">
        <f t="shared" si="11"/>
        <v>5</v>
      </c>
      <c r="P20" s="67">
        <f t="shared" si="12"/>
        <v>37.5</v>
      </c>
      <c r="Q20" s="67">
        <f t="shared" si="13"/>
        <v>10.5</v>
      </c>
    </row>
    <row r="21" spans="1:17" x14ac:dyDescent="0.25">
      <c r="A21" s="18" t="s">
        <v>105</v>
      </c>
      <c r="B21" s="12">
        <v>18</v>
      </c>
      <c r="C21" s="36" t="str">
        <f t="shared" si="6"/>
        <v>Normal</v>
      </c>
      <c r="D21" s="36">
        <f t="shared" si="7"/>
        <v>-7</v>
      </c>
      <c r="E21" s="54">
        <v>1</v>
      </c>
      <c r="F21" s="54"/>
      <c r="G21" s="54">
        <f t="shared" si="8"/>
        <v>37.5</v>
      </c>
      <c r="H21" s="55">
        <f t="shared" si="9"/>
        <v>-2.4499999999999997</v>
      </c>
      <c r="I21">
        <v>-2.4500000000000002</v>
      </c>
      <c r="L21" s="18" t="s">
        <v>105</v>
      </c>
      <c r="M21" s="12">
        <v>18</v>
      </c>
      <c r="N21" s="36" t="str">
        <f t="shared" si="10"/>
        <v>Normal</v>
      </c>
      <c r="O21" s="36">
        <f t="shared" si="11"/>
        <v>-7</v>
      </c>
      <c r="P21" s="54">
        <f t="shared" si="12"/>
        <v>37.5</v>
      </c>
      <c r="Q21" s="55">
        <f t="shared" si="13"/>
        <v>6.3</v>
      </c>
    </row>
    <row r="22" spans="1:17" x14ac:dyDescent="0.25">
      <c r="A22" s="18" t="s">
        <v>106</v>
      </c>
      <c r="B22" s="12">
        <v>22</v>
      </c>
      <c r="C22" s="36" t="str">
        <f t="shared" si="6"/>
        <v>Normal</v>
      </c>
      <c r="D22" s="36">
        <f t="shared" si="7"/>
        <v>-3</v>
      </c>
      <c r="E22" s="54">
        <v>1</v>
      </c>
      <c r="F22" s="54"/>
      <c r="G22" s="54">
        <f t="shared" si="8"/>
        <v>37.5</v>
      </c>
      <c r="H22" s="55">
        <f t="shared" si="9"/>
        <v>-1.0499999999999998</v>
      </c>
      <c r="I22">
        <v>-1.05</v>
      </c>
      <c r="L22" s="18" t="s">
        <v>106</v>
      </c>
      <c r="M22" s="12">
        <v>22</v>
      </c>
      <c r="N22" s="36" t="str">
        <f t="shared" si="10"/>
        <v>Normal</v>
      </c>
      <c r="O22" s="36">
        <f t="shared" si="11"/>
        <v>-3</v>
      </c>
      <c r="P22" s="54">
        <f t="shared" si="12"/>
        <v>37.5</v>
      </c>
      <c r="Q22" s="55">
        <f t="shared" si="13"/>
        <v>7.6999999999999993</v>
      </c>
    </row>
    <row r="23" spans="1:17" x14ac:dyDescent="0.25">
      <c r="A23" s="18" t="s">
        <v>107</v>
      </c>
      <c r="B23" s="12">
        <v>10</v>
      </c>
      <c r="C23" s="36" t="str">
        <f t="shared" si="6"/>
        <v>Normal</v>
      </c>
      <c r="D23" s="36">
        <f t="shared" si="7"/>
        <v>-15</v>
      </c>
      <c r="E23" s="54">
        <v>1</v>
      </c>
      <c r="F23" s="54"/>
      <c r="G23" s="54">
        <f t="shared" si="8"/>
        <v>37.5</v>
      </c>
      <c r="H23" s="55">
        <f t="shared" si="9"/>
        <v>-5.25</v>
      </c>
      <c r="I23">
        <v>-5.25</v>
      </c>
      <c r="L23" s="18" t="s">
        <v>107</v>
      </c>
      <c r="M23" s="12">
        <v>10</v>
      </c>
      <c r="N23" s="36" t="str">
        <f t="shared" si="10"/>
        <v>Normal</v>
      </c>
      <c r="O23" s="36">
        <f t="shared" si="11"/>
        <v>-15</v>
      </c>
      <c r="P23" s="54">
        <f t="shared" si="12"/>
        <v>37.5</v>
      </c>
      <c r="Q23" s="55">
        <f t="shared" si="13"/>
        <v>3.5</v>
      </c>
    </row>
    <row r="24" spans="1:17" ht="15.75" thickBot="1" x14ac:dyDescent="0.3">
      <c r="A24" s="19" t="s">
        <v>108</v>
      </c>
      <c r="B24" s="15">
        <v>18</v>
      </c>
      <c r="C24" s="36" t="str">
        <f t="shared" si="6"/>
        <v>Normal</v>
      </c>
      <c r="D24" s="36">
        <f t="shared" si="7"/>
        <v>-7</v>
      </c>
      <c r="E24" s="54">
        <v>1</v>
      </c>
      <c r="F24" s="54"/>
      <c r="G24" s="54">
        <f t="shared" si="8"/>
        <v>37.5</v>
      </c>
      <c r="H24" s="55">
        <f t="shared" si="9"/>
        <v>-2.4499999999999997</v>
      </c>
      <c r="I24">
        <v>-2.4500000000000002</v>
      </c>
      <c r="L24" s="19" t="s">
        <v>108</v>
      </c>
      <c r="M24" s="15">
        <v>18</v>
      </c>
      <c r="N24" s="36" t="str">
        <f t="shared" si="10"/>
        <v>Normal</v>
      </c>
      <c r="O24" s="36">
        <f t="shared" si="11"/>
        <v>-7</v>
      </c>
      <c r="P24" s="54">
        <f t="shared" si="12"/>
        <v>37.5</v>
      </c>
      <c r="Q24" s="55">
        <f t="shared" si="13"/>
        <v>6.3</v>
      </c>
    </row>
    <row r="25" spans="1:17" x14ac:dyDescent="0.25">
      <c r="A25" s="58"/>
      <c r="B25" s="59"/>
      <c r="C25" s="63"/>
      <c r="D25" s="63"/>
      <c r="E25" s="63"/>
      <c r="F25" s="63"/>
      <c r="G25" s="63"/>
      <c r="H25" s="50">
        <f>MAX(H15:H24)</f>
        <v>1.75</v>
      </c>
      <c r="L25" s="58"/>
      <c r="M25" s="59"/>
      <c r="N25" s="63"/>
      <c r="O25" s="63"/>
      <c r="P25" s="63"/>
      <c r="Q25" s="50">
        <f>MAX(Q15:Q24)</f>
        <v>10.5</v>
      </c>
    </row>
    <row r="26" spans="1:17" x14ac:dyDescent="0.25">
      <c r="G26" t="s">
        <v>114</v>
      </c>
      <c r="P26" t="s">
        <v>114</v>
      </c>
    </row>
    <row r="27" spans="1:17" x14ac:dyDescent="0.25">
      <c r="A27" s="34"/>
      <c r="B27" s="45" t="s">
        <v>6</v>
      </c>
      <c r="C27" s="34" t="s">
        <v>112</v>
      </c>
      <c r="D27" s="34">
        <v>300</v>
      </c>
      <c r="E27" s="34"/>
      <c r="F27" s="34"/>
      <c r="G27" s="34">
        <f>D27/2</f>
        <v>150</v>
      </c>
      <c r="H27" s="34">
        <v>0.35</v>
      </c>
      <c r="L27" s="34"/>
      <c r="M27" s="45" t="s">
        <v>6</v>
      </c>
      <c r="N27" s="34" t="s">
        <v>112</v>
      </c>
      <c r="O27" s="34">
        <v>300</v>
      </c>
      <c r="P27" s="34">
        <f>O27/2</f>
        <v>150</v>
      </c>
      <c r="Q27" s="34" t="s">
        <v>117</v>
      </c>
    </row>
    <row r="28" spans="1:17" ht="15.75" thickBot="1" x14ac:dyDescent="0.3">
      <c r="A28" s="56" t="s">
        <v>99</v>
      </c>
      <c r="B28" s="32">
        <v>160</v>
      </c>
      <c r="C28" s="57" t="str">
        <f>IF(B28&lt;300, "Normal ", "TDS found")</f>
        <v xml:space="preserve">Normal </v>
      </c>
      <c r="D28" s="55">
        <f>B28-$D$27</f>
        <v>-140</v>
      </c>
      <c r="E28" s="55">
        <v>1</v>
      </c>
      <c r="F28" s="55"/>
      <c r="G28" s="55">
        <f>$D$27+$G$27</f>
        <v>450</v>
      </c>
      <c r="H28" s="55"/>
      <c r="L28" s="56" t="s">
        <v>99</v>
      </c>
      <c r="M28" s="32">
        <v>160</v>
      </c>
      <c r="N28" s="57" t="str">
        <f>IF(M28&lt;300, "Normal ", "TDS found")</f>
        <v xml:space="preserve">Normal </v>
      </c>
      <c r="O28" s="55">
        <f>M28-$D$27</f>
        <v>-140</v>
      </c>
      <c r="P28" s="55">
        <f>$D$27+$G$27</f>
        <v>450</v>
      </c>
      <c r="Q28" s="55"/>
    </row>
    <row r="29" spans="1:17" x14ac:dyDescent="0.25">
      <c r="A29" s="35" t="s">
        <v>100</v>
      </c>
      <c r="B29" s="12">
        <v>236</v>
      </c>
      <c r="C29" s="34" t="str">
        <f t="shared" ref="C29:C37" si="14">IF(B29&lt;300, "Normal ", "TDS found")</f>
        <v xml:space="preserve">Normal </v>
      </c>
      <c r="D29" s="4">
        <f t="shared" ref="D29:D37" si="15">B29-$D$27</f>
        <v>-64</v>
      </c>
      <c r="E29" s="55">
        <v>1</v>
      </c>
      <c r="F29" s="55"/>
      <c r="G29" s="55">
        <f t="shared" ref="G29:G37" si="16">$D$27+$G$27</f>
        <v>450</v>
      </c>
      <c r="H29" s="4"/>
      <c r="L29" s="35" t="s">
        <v>100</v>
      </c>
      <c r="M29" s="12">
        <v>236</v>
      </c>
      <c r="N29" s="34" t="str">
        <f t="shared" ref="N29:N37" si="17">IF(M29&lt;300, "Normal ", "TDS found")</f>
        <v xml:space="preserve">Normal </v>
      </c>
      <c r="O29" s="4">
        <f t="shared" ref="O29:O37" si="18">M29-$D$27</f>
        <v>-64</v>
      </c>
      <c r="P29" s="55">
        <f t="shared" ref="P29:P37" si="19">$D$27+$G$27</f>
        <v>450</v>
      </c>
      <c r="Q29" s="4"/>
    </row>
    <row r="30" spans="1:17" x14ac:dyDescent="0.25">
      <c r="A30" s="18" t="s">
        <v>101</v>
      </c>
      <c r="B30" s="12">
        <v>160</v>
      </c>
      <c r="C30" s="34" t="str">
        <f t="shared" si="14"/>
        <v xml:space="preserve">Normal </v>
      </c>
      <c r="D30" s="4">
        <f t="shared" si="15"/>
        <v>-140</v>
      </c>
      <c r="E30" s="55">
        <v>1</v>
      </c>
      <c r="F30" s="55"/>
      <c r="G30" s="55">
        <f t="shared" si="16"/>
        <v>450</v>
      </c>
      <c r="H30" s="4"/>
      <c r="L30" s="18" t="s">
        <v>101</v>
      </c>
      <c r="M30" s="12">
        <v>160</v>
      </c>
      <c r="N30" s="34" t="str">
        <f t="shared" si="17"/>
        <v xml:space="preserve">Normal </v>
      </c>
      <c r="O30" s="4">
        <f t="shared" si="18"/>
        <v>-140</v>
      </c>
      <c r="P30" s="55">
        <f t="shared" si="19"/>
        <v>450</v>
      </c>
      <c r="Q30" s="4"/>
    </row>
    <row r="31" spans="1:17" x14ac:dyDescent="0.25">
      <c r="A31" s="18" t="s">
        <v>102</v>
      </c>
      <c r="B31" s="12">
        <v>120</v>
      </c>
      <c r="C31" s="34" t="str">
        <f t="shared" si="14"/>
        <v xml:space="preserve">Normal </v>
      </c>
      <c r="D31" s="4">
        <f t="shared" si="15"/>
        <v>-180</v>
      </c>
      <c r="E31" s="55">
        <v>1</v>
      </c>
      <c r="F31" s="55"/>
      <c r="G31" s="55">
        <f t="shared" si="16"/>
        <v>450</v>
      </c>
      <c r="H31" s="4"/>
      <c r="L31" s="18" t="s">
        <v>102</v>
      </c>
      <c r="M31" s="12">
        <v>120</v>
      </c>
      <c r="N31" s="34" t="str">
        <f t="shared" si="17"/>
        <v xml:space="preserve">Normal </v>
      </c>
      <c r="O31" s="4">
        <f t="shared" si="18"/>
        <v>-180</v>
      </c>
      <c r="P31" s="55">
        <f t="shared" si="19"/>
        <v>450</v>
      </c>
      <c r="Q31" s="4"/>
    </row>
    <row r="32" spans="1:17" x14ac:dyDescent="0.25">
      <c r="A32" s="18" t="s">
        <v>103</v>
      </c>
      <c r="B32" s="12">
        <v>193</v>
      </c>
      <c r="C32" s="34" t="str">
        <f t="shared" si="14"/>
        <v xml:space="preserve">Normal </v>
      </c>
      <c r="D32" s="4">
        <f t="shared" si="15"/>
        <v>-107</v>
      </c>
      <c r="E32" s="55">
        <v>1</v>
      </c>
      <c r="F32" s="55"/>
      <c r="G32" s="55">
        <f t="shared" si="16"/>
        <v>450</v>
      </c>
      <c r="H32" s="4"/>
      <c r="L32" s="18" t="s">
        <v>103</v>
      </c>
      <c r="M32" s="12">
        <v>193</v>
      </c>
      <c r="N32" s="34" t="str">
        <f t="shared" si="17"/>
        <v xml:space="preserve">Normal </v>
      </c>
      <c r="O32" s="4">
        <f t="shared" si="18"/>
        <v>-107</v>
      </c>
      <c r="P32" s="55">
        <f t="shared" si="19"/>
        <v>450</v>
      </c>
      <c r="Q32" s="4"/>
    </row>
    <row r="33" spans="1:17" x14ac:dyDescent="0.25">
      <c r="A33" s="18" t="s">
        <v>104</v>
      </c>
      <c r="B33" s="12">
        <v>39</v>
      </c>
      <c r="C33" s="34" t="str">
        <f t="shared" si="14"/>
        <v xml:space="preserve">Normal </v>
      </c>
      <c r="D33" s="4">
        <f t="shared" si="15"/>
        <v>-261</v>
      </c>
      <c r="E33" s="55">
        <v>1</v>
      </c>
      <c r="F33" s="55"/>
      <c r="G33" s="55">
        <f t="shared" si="16"/>
        <v>450</v>
      </c>
      <c r="H33" s="4"/>
      <c r="L33" s="18" t="s">
        <v>104</v>
      </c>
      <c r="M33" s="12">
        <v>39</v>
      </c>
      <c r="N33" s="34" t="str">
        <f t="shared" si="17"/>
        <v xml:space="preserve">Normal </v>
      </c>
      <c r="O33" s="4">
        <f t="shared" si="18"/>
        <v>-261</v>
      </c>
      <c r="P33" s="55">
        <f t="shared" si="19"/>
        <v>450</v>
      </c>
      <c r="Q33" s="4"/>
    </row>
    <row r="34" spans="1:17" x14ac:dyDescent="0.25">
      <c r="A34" s="18" t="s">
        <v>105</v>
      </c>
      <c r="B34" s="12">
        <v>193</v>
      </c>
      <c r="C34" s="34" t="str">
        <f t="shared" si="14"/>
        <v xml:space="preserve">Normal </v>
      </c>
      <c r="D34" s="4">
        <f t="shared" si="15"/>
        <v>-107</v>
      </c>
      <c r="E34" s="55">
        <v>1</v>
      </c>
      <c r="F34" s="55"/>
      <c r="G34" s="55">
        <f t="shared" si="16"/>
        <v>450</v>
      </c>
      <c r="H34" s="4"/>
      <c r="L34" s="18" t="s">
        <v>105</v>
      </c>
      <c r="M34" s="12">
        <v>193</v>
      </c>
      <c r="N34" s="34" t="str">
        <f t="shared" si="17"/>
        <v xml:space="preserve">Normal </v>
      </c>
      <c r="O34" s="4">
        <f t="shared" si="18"/>
        <v>-107</v>
      </c>
      <c r="P34" s="55">
        <f t="shared" si="19"/>
        <v>450</v>
      </c>
      <c r="Q34" s="4"/>
    </row>
    <row r="35" spans="1:17" x14ac:dyDescent="0.25">
      <c r="A35" s="18" t="s">
        <v>106</v>
      </c>
      <c r="B35" s="12">
        <v>120</v>
      </c>
      <c r="C35" s="34" t="str">
        <f t="shared" si="14"/>
        <v xml:space="preserve">Normal </v>
      </c>
      <c r="D35" s="4">
        <f t="shared" si="15"/>
        <v>-180</v>
      </c>
      <c r="E35" s="55">
        <v>1</v>
      </c>
      <c r="F35" s="55"/>
      <c r="G35" s="55">
        <f t="shared" si="16"/>
        <v>450</v>
      </c>
      <c r="H35" s="4"/>
      <c r="L35" s="18" t="s">
        <v>106</v>
      </c>
      <c r="M35" s="12">
        <v>120</v>
      </c>
      <c r="N35" s="34" t="str">
        <f t="shared" si="17"/>
        <v xml:space="preserve">Normal </v>
      </c>
      <c r="O35" s="4">
        <f t="shared" si="18"/>
        <v>-180</v>
      </c>
      <c r="P35" s="55">
        <f t="shared" si="19"/>
        <v>450</v>
      </c>
      <c r="Q35" s="4"/>
    </row>
    <row r="36" spans="1:17" x14ac:dyDescent="0.25">
      <c r="A36" s="18" t="s">
        <v>107</v>
      </c>
      <c r="B36" s="12">
        <v>178</v>
      </c>
      <c r="C36" s="34" t="str">
        <f t="shared" si="14"/>
        <v xml:space="preserve">Normal </v>
      </c>
      <c r="D36" s="4">
        <f t="shared" si="15"/>
        <v>-122</v>
      </c>
      <c r="E36" s="55">
        <v>1</v>
      </c>
      <c r="F36" s="55"/>
      <c r="G36" s="55">
        <f t="shared" si="16"/>
        <v>450</v>
      </c>
      <c r="H36" s="4"/>
      <c r="L36" s="18" t="s">
        <v>107</v>
      </c>
      <c r="M36" s="12">
        <v>178</v>
      </c>
      <c r="N36" s="34" t="str">
        <f t="shared" si="17"/>
        <v xml:space="preserve">Normal </v>
      </c>
      <c r="O36" s="4">
        <f t="shared" si="18"/>
        <v>-122</v>
      </c>
      <c r="P36" s="55">
        <f t="shared" si="19"/>
        <v>450</v>
      </c>
      <c r="Q36" s="4"/>
    </row>
    <row r="37" spans="1:17" ht="15.75" thickBot="1" x14ac:dyDescent="0.3">
      <c r="A37" s="19" t="s">
        <v>108</v>
      </c>
      <c r="B37" s="15">
        <v>261</v>
      </c>
      <c r="C37" s="34" t="str">
        <f t="shared" si="14"/>
        <v xml:space="preserve">Normal </v>
      </c>
      <c r="D37" s="4">
        <f t="shared" si="15"/>
        <v>-39</v>
      </c>
      <c r="E37" s="55">
        <v>1</v>
      </c>
      <c r="F37" s="55"/>
      <c r="G37" s="55">
        <f t="shared" si="16"/>
        <v>450</v>
      </c>
      <c r="H37" s="4"/>
      <c r="L37" s="19" t="s">
        <v>108</v>
      </c>
      <c r="M37" s="15">
        <v>261</v>
      </c>
      <c r="N37" s="34" t="str">
        <f t="shared" si="17"/>
        <v xml:space="preserve">Normal </v>
      </c>
      <c r="O37" s="4">
        <f t="shared" si="18"/>
        <v>-39</v>
      </c>
      <c r="P37" s="55">
        <f t="shared" si="19"/>
        <v>450</v>
      </c>
      <c r="Q37" s="4"/>
    </row>
    <row r="38" spans="1:17" x14ac:dyDescent="0.25">
      <c r="A38" s="58"/>
      <c r="B38" s="59"/>
      <c r="C38" s="51"/>
      <c r="D38" s="50"/>
      <c r="E38" s="50"/>
      <c r="F38" s="50"/>
      <c r="G38" s="50"/>
      <c r="H38" s="50"/>
      <c r="L38" s="58"/>
      <c r="M38" s="59"/>
      <c r="N38" s="51"/>
      <c r="O38" s="50"/>
      <c r="P38" s="50"/>
      <c r="Q38" s="50"/>
    </row>
    <row r="39" spans="1:17" x14ac:dyDescent="0.25">
      <c r="G39" t="s">
        <v>115</v>
      </c>
      <c r="P39" t="s">
        <v>115</v>
      </c>
    </row>
    <row r="40" spans="1:17" x14ac:dyDescent="0.25">
      <c r="A40" s="99" t="s">
        <v>9</v>
      </c>
      <c r="B40" s="99"/>
      <c r="C40" s="34" t="s">
        <v>112</v>
      </c>
      <c r="D40" s="34">
        <v>400</v>
      </c>
      <c r="E40" s="34"/>
      <c r="F40" s="34"/>
      <c r="G40" s="34">
        <f>D40/2</f>
        <v>200</v>
      </c>
      <c r="H40" s="34">
        <v>0.35</v>
      </c>
      <c r="L40" s="99" t="s">
        <v>9</v>
      </c>
      <c r="M40" s="99"/>
      <c r="N40" s="34" t="s">
        <v>112</v>
      </c>
      <c r="O40" s="34">
        <v>400</v>
      </c>
      <c r="P40" s="34">
        <f>O40/2</f>
        <v>200</v>
      </c>
      <c r="Q40" s="34" t="s">
        <v>117</v>
      </c>
    </row>
    <row r="41" spans="1:17" x14ac:dyDescent="0.25">
      <c r="A41" s="1" t="s">
        <v>99</v>
      </c>
      <c r="B41" s="12">
        <v>380</v>
      </c>
      <c r="C41" s="34" t="str">
        <f>IF(B41&lt;400, "Normal", "Found")</f>
        <v>Normal</v>
      </c>
      <c r="D41" s="4">
        <f>B41-$D$40</f>
        <v>-20</v>
      </c>
      <c r="E41" s="4">
        <v>1</v>
      </c>
      <c r="F41" s="4"/>
      <c r="G41" s="4">
        <f>$D$40+$G$40</f>
        <v>600</v>
      </c>
      <c r="H41" s="46">
        <f>IF(D41&gt;=G41,D41*0.9,D41*0.35)</f>
        <v>-7</v>
      </c>
      <c r="I41">
        <v>-7</v>
      </c>
      <c r="L41" s="1" t="s">
        <v>99</v>
      </c>
      <c r="M41" s="12">
        <v>380</v>
      </c>
      <c r="N41" s="34" t="str">
        <f>IF(M41&lt;400, "Normal", "Found")</f>
        <v>Normal</v>
      </c>
      <c r="O41" s="4">
        <f>M41-$D$40</f>
        <v>-20</v>
      </c>
      <c r="P41" s="4">
        <f>$D$40+$G$40</f>
        <v>600</v>
      </c>
      <c r="Q41" s="46">
        <f>IF(M41&gt;=P41,M41*0.9,M41*0.35)</f>
        <v>133</v>
      </c>
    </row>
    <row r="42" spans="1:17" x14ac:dyDescent="0.25">
      <c r="A42" s="35" t="s">
        <v>100</v>
      </c>
      <c r="B42" s="32">
        <v>560</v>
      </c>
      <c r="C42" s="39" t="str">
        <f t="shared" ref="C42:C50" si="20">IF(B42&lt;400, "Normal", "Found")</f>
        <v>Found</v>
      </c>
      <c r="D42" s="4">
        <f t="shared" ref="D42:D50" si="21">B42-$D$40</f>
        <v>160</v>
      </c>
      <c r="E42" s="4">
        <v>2</v>
      </c>
      <c r="F42" s="4"/>
      <c r="G42" s="4">
        <f>$D$40+$G$40</f>
        <v>600</v>
      </c>
      <c r="H42" s="46">
        <f t="shared" ref="H42:H50" si="22">IF(D42&gt;=G42,D42*0.9,D42*0.35)</f>
        <v>56</v>
      </c>
      <c r="I42">
        <v>56</v>
      </c>
      <c r="L42" s="35" t="s">
        <v>100</v>
      </c>
      <c r="M42" s="32">
        <v>560</v>
      </c>
      <c r="N42" s="39" t="str">
        <f t="shared" ref="N42:N50" si="23">IF(M42&lt;400, "Normal", "Found")</f>
        <v>Found</v>
      </c>
      <c r="O42" s="4">
        <f t="shared" ref="O42:O50" si="24">M42-$D$40</f>
        <v>160</v>
      </c>
      <c r="P42" s="4">
        <f>$D$40+$G$40</f>
        <v>600</v>
      </c>
      <c r="Q42" s="46">
        <f t="shared" ref="Q42:Q50" si="25">IF(M42&gt;=P42,M42*0.9,M42*0.35)</f>
        <v>196</v>
      </c>
    </row>
    <row r="43" spans="1:17" x14ac:dyDescent="0.25">
      <c r="A43" s="18" t="s">
        <v>101</v>
      </c>
      <c r="B43" s="12">
        <v>360</v>
      </c>
      <c r="C43" s="34" t="str">
        <f t="shared" si="20"/>
        <v>Normal</v>
      </c>
      <c r="D43" s="4">
        <f t="shared" si="21"/>
        <v>-40</v>
      </c>
      <c r="E43" s="4">
        <v>1</v>
      </c>
      <c r="F43" s="4"/>
      <c r="G43" s="4">
        <f t="shared" ref="G43:G50" si="26">$D$40+$G$40</f>
        <v>600</v>
      </c>
      <c r="H43" s="46">
        <f t="shared" si="22"/>
        <v>-14</v>
      </c>
      <c r="I43">
        <v>-14</v>
      </c>
      <c r="L43" s="18" t="s">
        <v>101</v>
      </c>
      <c r="M43" s="12">
        <v>360</v>
      </c>
      <c r="N43" s="34" t="str">
        <f t="shared" si="23"/>
        <v>Normal</v>
      </c>
      <c r="O43" s="4">
        <f t="shared" si="24"/>
        <v>-40</v>
      </c>
      <c r="P43" s="4">
        <f t="shared" ref="P43:P50" si="27">$D$40+$G$40</f>
        <v>600</v>
      </c>
      <c r="Q43" s="46">
        <f t="shared" si="25"/>
        <v>125.99999999999999</v>
      </c>
    </row>
    <row r="44" spans="1:17" x14ac:dyDescent="0.25">
      <c r="A44" s="18" t="s">
        <v>102</v>
      </c>
      <c r="B44" s="12">
        <v>290</v>
      </c>
      <c r="C44" s="34" t="str">
        <f t="shared" si="20"/>
        <v>Normal</v>
      </c>
      <c r="D44" s="4">
        <f t="shared" si="21"/>
        <v>-110</v>
      </c>
      <c r="E44" s="4">
        <v>1</v>
      </c>
      <c r="F44" s="4"/>
      <c r="G44" s="4">
        <f t="shared" si="26"/>
        <v>600</v>
      </c>
      <c r="H44" s="46">
        <f t="shared" si="22"/>
        <v>-38.5</v>
      </c>
      <c r="I44">
        <v>-38.5</v>
      </c>
      <c r="L44" s="18" t="s">
        <v>102</v>
      </c>
      <c r="M44" s="12">
        <v>290</v>
      </c>
      <c r="N44" s="34" t="str">
        <f t="shared" si="23"/>
        <v>Normal</v>
      </c>
      <c r="O44" s="4">
        <f t="shared" si="24"/>
        <v>-110</v>
      </c>
      <c r="P44" s="4">
        <f t="shared" si="27"/>
        <v>600</v>
      </c>
      <c r="Q44" s="46">
        <f t="shared" si="25"/>
        <v>101.5</v>
      </c>
    </row>
    <row r="45" spans="1:17" x14ac:dyDescent="0.25">
      <c r="A45" s="18" t="s">
        <v>103</v>
      </c>
      <c r="B45" s="12">
        <v>460</v>
      </c>
      <c r="C45" s="39" t="str">
        <f t="shared" si="20"/>
        <v>Found</v>
      </c>
      <c r="D45" s="4">
        <f t="shared" si="21"/>
        <v>60</v>
      </c>
      <c r="E45" s="4">
        <v>2</v>
      </c>
      <c r="F45" s="4"/>
      <c r="G45" s="4">
        <f t="shared" si="26"/>
        <v>600</v>
      </c>
      <c r="H45" s="46">
        <f t="shared" si="22"/>
        <v>21</v>
      </c>
      <c r="I45">
        <v>21</v>
      </c>
      <c r="L45" s="18" t="s">
        <v>103</v>
      </c>
      <c r="M45" s="12">
        <v>460</v>
      </c>
      <c r="N45" s="39" t="str">
        <f t="shared" si="23"/>
        <v>Found</v>
      </c>
      <c r="O45" s="4">
        <f t="shared" si="24"/>
        <v>60</v>
      </c>
      <c r="P45" s="4">
        <f t="shared" si="27"/>
        <v>600</v>
      </c>
      <c r="Q45" s="46">
        <f t="shared" si="25"/>
        <v>161</v>
      </c>
    </row>
    <row r="46" spans="1:17" x14ac:dyDescent="0.25">
      <c r="A46" s="18" t="s">
        <v>104</v>
      </c>
      <c r="B46" s="12">
        <v>150</v>
      </c>
      <c r="C46" s="34" t="str">
        <f t="shared" si="20"/>
        <v>Normal</v>
      </c>
      <c r="D46" s="4">
        <f t="shared" si="21"/>
        <v>-250</v>
      </c>
      <c r="E46" s="4">
        <v>1</v>
      </c>
      <c r="F46" s="4"/>
      <c r="G46" s="4">
        <f t="shared" si="26"/>
        <v>600</v>
      </c>
      <c r="H46" s="46">
        <f t="shared" si="22"/>
        <v>-87.5</v>
      </c>
      <c r="I46">
        <v>-87.5</v>
      </c>
      <c r="L46" s="18" t="s">
        <v>104</v>
      </c>
      <c r="M46" s="12">
        <v>150</v>
      </c>
      <c r="N46" s="34" t="str">
        <f t="shared" si="23"/>
        <v>Normal</v>
      </c>
      <c r="O46" s="4">
        <f t="shared" si="24"/>
        <v>-250</v>
      </c>
      <c r="P46" s="4">
        <f t="shared" si="27"/>
        <v>600</v>
      </c>
      <c r="Q46" s="46">
        <f t="shared" si="25"/>
        <v>52.5</v>
      </c>
    </row>
    <row r="47" spans="1:17" x14ac:dyDescent="0.25">
      <c r="A47" s="64" t="s">
        <v>105</v>
      </c>
      <c r="B47" s="66">
        <v>800</v>
      </c>
      <c r="C47" s="39" t="str">
        <f t="shared" si="20"/>
        <v>Found</v>
      </c>
      <c r="D47" s="37">
        <f t="shared" si="21"/>
        <v>400</v>
      </c>
      <c r="E47" s="37">
        <v>3</v>
      </c>
      <c r="F47" s="37"/>
      <c r="G47" s="37">
        <f t="shared" si="26"/>
        <v>600</v>
      </c>
      <c r="H47" s="37">
        <f t="shared" si="22"/>
        <v>140</v>
      </c>
      <c r="I47">
        <v>140</v>
      </c>
      <c r="L47" s="64" t="s">
        <v>105</v>
      </c>
      <c r="M47" s="66">
        <v>800</v>
      </c>
      <c r="N47" s="39" t="str">
        <f t="shared" si="23"/>
        <v>Found</v>
      </c>
      <c r="O47" s="37">
        <f t="shared" si="24"/>
        <v>400</v>
      </c>
      <c r="P47" s="37">
        <f t="shared" si="27"/>
        <v>600</v>
      </c>
      <c r="Q47" s="37">
        <f t="shared" si="25"/>
        <v>720</v>
      </c>
    </row>
    <row r="48" spans="1:17" x14ac:dyDescent="0.25">
      <c r="A48" s="18" t="s">
        <v>106</v>
      </c>
      <c r="B48" s="12">
        <v>290</v>
      </c>
      <c r="C48" s="34" t="str">
        <f t="shared" si="20"/>
        <v>Normal</v>
      </c>
      <c r="D48" s="4">
        <f t="shared" si="21"/>
        <v>-110</v>
      </c>
      <c r="E48" s="4">
        <v>1</v>
      </c>
      <c r="F48" s="4"/>
      <c r="G48" s="4">
        <f t="shared" si="26"/>
        <v>600</v>
      </c>
      <c r="H48" s="46">
        <f t="shared" si="22"/>
        <v>-38.5</v>
      </c>
      <c r="I48">
        <v>-38.5</v>
      </c>
      <c r="L48" s="18" t="s">
        <v>106</v>
      </c>
      <c r="M48" s="12">
        <v>290</v>
      </c>
      <c r="N48" s="34" t="str">
        <f t="shared" si="23"/>
        <v>Normal</v>
      </c>
      <c r="O48" s="4">
        <f t="shared" si="24"/>
        <v>-110</v>
      </c>
      <c r="P48" s="4">
        <f t="shared" si="27"/>
        <v>600</v>
      </c>
      <c r="Q48" s="46">
        <f t="shared" si="25"/>
        <v>101.5</v>
      </c>
    </row>
    <row r="49" spans="1:17" x14ac:dyDescent="0.25">
      <c r="A49" s="18" t="s">
        <v>107</v>
      </c>
      <c r="B49" s="12">
        <v>450</v>
      </c>
      <c r="C49" s="39" t="str">
        <f t="shared" si="20"/>
        <v>Found</v>
      </c>
      <c r="D49" s="4">
        <f t="shared" si="21"/>
        <v>50</v>
      </c>
      <c r="E49" s="4">
        <v>2</v>
      </c>
      <c r="F49" s="4"/>
      <c r="G49" s="4">
        <f t="shared" si="26"/>
        <v>600</v>
      </c>
      <c r="H49" s="46">
        <f t="shared" si="22"/>
        <v>17.5</v>
      </c>
      <c r="I49">
        <v>17.5</v>
      </c>
      <c r="L49" s="18" t="s">
        <v>107</v>
      </c>
      <c r="M49" s="12">
        <v>450</v>
      </c>
      <c r="N49" s="39" t="str">
        <f t="shared" si="23"/>
        <v>Found</v>
      </c>
      <c r="O49" s="4">
        <f t="shared" si="24"/>
        <v>50</v>
      </c>
      <c r="P49" s="4">
        <f t="shared" si="27"/>
        <v>600</v>
      </c>
      <c r="Q49" s="46">
        <f t="shared" si="25"/>
        <v>157.5</v>
      </c>
    </row>
    <row r="50" spans="1:17" ht="15.75" thickBot="1" x14ac:dyDescent="0.3">
      <c r="A50" s="19" t="s">
        <v>108</v>
      </c>
      <c r="B50" s="15">
        <v>640</v>
      </c>
      <c r="C50" s="39" t="str">
        <f t="shared" si="20"/>
        <v>Found</v>
      </c>
      <c r="D50" s="4">
        <f t="shared" si="21"/>
        <v>240</v>
      </c>
      <c r="E50" s="4">
        <v>3</v>
      </c>
      <c r="F50" s="4"/>
      <c r="G50" s="4">
        <f t="shared" si="26"/>
        <v>600</v>
      </c>
      <c r="H50" s="46">
        <f t="shared" si="22"/>
        <v>84</v>
      </c>
      <c r="I50">
        <v>84</v>
      </c>
      <c r="L50" s="19" t="s">
        <v>108</v>
      </c>
      <c r="M50" s="15">
        <v>640</v>
      </c>
      <c r="N50" s="39" t="str">
        <f t="shared" si="23"/>
        <v>Found</v>
      </c>
      <c r="O50" s="4">
        <f t="shared" si="24"/>
        <v>240</v>
      </c>
      <c r="P50" s="4">
        <f t="shared" si="27"/>
        <v>600</v>
      </c>
      <c r="Q50" s="46">
        <f t="shared" si="25"/>
        <v>576</v>
      </c>
    </row>
    <row r="51" spans="1:17" x14ac:dyDescent="0.25">
      <c r="H51" s="61">
        <f>MAX(H41:H50)</f>
        <v>140</v>
      </c>
      <c r="Q51" s="61">
        <f>MAX(Q41:Q50)</f>
        <v>720</v>
      </c>
    </row>
    <row r="53" spans="1:17" x14ac:dyDescent="0.25">
      <c r="A53" s="99" t="s">
        <v>96</v>
      </c>
      <c r="B53" s="99"/>
      <c r="C53" t="s">
        <v>112</v>
      </c>
      <c r="D53">
        <v>8</v>
      </c>
      <c r="G53">
        <v>4</v>
      </c>
      <c r="L53" s="99" t="s">
        <v>96</v>
      </c>
      <c r="M53" s="99"/>
      <c r="N53" t="s">
        <v>112</v>
      </c>
      <c r="O53">
        <v>8</v>
      </c>
      <c r="P53">
        <v>4</v>
      </c>
      <c r="Q53" s="34" t="s">
        <v>117</v>
      </c>
    </row>
    <row r="54" spans="1:17" x14ac:dyDescent="0.25">
      <c r="A54" s="38" t="s">
        <v>99</v>
      </c>
      <c r="B54" s="32">
        <v>17</v>
      </c>
      <c r="C54" s="68" t="str">
        <f>IF(B54&lt;$D$53,"Found",IF(B54&gt;$D$53,"Normal"))</f>
        <v>Normal</v>
      </c>
      <c r="D54" s="4">
        <f>B54-$D$53</f>
        <v>9</v>
      </c>
      <c r="E54" s="4">
        <v>1</v>
      </c>
      <c r="F54" s="4"/>
      <c r="G54" s="4">
        <f>$D$53+$G$53</f>
        <v>12</v>
      </c>
      <c r="H54" s="46">
        <f>IF(D54&gt;=G54,D54*0.9,D54*0.35)</f>
        <v>3.15</v>
      </c>
      <c r="I54">
        <v>3.15</v>
      </c>
      <c r="L54" s="38" t="s">
        <v>99</v>
      </c>
      <c r="M54" s="32">
        <v>17</v>
      </c>
      <c r="N54" s="68" t="str">
        <f>IF(M54&lt;$D$53,"Found",IF(M54&gt;$D$53,"Normal"))</f>
        <v>Normal</v>
      </c>
      <c r="O54" s="4">
        <f>M54-$D$53</f>
        <v>9</v>
      </c>
      <c r="P54" s="4">
        <f>$D$53+$G$53</f>
        <v>12</v>
      </c>
      <c r="Q54" s="46">
        <f>IF(M54&gt;=P54,M54*0.9,M54*0.35)</f>
        <v>15.3</v>
      </c>
    </row>
    <row r="55" spans="1:17" x14ac:dyDescent="0.25">
      <c r="A55" s="35" t="s">
        <v>100</v>
      </c>
      <c r="B55" s="12">
        <v>8.6</v>
      </c>
      <c r="C55" s="68" t="str">
        <f t="shared" ref="C55:C63" si="28">IF(B55&lt;$D$53,"Found",IF(B55&gt;$D$53,"Normal"))</f>
        <v>Normal</v>
      </c>
      <c r="D55" s="4">
        <f t="shared" ref="D55:D63" si="29">B55-$D$53</f>
        <v>0.59999999999999964</v>
      </c>
      <c r="E55" s="4">
        <v>1</v>
      </c>
      <c r="F55" s="4"/>
      <c r="G55" s="4">
        <f t="shared" ref="G55:G63" si="30">$D$53+$G$53</f>
        <v>12</v>
      </c>
      <c r="H55" s="46">
        <f t="shared" ref="H55:H63" si="31">IF(D55&gt;=G55,D55*0.9,D55*0.35)</f>
        <v>0.20999999999999985</v>
      </c>
      <c r="I55">
        <v>0.21</v>
      </c>
      <c r="L55" s="35" t="s">
        <v>100</v>
      </c>
      <c r="M55" s="12">
        <v>8.6</v>
      </c>
      <c r="N55" s="68" t="str">
        <f t="shared" ref="N55:N63" si="32">IF(M55&lt;$D$53,"Found",IF(M55&gt;$D$53,"Normal"))</f>
        <v>Normal</v>
      </c>
      <c r="O55" s="4">
        <f t="shared" ref="O55:O63" si="33">M55-$D$53</f>
        <v>0.59999999999999964</v>
      </c>
      <c r="P55" s="4">
        <f t="shared" ref="P55:P63" si="34">$D$53+$G$53</f>
        <v>12</v>
      </c>
      <c r="Q55" s="46">
        <f t="shared" ref="Q55:Q63" si="35">IF(M55&gt;=P55,M55*0.9,M55*0.35)</f>
        <v>3.01</v>
      </c>
    </row>
    <row r="56" spans="1:17" x14ac:dyDescent="0.25">
      <c r="A56" s="18" t="s">
        <v>101</v>
      </c>
      <c r="B56" s="12">
        <v>9.5</v>
      </c>
      <c r="C56" s="68" t="str">
        <f t="shared" si="28"/>
        <v>Normal</v>
      </c>
      <c r="D56" s="4">
        <f t="shared" si="29"/>
        <v>1.5</v>
      </c>
      <c r="E56" s="4">
        <v>1</v>
      </c>
      <c r="F56" s="4"/>
      <c r="G56" s="4">
        <f t="shared" si="30"/>
        <v>12</v>
      </c>
      <c r="H56" s="46">
        <f t="shared" si="31"/>
        <v>0.52499999999999991</v>
      </c>
      <c r="I56">
        <v>0.52500000000000002</v>
      </c>
      <c r="L56" s="18" t="s">
        <v>101</v>
      </c>
      <c r="M56" s="12">
        <v>9.5</v>
      </c>
      <c r="N56" s="68" t="str">
        <f t="shared" si="32"/>
        <v>Normal</v>
      </c>
      <c r="O56" s="4">
        <f t="shared" si="33"/>
        <v>1.5</v>
      </c>
      <c r="P56" s="4">
        <f t="shared" si="34"/>
        <v>12</v>
      </c>
      <c r="Q56" s="46">
        <f t="shared" si="35"/>
        <v>3.3249999999999997</v>
      </c>
    </row>
    <row r="57" spans="1:17" x14ac:dyDescent="0.25">
      <c r="A57" s="18" t="s">
        <v>102</v>
      </c>
      <c r="B57" s="12">
        <v>7</v>
      </c>
      <c r="C57" s="39" t="str">
        <f t="shared" si="28"/>
        <v>Found</v>
      </c>
      <c r="D57" s="4">
        <f t="shared" si="29"/>
        <v>-1</v>
      </c>
      <c r="E57" s="4"/>
      <c r="F57" s="4"/>
      <c r="G57" s="4">
        <f t="shared" si="30"/>
        <v>12</v>
      </c>
      <c r="H57" s="46">
        <f t="shared" si="31"/>
        <v>-0.35</v>
      </c>
      <c r="I57">
        <v>-0.35</v>
      </c>
      <c r="L57" s="18" t="s">
        <v>102</v>
      </c>
      <c r="M57" s="12">
        <v>7</v>
      </c>
      <c r="N57" s="39" t="str">
        <f t="shared" si="32"/>
        <v>Found</v>
      </c>
      <c r="O57" s="4">
        <f t="shared" si="33"/>
        <v>-1</v>
      </c>
      <c r="P57" s="4">
        <f t="shared" si="34"/>
        <v>12</v>
      </c>
      <c r="Q57" s="46">
        <f t="shared" si="35"/>
        <v>2.4499999999999997</v>
      </c>
    </row>
    <row r="58" spans="1:17" x14ac:dyDescent="0.25">
      <c r="A58" s="18" t="s">
        <v>103</v>
      </c>
      <c r="B58" s="12">
        <v>12</v>
      </c>
      <c r="C58" s="68" t="str">
        <f t="shared" si="28"/>
        <v>Normal</v>
      </c>
      <c r="D58" s="4">
        <f t="shared" si="29"/>
        <v>4</v>
      </c>
      <c r="E58" s="4">
        <v>1</v>
      </c>
      <c r="F58" s="4"/>
      <c r="G58" s="4">
        <f t="shared" si="30"/>
        <v>12</v>
      </c>
      <c r="H58" s="46">
        <f t="shared" si="31"/>
        <v>1.4</v>
      </c>
      <c r="I58">
        <v>1.4</v>
      </c>
      <c r="L58" s="18" t="s">
        <v>103</v>
      </c>
      <c r="M58" s="12">
        <v>12</v>
      </c>
      <c r="N58" s="68" t="str">
        <f t="shared" si="32"/>
        <v>Normal</v>
      </c>
      <c r="O58" s="4">
        <f t="shared" si="33"/>
        <v>4</v>
      </c>
      <c r="P58" s="4">
        <f t="shared" si="34"/>
        <v>12</v>
      </c>
      <c r="Q58" s="46">
        <f t="shared" si="35"/>
        <v>10.8</v>
      </c>
    </row>
    <row r="59" spans="1:17" x14ac:dyDescent="0.25">
      <c r="A59" s="18" t="s">
        <v>104</v>
      </c>
      <c r="B59" s="12">
        <v>9</v>
      </c>
      <c r="C59" s="68" t="str">
        <f t="shared" si="28"/>
        <v>Normal</v>
      </c>
      <c r="D59" s="4">
        <f t="shared" si="29"/>
        <v>1</v>
      </c>
      <c r="E59" s="4">
        <v>1</v>
      </c>
      <c r="F59" s="4"/>
      <c r="G59" s="4">
        <f t="shared" si="30"/>
        <v>12</v>
      </c>
      <c r="H59" s="46">
        <f t="shared" si="31"/>
        <v>0.35</v>
      </c>
      <c r="I59">
        <v>0.35</v>
      </c>
      <c r="L59" s="18" t="s">
        <v>104</v>
      </c>
      <c r="M59" s="12">
        <v>9</v>
      </c>
      <c r="N59" s="68" t="str">
        <f t="shared" si="32"/>
        <v>Normal</v>
      </c>
      <c r="O59" s="4">
        <f t="shared" si="33"/>
        <v>1</v>
      </c>
      <c r="P59" s="4">
        <f t="shared" si="34"/>
        <v>12</v>
      </c>
      <c r="Q59" s="46">
        <f t="shared" si="35"/>
        <v>3.15</v>
      </c>
    </row>
    <row r="60" spans="1:17" x14ac:dyDescent="0.25">
      <c r="A60" s="18" t="s">
        <v>105</v>
      </c>
      <c r="B60" s="12">
        <v>12</v>
      </c>
      <c r="C60" s="68" t="str">
        <f t="shared" si="28"/>
        <v>Normal</v>
      </c>
      <c r="D60" s="4">
        <f t="shared" si="29"/>
        <v>4</v>
      </c>
      <c r="E60" s="4">
        <v>1</v>
      </c>
      <c r="F60" s="4"/>
      <c r="G60" s="4">
        <f t="shared" si="30"/>
        <v>12</v>
      </c>
      <c r="H60" s="46">
        <f t="shared" si="31"/>
        <v>1.4</v>
      </c>
      <c r="I60">
        <v>1.4</v>
      </c>
      <c r="L60" s="18" t="s">
        <v>105</v>
      </c>
      <c r="M60" s="12">
        <v>12</v>
      </c>
      <c r="N60" s="68" t="str">
        <f t="shared" si="32"/>
        <v>Normal</v>
      </c>
      <c r="O60" s="4">
        <f t="shared" si="33"/>
        <v>4</v>
      </c>
      <c r="P60" s="4">
        <f t="shared" si="34"/>
        <v>12</v>
      </c>
      <c r="Q60" s="46">
        <f t="shared" si="35"/>
        <v>10.8</v>
      </c>
    </row>
    <row r="61" spans="1:17" x14ac:dyDescent="0.25">
      <c r="A61" s="18" t="s">
        <v>106</v>
      </c>
      <c r="B61" s="12">
        <v>12</v>
      </c>
      <c r="C61" s="68" t="str">
        <f t="shared" si="28"/>
        <v>Normal</v>
      </c>
      <c r="D61" s="4">
        <f t="shared" si="29"/>
        <v>4</v>
      </c>
      <c r="E61" s="4">
        <v>1</v>
      </c>
      <c r="F61" s="4"/>
      <c r="G61" s="4">
        <f t="shared" si="30"/>
        <v>12</v>
      </c>
      <c r="H61" s="46">
        <f t="shared" si="31"/>
        <v>1.4</v>
      </c>
      <c r="I61">
        <v>1.4</v>
      </c>
      <c r="L61" s="18" t="s">
        <v>106</v>
      </c>
      <c r="M61" s="12">
        <v>12</v>
      </c>
      <c r="N61" s="68" t="str">
        <f t="shared" si="32"/>
        <v>Normal</v>
      </c>
      <c r="O61" s="4">
        <f t="shared" si="33"/>
        <v>4</v>
      </c>
      <c r="P61" s="4">
        <f t="shared" si="34"/>
        <v>12</v>
      </c>
      <c r="Q61" s="46">
        <f t="shared" si="35"/>
        <v>10.8</v>
      </c>
    </row>
    <row r="62" spans="1:17" x14ac:dyDescent="0.25">
      <c r="A62" s="64" t="s">
        <v>107</v>
      </c>
      <c r="B62" s="66">
        <v>6.7</v>
      </c>
      <c r="C62" s="39" t="str">
        <f t="shared" si="28"/>
        <v>Found</v>
      </c>
      <c r="D62" s="37">
        <f t="shared" si="29"/>
        <v>-1.2999999999999998</v>
      </c>
      <c r="E62" s="37"/>
      <c r="F62" s="37"/>
      <c r="G62" s="37">
        <f t="shared" si="30"/>
        <v>12</v>
      </c>
      <c r="H62" s="37">
        <f t="shared" si="31"/>
        <v>-0.4549999999999999</v>
      </c>
      <c r="I62">
        <v>-0.45500000000000002</v>
      </c>
      <c r="L62" s="64" t="s">
        <v>107</v>
      </c>
      <c r="M62" s="66">
        <v>6.7</v>
      </c>
      <c r="N62" s="39" t="str">
        <f t="shared" si="32"/>
        <v>Found</v>
      </c>
      <c r="O62" s="37">
        <f t="shared" si="33"/>
        <v>-1.2999999999999998</v>
      </c>
      <c r="P62" s="37">
        <f t="shared" si="34"/>
        <v>12</v>
      </c>
      <c r="Q62" s="37">
        <f t="shared" si="35"/>
        <v>2.3449999999999998</v>
      </c>
    </row>
    <row r="63" spans="1:17" ht="15.75" thickBot="1" x14ac:dyDescent="0.3">
      <c r="A63" s="19" t="s">
        <v>108</v>
      </c>
      <c r="B63" s="15">
        <v>12</v>
      </c>
      <c r="C63" s="68" t="str">
        <f t="shared" si="28"/>
        <v>Normal</v>
      </c>
      <c r="D63" s="4">
        <f t="shared" si="29"/>
        <v>4</v>
      </c>
      <c r="E63" s="4">
        <v>1</v>
      </c>
      <c r="F63" s="4"/>
      <c r="G63" s="4">
        <f t="shared" si="30"/>
        <v>12</v>
      </c>
      <c r="H63" s="46">
        <f t="shared" si="31"/>
        <v>1.4</v>
      </c>
      <c r="I63">
        <v>1.4</v>
      </c>
      <c r="L63" s="19" t="s">
        <v>108</v>
      </c>
      <c r="M63" s="15">
        <v>12</v>
      </c>
      <c r="N63" s="68" t="str">
        <f t="shared" si="32"/>
        <v>Normal</v>
      </c>
      <c r="O63" s="4">
        <f t="shared" si="33"/>
        <v>4</v>
      </c>
      <c r="P63" s="4">
        <f t="shared" si="34"/>
        <v>12</v>
      </c>
      <c r="Q63" s="46">
        <f t="shared" si="35"/>
        <v>10.8</v>
      </c>
    </row>
    <row r="64" spans="1:17" x14ac:dyDescent="0.25">
      <c r="A64" s="58"/>
      <c r="B64" s="59"/>
      <c r="C64" s="62"/>
      <c r="H64" s="61">
        <f>MAX(H54:H63)</f>
        <v>3.15</v>
      </c>
      <c r="L64" s="58"/>
      <c r="M64" s="59"/>
      <c r="N64" s="62"/>
      <c r="Q64" s="61">
        <f>MIN(Q54:Q63)</f>
        <v>2.3449999999999998</v>
      </c>
    </row>
    <row r="65" spans="1:17" x14ac:dyDescent="0.25">
      <c r="A65" s="58"/>
      <c r="B65" s="59"/>
      <c r="C65" s="62"/>
      <c r="D65" s="50"/>
      <c r="E65" s="50"/>
      <c r="F65" s="50"/>
      <c r="G65" s="50"/>
      <c r="H65" s="50"/>
      <c r="L65" s="58"/>
      <c r="M65" s="59"/>
      <c r="N65" s="62"/>
      <c r="O65" s="50"/>
      <c r="P65" s="50"/>
      <c r="Q65" s="50"/>
    </row>
    <row r="66" spans="1:17" x14ac:dyDescent="0.25">
      <c r="A66" s="58"/>
      <c r="B66" s="59"/>
      <c r="C66" s="62"/>
      <c r="D66" s="50"/>
      <c r="E66" s="50"/>
      <c r="F66" s="50"/>
      <c r="G66" s="50"/>
      <c r="H66" s="50"/>
      <c r="L66" s="58"/>
      <c r="M66" s="59"/>
      <c r="N66" s="62"/>
      <c r="O66" s="50"/>
      <c r="P66" s="50"/>
      <c r="Q66" s="50"/>
    </row>
    <row r="67" spans="1:17" ht="15.75" thickBot="1" x14ac:dyDescent="0.3">
      <c r="G67" t="s">
        <v>114</v>
      </c>
      <c r="P67" t="s">
        <v>114</v>
      </c>
    </row>
    <row r="68" spans="1:17" ht="15.75" thickBot="1" x14ac:dyDescent="0.3">
      <c r="B68" s="23" t="s">
        <v>97</v>
      </c>
      <c r="C68" s="34" t="s">
        <v>112</v>
      </c>
      <c r="D68" s="34">
        <v>5</v>
      </c>
      <c r="E68" s="34"/>
      <c r="F68" s="34"/>
      <c r="G68" s="34">
        <f>D68/2</f>
        <v>2.5</v>
      </c>
      <c r="H68" s="34" t="s">
        <v>117</v>
      </c>
      <c r="M68" s="60" t="s">
        <v>97</v>
      </c>
      <c r="N68" s="34" t="s">
        <v>112</v>
      </c>
      <c r="O68" s="34">
        <v>5</v>
      </c>
      <c r="P68" s="34">
        <f>O68/2</f>
        <v>2.5</v>
      </c>
      <c r="Q68" s="34" t="s">
        <v>117</v>
      </c>
    </row>
    <row r="69" spans="1:17" x14ac:dyDescent="0.25">
      <c r="A69" s="38" t="s">
        <v>99</v>
      </c>
      <c r="B69" s="32">
        <v>1</v>
      </c>
      <c r="C69" s="34" t="str">
        <f>IF(B69&lt;$D$68, "Normal", "Found")</f>
        <v>Normal</v>
      </c>
      <c r="D69" s="34">
        <f>B69-$D$68</f>
        <v>-4</v>
      </c>
      <c r="E69" s="34">
        <v>1</v>
      </c>
      <c r="F69" s="34"/>
      <c r="G69" s="34">
        <f>$D$68+$G$68</f>
        <v>7.5</v>
      </c>
      <c r="H69" s="34">
        <f>IF(D69&gt;=G69,D69*0.9,D69*0.35)</f>
        <v>-1.4</v>
      </c>
      <c r="I69">
        <v>-1.4</v>
      </c>
      <c r="L69" s="38" t="s">
        <v>99</v>
      </c>
      <c r="M69" s="32">
        <v>1</v>
      </c>
      <c r="N69" s="34" t="str">
        <f>IF(M69&lt;$D$68, "Normal", "Found")</f>
        <v>Normal</v>
      </c>
      <c r="O69" s="34">
        <f>M69-$D$68</f>
        <v>-4</v>
      </c>
      <c r="P69" s="34">
        <f>$D$68+$G$68</f>
        <v>7.5</v>
      </c>
      <c r="Q69" s="34">
        <f>IF(M69&gt;=P69,M69*0.9,M69*0.35)</f>
        <v>0.35</v>
      </c>
    </row>
    <row r="70" spans="1:17" x14ac:dyDescent="0.25">
      <c r="A70" s="35" t="s">
        <v>100</v>
      </c>
      <c r="B70" s="12">
        <v>2</v>
      </c>
      <c r="C70" s="34" t="str">
        <f t="shared" ref="C70:C78" si="36">IF(B70&lt;$D$68, "Normal", "Found")</f>
        <v>Normal</v>
      </c>
      <c r="D70" s="34">
        <f t="shared" ref="D70:D78" si="37">B70-$D$68</f>
        <v>-3</v>
      </c>
      <c r="E70" s="34">
        <v>1</v>
      </c>
      <c r="F70" s="34"/>
      <c r="G70" s="34">
        <f t="shared" ref="G70:G78" si="38">$D$68+$G$68</f>
        <v>7.5</v>
      </c>
      <c r="H70" s="34">
        <f t="shared" ref="H70:H78" si="39">IF(D70&gt;=G70,D70*0.9,D70*0.35)</f>
        <v>-1.0499999999999998</v>
      </c>
      <c r="I70">
        <v>-1.05</v>
      </c>
      <c r="L70" s="35" t="s">
        <v>100</v>
      </c>
      <c r="M70" s="12">
        <v>2</v>
      </c>
      <c r="N70" s="34" t="str">
        <f t="shared" ref="N70:N78" si="40">IF(M70&lt;$D$68, "Normal", "Found")</f>
        <v>Normal</v>
      </c>
      <c r="O70" s="34">
        <f t="shared" ref="O70:O78" si="41">M70-$D$68</f>
        <v>-3</v>
      </c>
      <c r="P70" s="34">
        <f t="shared" ref="P70:P78" si="42">$D$68+$G$68</f>
        <v>7.5</v>
      </c>
      <c r="Q70" s="34">
        <f t="shared" ref="Q70:Q78" si="43">IF(M70&gt;=P70,M70*0.9,M70*0.35)</f>
        <v>0.7</v>
      </c>
    </row>
    <row r="71" spans="1:17" x14ac:dyDescent="0.25">
      <c r="A71" s="18" t="s">
        <v>101</v>
      </c>
      <c r="B71" s="12">
        <v>2</v>
      </c>
      <c r="C71" s="34" t="str">
        <f t="shared" si="36"/>
        <v>Normal</v>
      </c>
      <c r="D71" s="34">
        <f t="shared" si="37"/>
        <v>-3</v>
      </c>
      <c r="E71" s="34">
        <v>1</v>
      </c>
      <c r="F71" s="34"/>
      <c r="G71" s="34">
        <f t="shared" si="38"/>
        <v>7.5</v>
      </c>
      <c r="H71" s="34">
        <f t="shared" si="39"/>
        <v>-1.0499999999999998</v>
      </c>
      <c r="I71">
        <v>-1.05</v>
      </c>
      <c r="L71" s="18" t="s">
        <v>101</v>
      </c>
      <c r="M71" s="12">
        <v>2</v>
      </c>
      <c r="N71" s="34" t="str">
        <f t="shared" si="40"/>
        <v>Normal</v>
      </c>
      <c r="O71" s="34">
        <f t="shared" si="41"/>
        <v>-3</v>
      </c>
      <c r="P71" s="34">
        <f t="shared" si="42"/>
        <v>7.5</v>
      </c>
      <c r="Q71" s="34">
        <f t="shared" si="43"/>
        <v>0.7</v>
      </c>
    </row>
    <row r="72" spans="1:17" x14ac:dyDescent="0.25">
      <c r="A72" s="18" t="s">
        <v>102</v>
      </c>
      <c r="B72" s="12">
        <v>2</v>
      </c>
      <c r="C72" s="34" t="str">
        <f t="shared" si="36"/>
        <v>Normal</v>
      </c>
      <c r="D72" s="34">
        <f t="shared" si="37"/>
        <v>-3</v>
      </c>
      <c r="E72" s="34">
        <v>1</v>
      </c>
      <c r="F72" s="34"/>
      <c r="G72" s="34">
        <f t="shared" si="38"/>
        <v>7.5</v>
      </c>
      <c r="H72" s="34">
        <f t="shared" si="39"/>
        <v>-1.0499999999999998</v>
      </c>
      <c r="I72">
        <v>-1.05</v>
      </c>
      <c r="L72" s="18" t="s">
        <v>102</v>
      </c>
      <c r="M72" s="12">
        <v>2</v>
      </c>
      <c r="N72" s="34" t="str">
        <f t="shared" si="40"/>
        <v>Normal</v>
      </c>
      <c r="O72" s="34">
        <f t="shared" si="41"/>
        <v>-3</v>
      </c>
      <c r="P72" s="34">
        <f t="shared" si="42"/>
        <v>7.5</v>
      </c>
      <c r="Q72" s="34">
        <f t="shared" si="43"/>
        <v>0.7</v>
      </c>
    </row>
    <row r="73" spans="1:17" x14ac:dyDescent="0.25">
      <c r="A73" s="18" t="s">
        <v>103</v>
      </c>
      <c r="B73" s="12">
        <v>3</v>
      </c>
      <c r="C73" s="34" t="str">
        <f t="shared" si="36"/>
        <v>Normal</v>
      </c>
      <c r="D73" s="34">
        <f t="shared" si="37"/>
        <v>-2</v>
      </c>
      <c r="E73" s="34">
        <v>1</v>
      </c>
      <c r="F73" s="34"/>
      <c r="G73" s="34">
        <f t="shared" si="38"/>
        <v>7.5</v>
      </c>
      <c r="H73" s="34">
        <f t="shared" si="39"/>
        <v>-0.7</v>
      </c>
      <c r="I73">
        <v>-0.7</v>
      </c>
      <c r="L73" s="18" t="s">
        <v>103</v>
      </c>
      <c r="M73" s="12">
        <v>3</v>
      </c>
      <c r="N73" s="34" t="str">
        <f t="shared" si="40"/>
        <v>Normal</v>
      </c>
      <c r="O73" s="34">
        <f t="shared" si="41"/>
        <v>-2</v>
      </c>
      <c r="P73" s="34">
        <f t="shared" si="42"/>
        <v>7.5</v>
      </c>
      <c r="Q73" s="34">
        <f t="shared" si="43"/>
        <v>1.0499999999999998</v>
      </c>
    </row>
    <row r="74" spans="1:17" x14ac:dyDescent="0.25">
      <c r="A74" s="64" t="s">
        <v>104</v>
      </c>
      <c r="B74" s="66">
        <v>6</v>
      </c>
      <c r="C74" s="39" t="str">
        <f t="shared" si="36"/>
        <v>Found</v>
      </c>
      <c r="D74" s="39">
        <f t="shared" si="37"/>
        <v>1</v>
      </c>
      <c r="E74" s="39">
        <v>2</v>
      </c>
      <c r="F74" s="39"/>
      <c r="G74" s="39">
        <f t="shared" si="38"/>
        <v>7.5</v>
      </c>
      <c r="H74" s="39">
        <f t="shared" si="39"/>
        <v>0.35</v>
      </c>
      <c r="I74">
        <v>0.35</v>
      </c>
      <c r="L74" s="64" t="s">
        <v>104</v>
      </c>
      <c r="M74" s="66">
        <v>6</v>
      </c>
      <c r="N74" s="39" t="str">
        <f t="shared" si="40"/>
        <v>Found</v>
      </c>
      <c r="O74" s="39">
        <f t="shared" si="41"/>
        <v>1</v>
      </c>
      <c r="P74" s="39">
        <f t="shared" si="42"/>
        <v>7.5</v>
      </c>
      <c r="Q74" s="39">
        <f t="shared" si="43"/>
        <v>2.0999999999999996</v>
      </c>
    </row>
    <row r="75" spans="1:17" x14ac:dyDescent="0.25">
      <c r="A75" s="18" t="s">
        <v>105</v>
      </c>
      <c r="B75" s="12">
        <v>3</v>
      </c>
      <c r="C75" s="34" t="str">
        <f t="shared" si="36"/>
        <v>Normal</v>
      </c>
      <c r="D75" s="34">
        <f t="shared" si="37"/>
        <v>-2</v>
      </c>
      <c r="E75" s="34">
        <v>1</v>
      </c>
      <c r="F75" s="34"/>
      <c r="G75" s="34">
        <f t="shared" si="38"/>
        <v>7.5</v>
      </c>
      <c r="H75" s="34">
        <f t="shared" si="39"/>
        <v>-0.7</v>
      </c>
      <c r="I75">
        <v>-0.7</v>
      </c>
      <c r="L75" s="18" t="s">
        <v>105</v>
      </c>
      <c r="M75" s="12">
        <v>3</v>
      </c>
      <c r="N75" s="34" t="str">
        <f t="shared" si="40"/>
        <v>Normal</v>
      </c>
      <c r="O75" s="34">
        <f t="shared" si="41"/>
        <v>-2</v>
      </c>
      <c r="P75" s="34">
        <f t="shared" si="42"/>
        <v>7.5</v>
      </c>
      <c r="Q75" s="34">
        <f t="shared" si="43"/>
        <v>1.0499999999999998</v>
      </c>
    </row>
    <row r="76" spans="1:17" x14ac:dyDescent="0.25">
      <c r="A76" s="18" t="s">
        <v>106</v>
      </c>
      <c r="B76" s="12">
        <v>2</v>
      </c>
      <c r="C76" s="34" t="str">
        <f t="shared" si="36"/>
        <v>Normal</v>
      </c>
      <c r="D76" s="34">
        <f t="shared" si="37"/>
        <v>-3</v>
      </c>
      <c r="E76" s="34">
        <v>1</v>
      </c>
      <c r="F76" s="34"/>
      <c r="G76" s="34">
        <f t="shared" si="38"/>
        <v>7.5</v>
      </c>
      <c r="H76" s="34">
        <f t="shared" si="39"/>
        <v>-1.0499999999999998</v>
      </c>
      <c r="I76">
        <v>-1.05</v>
      </c>
      <c r="L76" s="18" t="s">
        <v>106</v>
      </c>
      <c r="M76" s="12">
        <v>2</v>
      </c>
      <c r="N76" s="34" t="str">
        <f t="shared" si="40"/>
        <v>Normal</v>
      </c>
      <c r="O76" s="34">
        <f t="shared" si="41"/>
        <v>-3</v>
      </c>
      <c r="P76" s="34">
        <f t="shared" si="42"/>
        <v>7.5</v>
      </c>
      <c r="Q76" s="34">
        <f t="shared" si="43"/>
        <v>0.7</v>
      </c>
    </row>
    <row r="77" spans="1:17" x14ac:dyDescent="0.25">
      <c r="A77" s="18" t="s">
        <v>107</v>
      </c>
      <c r="B77" s="12">
        <v>3</v>
      </c>
      <c r="C77" s="34" t="str">
        <f t="shared" si="36"/>
        <v>Normal</v>
      </c>
      <c r="D77" s="34">
        <f t="shared" si="37"/>
        <v>-2</v>
      </c>
      <c r="E77" s="34">
        <v>1</v>
      </c>
      <c r="F77" s="34"/>
      <c r="G77" s="34">
        <f t="shared" si="38"/>
        <v>7.5</v>
      </c>
      <c r="H77" s="34">
        <f t="shared" si="39"/>
        <v>-0.7</v>
      </c>
      <c r="I77">
        <v>-0.7</v>
      </c>
      <c r="L77" s="18" t="s">
        <v>107</v>
      </c>
      <c r="M77" s="12">
        <v>3</v>
      </c>
      <c r="N77" s="34" t="str">
        <f t="shared" si="40"/>
        <v>Normal</v>
      </c>
      <c r="O77" s="34">
        <f t="shared" si="41"/>
        <v>-2</v>
      </c>
      <c r="P77" s="34">
        <f t="shared" si="42"/>
        <v>7.5</v>
      </c>
      <c r="Q77" s="34">
        <f t="shared" si="43"/>
        <v>1.0499999999999998</v>
      </c>
    </row>
    <row r="78" spans="1:17" ht="15.75" thickBot="1" x14ac:dyDescent="0.3">
      <c r="A78" s="19" t="s">
        <v>108</v>
      </c>
      <c r="B78" s="15">
        <v>3</v>
      </c>
      <c r="C78" s="34" t="str">
        <f t="shared" si="36"/>
        <v>Normal</v>
      </c>
      <c r="D78" s="34">
        <f t="shared" si="37"/>
        <v>-2</v>
      </c>
      <c r="E78" s="34">
        <v>1</v>
      </c>
      <c r="F78" s="34"/>
      <c r="G78" s="34">
        <f t="shared" si="38"/>
        <v>7.5</v>
      </c>
      <c r="H78" s="34">
        <f t="shared" si="39"/>
        <v>-0.7</v>
      </c>
      <c r="I78">
        <v>-0.7</v>
      </c>
      <c r="L78" s="19" t="s">
        <v>108</v>
      </c>
      <c r="M78" s="15">
        <v>3</v>
      </c>
      <c r="N78" s="34" t="str">
        <f t="shared" si="40"/>
        <v>Normal</v>
      </c>
      <c r="O78" s="34">
        <f t="shared" si="41"/>
        <v>-2</v>
      </c>
      <c r="P78" s="34">
        <f t="shared" si="42"/>
        <v>7.5</v>
      </c>
      <c r="Q78" s="34">
        <f t="shared" si="43"/>
        <v>1.0499999999999998</v>
      </c>
    </row>
    <row r="79" spans="1:17" x14ac:dyDescent="0.25">
      <c r="A79" s="58"/>
      <c r="B79" s="59"/>
      <c r="C79" s="51"/>
      <c r="D79" s="51"/>
      <c r="E79" s="51"/>
      <c r="F79" s="51"/>
      <c r="G79" s="51"/>
      <c r="H79" s="47">
        <f>MAX(H69:H78)</f>
        <v>0.35</v>
      </c>
      <c r="L79" s="58"/>
      <c r="M79" s="59"/>
      <c r="N79" s="51"/>
      <c r="O79" s="51"/>
      <c r="P79" s="51"/>
      <c r="Q79" s="47">
        <f>MAX(Q69:Q78)</f>
        <v>2.0999999999999996</v>
      </c>
    </row>
    <row r="80" spans="1:17" ht="15.75" thickBot="1" x14ac:dyDescent="0.3"/>
    <row r="81" spans="1:17" ht="15.75" thickBot="1" x14ac:dyDescent="0.3">
      <c r="B81" s="23" t="s">
        <v>98</v>
      </c>
      <c r="C81" s="34" t="s">
        <v>112</v>
      </c>
      <c r="D81" s="34">
        <v>250</v>
      </c>
      <c r="E81" s="34"/>
      <c r="F81" s="34"/>
      <c r="G81" s="34"/>
      <c r="H81" s="34"/>
      <c r="M81" s="60" t="s">
        <v>98</v>
      </c>
      <c r="N81" s="34" t="s">
        <v>112</v>
      </c>
      <c r="O81" s="34">
        <v>250</v>
      </c>
      <c r="P81" s="34"/>
      <c r="Q81" s="34"/>
    </row>
    <row r="82" spans="1:17" x14ac:dyDescent="0.25">
      <c r="A82" s="38" t="s">
        <v>99</v>
      </c>
      <c r="B82" s="32">
        <v>5</v>
      </c>
      <c r="C82" s="34" t="str">
        <f>IF(B82&lt;$D$81,"Normal", "Found")</f>
        <v>Normal</v>
      </c>
      <c r="D82" s="34"/>
      <c r="E82" s="34">
        <v>1</v>
      </c>
      <c r="F82" s="34"/>
      <c r="G82" s="34"/>
      <c r="H82" s="34"/>
      <c r="L82" s="38" t="s">
        <v>99</v>
      </c>
      <c r="M82" s="32">
        <v>5</v>
      </c>
      <c r="N82" s="34" t="str">
        <f>IF(M82&lt;$D$81,"Normal", "Found")</f>
        <v>Normal</v>
      </c>
      <c r="O82" s="34"/>
      <c r="P82" s="34"/>
      <c r="Q82" s="34"/>
    </row>
    <row r="83" spans="1:17" x14ac:dyDescent="0.25">
      <c r="A83" s="35" t="s">
        <v>100</v>
      </c>
      <c r="B83" s="12">
        <v>5</v>
      </c>
      <c r="C83" s="34" t="str">
        <f t="shared" ref="C83:C91" si="44">IF(B83&lt;$D$81,"Normal", "Found")</f>
        <v>Normal</v>
      </c>
      <c r="D83" s="34"/>
      <c r="E83" s="34">
        <v>1</v>
      </c>
      <c r="F83" s="34"/>
      <c r="G83" s="34"/>
      <c r="H83" s="34"/>
      <c r="L83" s="35" t="s">
        <v>100</v>
      </c>
      <c r="M83" s="12">
        <v>5</v>
      </c>
      <c r="N83" s="34" t="str">
        <f t="shared" ref="N83:N91" si="45">IF(M83&lt;$D$81,"Normal", "Found")</f>
        <v>Normal</v>
      </c>
      <c r="O83" s="34"/>
      <c r="P83" s="34"/>
      <c r="Q83" s="34"/>
    </row>
    <row r="84" spans="1:17" x14ac:dyDescent="0.25">
      <c r="A84" s="18" t="s">
        <v>101</v>
      </c>
      <c r="B84" s="12">
        <v>4</v>
      </c>
      <c r="C84" s="34" t="str">
        <f t="shared" si="44"/>
        <v>Normal</v>
      </c>
      <c r="D84" s="34"/>
      <c r="E84" s="34">
        <v>1</v>
      </c>
      <c r="F84" s="34"/>
      <c r="G84" s="34"/>
      <c r="H84" s="34"/>
      <c r="L84" s="18" t="s">
        <v>101</v>
      </c>
      <c r="M84" s="12">
        <v>4</v>
      </c>
      <c r="N84" s="34" t="str">
        <f t="shared" si="45"/>
        <v>Normal</v>
      </c>
      <c r="O84" s="34"/>
      <c r="P84" s="34"/>
      <c r="Q84" s="34"/>
    </row>
    <row r="85" spans="1:17" x14ac:dyDescent="0.25">
      <c r="A85" s="18" t="s">
        <v>102</v>
      </c>
      <c r="B85" s="12">
        <v>4</v>
      </c>
      <c r="C85" s="34" t="str">
        <f t="shared" si="44"/>
        <v>Normal</v>
      </c>
      <c r="D85" s="34"/>
      <c r="E85" s="34">
        <v>1</v>
      </c>
      <c r="F85" s="34"/>
      <c r="G85" s="34"/>
      <c r="H85" s="34"/>
      <c r="L85" s="18" t="s">
        <v>102</v>
      </c>
      <c r="M85" s="12">
        <v>4</v>
      </c>
      <c r="N85" s="34" t="str">
        <f t="shared" si="45"/>
        <v>Normal</v>
      </c>
      <c r="O85" s="34"/>
      <c r="P85" s="34"/>
      <c r="Q85" s="34"/>
    </row>
    <row r="86" spans="1:17" x14ac:dyDescent="0.25">
      <c r="A86" s="18" t="s">
        <v>103</v>
      </c>
      <c r="B86" s="12">
        <v>5</v>
      </c>
      <c r="C86" s="34" t="str">
        <f t="shared" si="44"/>
        <v>Normal</v>
      </c>
      <c r="D86" s="34"/>
      <c r="E86" s="34">
        <v>1</v>
      </c>
      <c r="F86" s="34"/>
      <c r="G86" s="34"/>
      <c r="H86" s="34"/>
      <c r="L86" s="18" t="s">
        <v>103</v>
      </c>
      <c r="M86" s="12">
        <v>5</v>
      </c>
      <c r="N86" s="34" t="str">
        <f t="shared" si="45"/>
        <v>Normal</v>
      </c>
      <c r="O86" s="34"/>
      <c r="P86" s="34"/>
      <c r="Q86" s="34"/>
    </row>
    <row r="87" spans="1:17" x14ac:dyDescent="0.25">
      <c r="A87" s="18" t="s">
        <v>104</v>
      </c>
      <c r="B87" s="12">
        <v>7</v>
      </c>
      <c r="C87" s="34" t="str">
        <f t="shared" si="44"/>
        <v>Normal</v>
      </c>
      <c r="D87" s="34"/>
      <c r="E87" s="34">
        <v>1</v>
      </c>
      <c r="F87" s="34"/>
      <c r="G87" s="34"/>
      <c r="H87" s="34"/>
      <c r="L87" s="18" t="s">
        <v>104</v>
      </c>
      <c r="M87" s="12">
        <v>7</v>
      </c>
      <c r="N87" s="34" t="str">
        <f t="shared" si="45"/>
        <v>Normal</v>
      </c>
      <c r="O87" s="34"/>
      <c r="P87" s="34"/>
      <c r="Q87" s="34"/>
    </row>
    <row r="88" spans="1:17" x14ac:dyDescent="0.25">
      <c r="A88" s="18" t="s">
        <v>105</v>
      </c>
      <c r="B88" s="12">
        <v>5</v>
      </c>
      <c r="C88" s="34" t="str">
        <f t="shared" si="44"/>
        <v>Normal</v>
      </c>
      <c r="D88" s="34"/>
      <c r="E88" s="34">
        <v>1</v>
      </c>
      <c r="F88" s="34"/>
      <c r="G88" s="34"/>
      <c r="H88" s="34"/>
      <c r="L88" s="18" t="s">
        <v>105</v>
      </c>
      <c r="M88" s="12">
        <v>5</v>
      </c>
      <c r="N88" s="34" t="str">
        <f t="shared" si="45"/>
        <v>Normal</v>
      </c>
      <c r="O88" s="34"/>
      <c r="P88" s="34"/>
      <c r="Q88" s="34"/>
    </row>
    <row r="89" spans="1:17" x14ac:dyDescent="0.25">
      <c r="A89" s="18" t="s">
        <v>106</v>
      </c>
      <c r="B89" s="12">
        <v>5</v>
      </c>
      <c r="C89" s="34" t="str">
        <f t="shared" si="44"/>
        <v>Normal</v>
      </c>
      <c r="D89" s="34"/>
      <c r="E89" s="34">
        <v>1</v>
      </c>
      <c r="F89" s="34"/>
      <c r="G89" s="34"/>
      <c r="H89" s="34"/>
      <c r="L89" s="18" t="s">
        <v>106</v>
      </c>
      <c r="M89" s="12">
        <v>5</v>
      </c>
      <c r="N89" s="34" t="str">
        <f t="shared" si="45"/>
        <v>Normal</v>
      </c>
      <c r="O89" s="34"/>
      <c r="P89" s="34"/>
      <c r="Q89" s="34"/>
    </row>
    <row r="90" spans="1:17" x14ac:dyDescent="0.25">
      <c r="A90" s="18" t="s">
        <v>107</v>
      </c>
      <c r="B90" s="12">
        <v>4.3</v>
      </c>
      <c r="C90" s="34" t="str">
        <f t="shared" si="44"/>
        <v>Normal</v>
      </c>
      <c r="D90" s="34"/>
      <c r="E90" s="34">
        <v>1</v>
      </c>
      <c r="F90" s="34"/>
      <c r="G90" s="34"/>
      <c r="H90" s="34"/>
      <c r="L90" s="18" t="s">
        <v>107</v>
      </c>
      <c r="M90" s="12">
        <v>4.3</v>
      </c>
      <c r="N90" s="34" t="str">
        <f t="shared" si="45"/>
        <v>Normal</v>
      </c>
      <c r="O90" s="34"/>
      <c r="P90" s="34"/>
      <c r="Q90" s="34"/>
    </row>
    <row r="91" spans="1:17" ht="15.75" thickBot="1" x14ac:dyDescent="0.3">
      <c r="A91" s="19" t="s">
        <v>108</v>
      </c>
      <c r="B91" s="15">
        <v>5</v>
      </c>
      <c r="C91" s="34" t="str">
        <f t="shared" si="44"/>
        <v>Normal</v>
      </c>
      <c r="D91" s="34"/>
      <c r="E91" s="34">
        <v>1</v>
      </c>
      <c r="F91" s="34"/>
      <c r="G91" s="34"/>
      <c r="H91" s="34"/>
      <c r="L91" s="19" t="s">
        <v>108</v>
      </c>
      <c r="M91" s="15">
        <v>5</v>
      </c>
      <c r="N91" s="34" t="str">
        <f t="shared" si="45"/>
        <v>Normal</v>
      </c>
      <c r="O91" s="34"/>
      <c r="P91" s="34"/>
      <c r="Q91" s="34"/>
    </row>
    <row r="92" spans="1:17" x14ac:dyDescent="0.25">
      <c r="A92" s="58"/>
      <c r="B92" s="59"/>
      <c r="C92" s="51"/>
      <c r="D92" s="51"/>
      <c r="E92" s="51"/>
      <c r="F92" s="51"/>
      <c r="G92" s="51"/>
      <c r="H92" s="51"/>
      <c r="L92" s="58"/>
      <c r="M92" s="59"/>
      <c r="N92" s="51"/>
      <c r="O92" s="51"/>
      <c r="P92" s="51"/>
      <c r="Q92" s="51"/>
    </row>
    <row r="93" spans="1:17" ht="15.75" thickBot="1" x14ac:dyDescent="0.3">
      <c r="G93" t="s">
        <v>115</v>
      </c>
      <c r="P93" t="s">
        <v>115</v>
      </c>
    </row>
    <row r="94" spans="1:17" ht="15.75" thickBot="1" x14ac:dyDescent="0.3">
      <c r="A94" s="34"/>
      <c r="B94" s="40" t="s">
        <v>10</v>
      </c>
      <c r="C94" s="34" t="s">
        <v>112</v>
      </c>
      <c r="D94" s="34">
        <v>5</v>
      </c>
      <c r="E94" s="34"/>
      <c r="F94" s="34"/>
      <c r="G94" s="34">
        <f>D94/2</f>
        <v>2.5</v>
      </c>
      <c r="H94" s="34">
        <v>0.35</v>
      </c>
      <c r="L94" s="34"/>
      <c r="M94" s="40" t="s">
        <v>10</v>
      </c>
      <c r="N94" s="34" t="s">
        <v>112</v>
      </c>
      <c r="O94" s="34">
        <v>5</v>
      </c>
      <c r="P94" s="34">
        <f>O94/2</f>
        <v>2.5</v>
      </c>
      <c r="Q94" s="34" t="s">
        <v>117</v>
      </c>
    </row>
    <row r="95" spans="1:17" x14ac:dyDescent="0.25">
      <c r="A95" s="38" t="s">
        <v>99</v>
      </c>
      <c r="B95" s="41">
        <v>0</v>
      </c>
      <c r="C95" s="34" t="str">
        <f>IF(B95&lt;$D$94,"Normal", "Found")</f>
        <v>Normal</v>
      </c>
      <c r="D95" s="34">
        <f>B95-$D$94</f>
        <v>-5</v>
      </c>
      <c r="E95" s="34">
        <v>1</v>
      </c>
      <c r="F95" s="34"/>
      <c r="G95" s="34">
        <f>$D$94+$G$94</f>
        <v>7.5</v>
      </c>
      <c r="H95" s="34">
        <f>IF(D95&gt;=G95,D95*0.95,D95*0.35)</f>
        <v>-1.75</v>
      </c>
      <c r="I95">
        <v>-1.75</v>
      </c>
      <c r="L95" s="38" t="s">
        <v>99</v>
      </c>
      <c r="M95" s="41">
        <v>0</v>
      </c>
      <c r="N95" s="34" t="str">
        <f>IF(M95&lt;$D$94,"Normal", "Found")</f>
        <v>Normal</v>
      </c>
      <c r="O95" s="34">
        <f>M95-$D$94</f>
        <v>-5</v>
      </c>
      <c r="P95" s="34">
        <f>$D$94+$G$94</f>
        <v>7.5</v>
      </c>
      <c r="Q95" s="34">
        <f>IF(M95&gt;=P95,M95*0.95,M95*0.35)</f>
        <v>0</v>
      </c>
    </row>
    <row r="96" spans="1:17" x14ac:dyDescent="0.25">
      <c r="A96" s="35" t="s">
        <v>100</v>
      </c>
      <c r="B96" s="42">
        <v>0</v>
      </c>
      <c r="C96" s="34" t="str">
        <f t="shared" ref="C96:C104" si="46">IF(B96&lt;$D$94,"Normal", "Found")</f>
        <v>Normal</v>
      </c>
      <c r="D96" s="34">
        <f t="shared" ref="D96:D104" si="47">B96-$D$94</f>
        <v>-5</v>
      </c>
      <c r="E96" s="34">
        <v>1</v>
      </c>
      <c r="F96" s="34"/>
      <c r="G96" s="34">
        <f t="shared" ref="G96:G104" si="48">$D$94+$G$94</f>
        <v>7.5</v>
      </c>
      <c r="H96" s="34">
        <f t="shared" ref="H96:H104" si="49">IF(D96&gt;=G96,D96*0.95,D96*0.35)</f>
        <v>-1.75</v>
      </c>
      <c r="I96">
        <v>-1.75</v>
      </c>
      <c r="L96" s="35" t="s">
        <v>100</v>
      </c>
      <c r="M96" s="42">
        <v>0</v>
      </c>
      <c r="N96" s="34" t="str">
        <f t="shared" ref="N96:N104" si="50">IF(M96&lt;$D$94,"Normal", "Found")</f>
        <v>Normal</v>
      </c>
      <c r="O96" s="34">
        <f t="shared" ref="O96:O104" si="51">M96-$D$94</f>
        <v>-5</v>
      </c>
      <c r="P96" s="34">
        <f t="shared" ref="P96:P104" si="52">$D$94+$G$94</f>
        <v>7.5</v>
      </c>
      <c r="Q96" s="34">
        <f t="shared" ref="Q96:Q104" si="53">IF(M96&gt;=P96,M96*0.95,M96*0.35)</f>
        <v>0</v>
      </c>
    </row>
    <row r="97" spans="1:17" x14ac:dyDescent="0.25">
      <c r="A97" s="18" t="s">
        <v>101</v>
      </c>
      <c r="B97" s="42">
        <v>0</v>
      </c>
      <c r="C97" s="34" t="str">
        <f t="shared" si="46"/>
        <v>Normal</v>
      </c>
      <c r="D97" s="34">
        <f t="shared" si="47"/>
        <v>-5</v>
      </c>
      <c r="E97" s="34">
        <v>1</v>
      </c>
      <c r="F97" s="34"/>
      <c r="G97" s="34">
        <f t="shared" si="48"/>
        <v>7.5</v>
      </c>
      <c r="H97" s="34">
        <f t="shared" si="49"/>
        <v>-1.75</v>
      </c>
      <c r="I97">
        <v>-1.75</v>
      </c>
      <c r="L97" s="18" t="s">
        <v>101</v>
      </c>
      <c r="M97" s="42">
        <v>0</v>
      </c>
      <c r="N97" s="34" t="str">
        <f t="shared" si="50"/>
        <v>Normal</v>
      </c>
      <c r="O97" s="34">
        <f t="shared" si="51"/>
        <v>-5</v>
      </c>
      <c r="P97" s="34">
        <f t="shared" si="52"/>
        <v>7.5</v>
      </c>
      <c r="Q97" s="34">
        <f t="shared" si="53"/>
        <v>0</v>
      </c>
    </row>
    <row r="98" spans="1:17" x14ac:dyDescent="0.25">
      <c r="A98" s="18" t="s">
        <v>102</v>
      </c>
      <c r="B98" s="42">
        <v>1</v>
      </c>
      <c r="C98" s="34" t="str">
        <f t="shared" si="46"/>
        <v>Normal</v>
      </c>
      <c r="D98" s="34">
        <f t="shared" si="47"/>
        <v>-4</v>
      </c>
      <c r="E98" s="34">
        <v>1</v>
      </c>
      <c r="F98" s="34"/>
      <c r="G98" s="34">
        <f t="shared" si="48"/>
        <v>7.5</v>
      </c>
      <c r="H98" s="34">
        <f t="shared" si="49"/>
        <v>-1.4</v>
      </c>
      <c r="I98">
        <v>-1.4</v>
      </c>
      <c r="L98" s="18" t="s">
        <v>102</v>
      </c>
      <c r="M98" s="42">
        <v>1</v>
      </c>
      <c r="N98" s="34" t="str">
        <f t="shared" si="50"/>
        <v>Normal</v>
      </c>
      <c r="O98" s="34">
        <f t="shared" si="51"/>
        <v>-4</v>
      </c>
      <c r="P98" s="34">
        <f t="shared" si="52"/>
        <v>7.5</v>
      </c>
      <c r="Q98" s="34">
        <f t="shared" si="53"/>
        <v>0.35</v>
      </c>
    </row>
    <row r="99" spans="1:17" x14ac:dyDescent="0.25">
      <c r="A99" s="18" t="s">
        <v>103</v>
      </c>
      <c r="B99" s="42">
        <v>2</v>
      </c>
      <c r="C99" s="34" t="str">
        <f t="shared" si="46"/>
        <v>Normal</v>
      </c>
      <c r="D99" s="34">
        <f t="shared" si="47"/>
        <v>-3</v>
      </c>
      <c r="E99" s="34">
        <v>1</v>
      </c>
      <c r="F99" s="34"/>
      <c r="G99" s="34">
        <f t="shared" si="48"/>
        <v>7.5</v>
      </c>
      <c r="H99" s="34">
        <f t="shared" si="49"/>
        <v>-1.0499999999999998</v>
      </c>
      <c r="I99">
        <v>-1.05</v>
      </c>
      <c r="L99" s="18" t="s">
        <v>103</v>
      </c>
      <c r="M99" s="42">
        <v>2</v>
      </c>
      <c r="N99" s="34" t="str">
        <f t="shared" si="50"/>
        <v>Normal</v>
      </c>
      <c r="O99" s="34">
        <f t="shared" si="51"/>
        <v>-3</v>
      </c>
      <c r="P99" s="34">
        <f t="shared" si="52"/>
        <v>7.5</v>
      </c>
      <c r="Q99" s="34">
        <f t="shared" si="53"/>
        <v>0.7</v>
      </c>
    </row>
    <row r="100" spans="1:17" x14ac:dyDescent="0.25">
      <c r="A100" s="64" t="s">
        <v>104</v>
      </c>
      <c r="B100" s="70">
        <v>16</v>
      </c>
      <c r="C100" s="39" t="str">
        <f t="shared" si="46"/>
        <v>Found</v>
      </c>
      <c r="D100" s="39">
        <f t="shared" si="47"/>
        <v>11</v>
      </c>
      <c r="E100" s="39">
        <v>3</v>
      </c>
      <c r="F100" s="39"/>
      <c r="G100" s="39">
        <f t="shared" si="48"/>
        <v>7.5</v>
      </c>
      <c r="H100" s="39">
        <f t="shared" si="49"/>
        <v>10.45</v>
      </c>
      <c r="I100">
        <v>10.45</v>
      </c>
      <c r="L100" s="64" t="s">
        <v>104</v>
      </c>
      <c r="M100" s="70">
        <v>16</v>
      </c>
      <c r="N100" s="39" t="str">
        <f t="shared" si="50"/>
        <v>Found</v>
      </c>
      <c r="O100" s="39">
        <f t="shared" si="51"/>
        <v>11</v>
      </c>
      <c r="P100" s="39">
        <f t="shared" si="52"/>
        <v>7.5</v>
      </c>
      <c r="Q100" s="39">
        <f t="shared" si="53"/>
        <v>15.2</v>
      </c>
    </row>
    <row r="101" spans="1:17" x14ac:dyDescent="0.25">
      <c r="A101" s="18" t="s">
        <v>105</v>
      </c>
      <c r="B101" s="42">
        <v>2</v>
      </c>
      <c r="C101" s="34" t="str">
        <f t="shared" si="46"/>
        <v>Normal</v>
      </c>
      <c r="D101" s="34">
        <f t="shared" si="47"/>
        <v>-3</v>
      </c>
      <c r="E101" s="34">
        <v>1</v>
      </c>
      <c r="F101" s="34"/>
      <c r="G101" s="34">
        <f t="shared" si="48"/>
        <v>7.5</v>
      </c>
      <c r="H101" s="34">
        <f t="shared" si="49"/>
        <v>-1.0499999999999998</v>
      </c>
      <c r="I101">
        <v>-1.05</v>
      </c>
      <c r="L101" s="18" t="s">
        <v>105</v>
      </c>
      <c r="M101" s="42">
        <v>2</v>
      </c>
      <c r="N101" s="34" t="str">
        <f t="shared" si="50"/>
        <v>Normal</v>
      </c>
      <c r="O101" s="34">
        <f t="shared" si="51"/>
        <v>-3</v>
      </c>
      <c r="P101" s="34">
        <f t="shared" si="52"/>
        <v>7.5</v>
      </c>
      <c r="Q101" s="34">
        <f t="shared" si="53"/>
        <v>0.7</v>
      </c>
    </row>
    <row r="102" spans="1:17" x14ac:dyDescent="0.25">
      <c r="A102" s="18" t="s">
        <v>106</v>
      </c>
      <c r="B102" s="42">
        <v>1</v>
      </c>
      <c r="C102" s="34" t="str">
        <f t="shared" si="46"/>
        <v>Normal</v>
      </c>
      <c r="D102" s="34">
        <f t="shared" si="47"/>
        <v>-4</v>
      </c>
      <c r="E102" s="34">
        <v>1</v>
      </c>
      <c r="F102" s="34"/>
      <c r="G102" s="34">
        <f t="shared" si="48"/>
        <v>7.5</v>
      </c>
      <c r="H102" s="34">
        <f t="shared" si="49"/>
        <v>-1.4</v>
      </c>
      <c r="I102">
        <v>-1.4</v>
      </c>
      <c r="L102" s="18" t="s">
        <v>106</v>
      </c>
      <c r="M102" s="42">
        <v>1</v>
      </c>
      <c r="N102" s="34" t="str">
        <f t="shared" si="50"/>
        <v>Normal</v>
      </c>
      <c r="O102" s="34">
        <f t="shared" si="51"/>
        <v>-4</v>
      </c>
      <c r="P102" s="34">
        <f t="shared" si="52"/>
        <v>7.5</v>
      </c>
      <c r="Q102" s="34">
        <f t="shared" si="53"/>
        <v>0.35</v>
      </c>
    </row>
    <row r="103" spans="1:17" x14ac:dyDescent="0.25">
      <c r="A103" s="18" t="s">
        <v>107</v>
      </c>
      <c r="B103" s="42">
        <v>2</v>
      </c>
      <c r="C103" s="34" t="str">
        <f t="shared" si="46"/>
        <v>Normal</v>
      </c>
      <c r="D103" s="34">
        <f t="shared" si="47"/>
        <v>-3</v>
      </c>
      <c r="E103" s="34">
        <v>1</v>
      </c>
      <c r="F103" s="34"/>
      <c r="G103" s="34">
        <f t="shared" si="48"/>
        <v>7.5</v>
      </c>
      <c r="H103" s="34">
        <f t="shared" si="49"/>
        <v>-1.0499999999999998</v>
      </c>
      <c r="I103">
        <v>-1.05</v>
      </c>
      <c r="L103" s="18" t="s">
        <v>107</v>
      </c>
      <c r="M103" s="42">
        <v>2</v>
      </c>
      <c r="N103" s="34" t="str">
        <f t="shared" si="50"/>
        <v>Normal</v>
      </c>
      <c r="O103" s="34">
        <f t="shared" si="51"/>
        <v>-3</v>
      </c>
      <c r="P103" s="34">
        <f t="shared" si="52"/>
        <v>7.5</v>
      </c>
      <c r="Q103" s="34">
        <f t="shared" si="53"/>
        <v>0.7</v>
      </c>
    </row>
    <row r="104" spans="1:17" ht="15.75" thickBot="1" x14ac:dyDescent="0.3">
      <c r="A104" s="19" t="s">
        <v>108</v>
      </c>
      <c r="B104" s="43">
        <v>1</v>
      </c>
      <c r="C104" s="34" t="str">
        <f t="shared" si="46"/>
        <v>Normal</v>
      </c>
      <c r="D104" s="34">
        <f t="shared" si="47"/>
        <v>-4</v>
      </c>
      <c r="E104" s="34">
        <v>1</v>
      </c>
      <c r="F104" s="34"/>
      <c r="G104" s="34">
        <f t="shared" si="48"/>
        <v>7.5</v>
      </c>
      <c r="H104" s="34">
        <f t="shared" si="49"/>
        <v>-1.4</v>
      </c>
      <c r="I104">
        <v>-1.4</v>
      </c>
      <c r="L104" s="19" t="s">
        <v>108</v>
      </c>
      <c r="M104" s="43">
        <v>1</v>
      </c>
      <c r="N104" s="34" t="str">
        <f t="shared" si="50"/>
        <v>Normal</v>
      </c>
      <c r="O104" s="34">
        <f t="shared" si="51"/>
        <v>-4</v>
      </c>
      <c r="P104" s="34">
        <f t="shared" si="52"/>
        <v>7.5</v>
      </c>
      <c r="Q104" s="34">
        <f t="shared" si="53"/>
        <v>0.35</v>
      </c>
    </row>
    <row r="105" spans="1:17" x14ac:dyDescent="0.25">
      <c r="H105" s="69">
        <f>MAX(H95:H104)</f>
        <v>10.45</v>
      </c>
      <c r="Q105" s="69">
        <f>MAX(Q95:Q104)</f>
        <v>15.2</v>
      </c>
    </row>
  </sheetData>
  <mergeCells count="8">
    <mergeCell ref="A2:B2"/>
    <mergeCell ref="A14:B14"/>
    <mergeCell ref="A40:B40"/>
    <mergeCell ref="A53:B53"/>
    <mergeCell ref="L2:M2"/>
    <mergeCell ref="L14:M14"/>
    <mergeCell ref="L40:M40"/>
    <mergeCell ref="L53:M5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56"/>
  <sheetViews>
    <sheetView topLeftCell="A136" zoomScaleNormal="100" workbookViewId="0">
      <selection activeCell="J146" sqref="J146:J155"/>
    </sheetView>
  </sheetViews>
  <sheetFormatPr defaultRowHeight="15" x14ac:dyDescent="0.25"/>
  <cols>
    <col min="1" max="1" width="27.42578125" bestFit="1" customWidth="1"/>
    <col min="2" max="2" width="15.7109375" bestFit="1" customWidth="1"/>
    <col min="3" max="3" width="13" customWidth="1"/>
    <col min="6" max="7" width="14.28515625" customWidth="1"/>
    <col min="8" max="8" width="10.28515625" bestFit="1" customWidth="1"/>
    <col min="14" max="14" width="27.42578125" bestFit="1" customWidth="1"/>
    <col min="15" max="15" width="15.7109375" bestFit="1" customWidth="1"/>
    <col min="16" max="16" width="13" customWidth="1"/>
    <col min="19" max="19" width="10.28515625" bestFit="1" customWidth="1"/>
  </cols>
  <sheetData>
    <row r="1" spans="1:20" x14ac:dyDescent="0.25">
      <c r="H1" t="s">
        <v>114</v>
      </c>
      <c r="S1" t="s">
        <v>114</v>
      </c>
      <c r="T1" t="s">
        <v>118</v>
      </c>
    </row>
    <row r="2" spans="1:20" x14ac:dyDescent="0.25">
      <c r="A2" s="99" t="s">
        <v>26</v>
      </c>
      <c r="B2" s="99"/>
      <c r="C2" s="45" t="s">
        <v>112</v>
      </c>
      <c r="D2" s="45">
        <v>20</v>
      </c>
      <c r="E2" s="45">
        <v>200</v>
      </c>
      <c r="F2" s="45"/>
      <c r="G2" s="45"/>
      <c r="H2" s="45">
        <f>E2/2</f>
        <v>100</v>
      </c>
      <c r="I2" s="45" t="s">
        <v>117</v>
      </c>
      <c r="N2" s="99" t="s">
        <v>26</v>
      </c>
      <c r="O2" s="99"/>
      <c r="P2" s="45" t="s">
        <v>112</v>
      </c>
      <c r="Q2" s="45">
        <v>20</v>
      </c>
      <c r="R2" s="45">
        <v>200</v>
      </c>
      <c r="S2" s="45">
        <f>R2/2</f>
        <v>100</v>
      </c>
      <c r="T2" s="45" t="s">
        <v>117</v>
      </c>
    </row>
    <row r="3" spans="1:20" x14ac:dyDescent="0.25">
      <c r="A3" s="44" t="s">
        <v>99</v>
      </c>
      <c r="B3" s="31">
        <v>210</v>
      </c>
      <c r="C3" s="39" t="str">
        <f>IF(B3&lt;$E$2,"Normal", "Found")</f>
        <v>Found</v>
      </c>
      <c r="D3" s="4">
        <f>B3-$D$2</f>
        <v>190</v>
      </c>
      <c r="E3" s="4">
        <f>B3-$E$2</f>
        <v>10</v>
      </c>
      <c r="F3" s="4">
        <v>2</v>
      </c>
      <c r="G3" s="4"/>
      <c r="H3" s="4">
        <f t="shared" ref="H3:H12" si="0">$H$2+$E$2</f>
        <v>300</v>
      </c>
      <c r="I3" s="36">
        <f t="shared" ref="I3:I12" si="1">IF(E3&gt;=H3,E3*0.9,E3*0.35)</f>
        <v>3.5</v>
      </c>
      <c r="N3" s="44" t="s">
        <v>99</v>
      </c>
      <c r="O3" s="31">
        <v>210</v>
      </c>
      <c r="P3" s="39" t="str">
        <f>IF(O3&lt;$E$2,"Normal", "Found")</f>
        <v>Found</v>
      </c>
      <c r="Q3" s="4">
        <f>O3-$D$2</f>
        <v>190</v>
      </c>
      <c r="R3" s="4">
        <f>O3-$E$2</f>
        <v>10</v>
      </c>
      <c r="S3" s="4">
        <f t="shared" ref="S3:S12" si="2">$H$2+$E$2</f>
        <v>300</v>
      </c>
      <c r="T3" s="36">
        <f>IF(O3&gt;=S3,O3*0.9,O3*0.35)</f>
        <v>73.5</v>
      </c>
    </row>
    <row r="4" spans="1:20" x14ac:dyDescent="0.25">
      <c r="A4" s="26" t="s">
        <v>100</v>
      </c>
      <c r="B4" s="20">
        <v>180</v>
      </c>
      <c r="C4" s="34" t="str">
        <f t="shared" ref="C4:C12" si="3">IF(B4&lt;$E$2,"Normal", "Found")</f>
        <v>Normal</v>
      </c>
      <c r="D4" s="4">
        <f t="shared" ref="D4:D12" si="4">B4-$D$2</f>
        <v>160</v>
      </c>
      <c r="E4" s="4">
        <f t="shared" ref="E4:E12" si="5">B4-$E$2</f>
        <v>-20</v>
      </c>
      <c r="F4" s="4">
        <v>1</v>
      </c>
      <c r="G4" s="4"/>
      <c r="H4" s="4">
        <f t="shared" si="0"/>
        <v>300</v>
      </c>
      <c r="I4" s="36">
        <f t="shared" si="1"/>
        <v>-7</v>
      </c>
      <c r="N4" s="26" t="s">
        <v>100</v>
      </c>
      <c r="O4" s="20">
        <v>180</v>
      </c>
      <c r="P4" s="34" t="str">
        <f t="shared" ref="P4:P12" si="6">IF(O4&lt;$E$2,"Normal", "Found")</f>
        <v>Normal</v>
      </c>
      <c r="Q4" s="4">
        <f t="shared" ref="Q4:Q12" si="7">O4-$D$2</f>
        <v>160</v>
      </c>
      <c r="R4" s="4">
        <f t="shared" ref="R4:R12" si="8">O4-$E$2</f>
        <v>-20</v>
      </c>
      <c r="S4" s="4">
        <f t="shared" si="2"/>
        <v>300</v>
      </c>
      <c r="T4" s="36">
        <f t="shared" ref="T4:T12" si="9">IF(O4&gt;=S4,O4*0.9,O4*0.35)</f>
        <v>62.999999999999993</v>
      </c>
    </row>
    <row r="5" spans="1:20" x14ac:dyDescent="0.25">
      <c r="A5" s="26" t="s">
        <v>101</v>
      </c>
      <c r="B5" s="20">
        <v>120</v>
      </c>
      <c r="C5" s="34" t="str">
        <f t="shared" si="3"/>
        <v>Normal</v>
      </c>
      <c r="D5" s="4">
        <f t="shared" si="4"/>
        <v>100</v>
      </c>
      <c r="E5" s="4">
        <f t="shared" si="5"/>
        <v>-80</v>
      </c>
      <c r="F5" s="4">
        <v>1</v>
      </c>
      <c r="G5" s="4"/>
      <c r="H5" s="4">
        <f t="shared" si="0"/>
        <v>300</v>
      </c>
      <c r="I5" s="36">
        <f t="shared" si="1"/>
        <v>-28</v>
      </c>
      <c r="N5" s="26" t="s">
        <v>101</v>
      </c>
      <c r="O5" s="20">
        <v>120</v>
      </c>
      <c r="P5" s="34" t="str">
        <f t="shared" si="6"/>
        <v>Normal</v>
      </c>
      <c r="Q5" s="4">
        <f t="shared" si="7"/>
        <v>100</v>
      </c>
      <c r="R5" s="4">
        <f t="shared" si="8"/>
        <v>-80</v>
      </c>
      <c r="S5" s="4">
        <f t="shared" si="2"/>
        <v>300</v>
      </c>
      <c r="T5" s="36">
        <f t="shared" si="9"/>
        <v>42</v>
      </c>
    </row>
    <row r="6" spans="1:20" x14ac:dyDescent="0.25">
      <c r="A6" s="26" t="s">
        <v>102</v>
      </c>
      <c r="B6" s="20">
        <v>114</v>
      </c>
      <c r="C6" s="34" t="str">
        <f t="shared" si="3"/>
        <v>Normal</v>
      </c>
      <c r="D6" s="4">
        <f t="shared" si="4"/>
        <v>94</v>
      </c>
      <c r="E6" s="4">
        <f t="shared" si="5"/>
        <v>-86</v>
      </c>
      <c r="F6" s="4">
        <v>1</v>
      </c>
      <c r="G6" s="4"/>
      <c r="H6" s="4">
        <f t="shared" si="0"/>
        <v>300</v>
      </c>
      <c r="I6" s="36">
        <f t="shared" si="1"/>
        <v>-30.099999999999998</v>
      </c>
      <c r="N6" s="26" t="s">
        <v>102</v>
      </c>
      <c r="O6" s="20">
        <v>114</v>
      </c>
      <c r="P6" s="34" t="str">
        <f t="shared" si="6"/>
        <v>Normal</v>
      </c>
      <c r="Q6" s="4">
        <f t="shared" si="7"/>
        <v>94</v>
      </c>
      <c r="R6" s="4">
        <f t="shared" si="8"/>
        <v>-86</v>
      </c>
      <c r="S6" s="4">
        <f t="shared" si="2"/>
        <v>300</v>
      </c>
      <c r="T6" s="36">
        <f t="shared" si="9"/>
        <v>39.9</v>
      </c>
    </row>
    <row r="7" spans="1:20" x14ac:dyDescent="0.25">
      <c r="A7" s="26" t="s">
        <v>103</v>
      </c>
      <c r="B7" s="20">
        <v>160</v>
      </c>
      <c r="C7" s="34" t="str">
        <f t="shared" si="3"/>
        <v>Normal</v>
      </c>
      <c r="D7" s="4">
        <f t="shared" si="4"/>
        <v>140</v>
      </c>
      <c r="E7" s="4">
        <f t="shared" si="5"/>
        <v>-40</v>
      </c>
      <c r="F7" s="4">
        <v>1</v>
      </c>
      <c r="G7" s="4"/>
      <c r="H7" s="4">
        <f t="shared" si="0"/>
        <v>300</v>
      </c>
      <c r="I7" s="36">
        <f t="shared" si="1"/>
        <v>-14</v>
      </c>
      <c r="N7" s="26" t="s">
        <v>103</v>
      </c>
      <c r="O7" s="20">
        <v>160</v>
      </c>
      <c r="P7" s="34" t="str">
        <f t="shared" si="6"/>
        <v>Normal</v>
      </c>
      <c r="Q7" s="4">
        <f t="shared" si="7"/>
        <v>140</v>
      </c>
      <c r="R7" s="4">
        <f t="shared" si="8"/>
        <v>-40</v>
      </c>
      <c r="S7" s="4">
        <f t="shared" si="2"/>
        <v>300</v>
      </c>
      <c r="T7" s="36">
        <f t="shared" si="9"/>
        <v>56</v>
      </c>
    </row>
    <row r="8" spans="1:20" x14ac:dyDescent="0.25">
      <c r="A8" s="72" t="s">
        <v>104</v>
      </c>
      <c r="B8" s="73">
        <v>250</v>
      </c>
      <c r="C8" s="39" t="str">
        <f t="shared" si="3"/>
        <v>Found</v>
      </c>
      <c r="D8" s="37">
        <f t="shared" si="4"/>
        <v>230</v>
      </c>
      <c r="E8" s="37">
        <f t="shared" si="5"/>
        <v>50</v>
      </c>
      <c r="F8" s="37">
        <v>2</v>
      </c>
      <c r="G8" s="37"/>
      <c r="H8" s="37">
        <f t="shared" si="0"/>
        <v>300</v>
      </c>
      <c r="I8" s="37">
        <f t="shared" si="1"/>
        <v>17.5</v>
      </c>
      <c r="N8" s="72" t="s">
        <v>104</v>
      </c>
      <c r="O8" s="73">
        <v>250</v>
      </c>
      <c r="P8" s="39" t="str">
        <f t="shared" si="6"/>
        <v>Found</v>
      </c>
      <c r="Q8" s="37">
        <f t="shared" si="7"/>
        <v>230</v>
      </c>
      <c r="R8" s="37">
        <f t="shared" si="8"/>
        <v>50</v>
      </c>
      <c r="S8" s="37">
        <f t="shared" si="2"/>
        <v>300</v>
      </c>
      <c r="T8" s="37">
        <f t="shared" si="9"/>
        <v>87.5</v>
      </c>
    </row>
    <row r="9" spans="1:20" x14ac:dyDescent="0.25">
      <c r="A9" s="26" t="s">
        <v>105</v>
      </c>
      <c r="B9" s="20">
        <v>195</v>
      </c>
      <c r="C9" s="34" t="str">
        <f t="shared" si="3"/>
        <v>Normal</v>
      </c>
      <c r="D9" s="4">
        <f t="shared" si="4"/>
        <v>175</v>
      </c>
      <c r="E9" s="4">
        <f t="shared" si="5"/>
        <v>-5</v>
      </c>
      <c r="F9" s="4">
        <v>1</v>
      </c>
      <c r="G9" s="4"/>
      <c r="H9" s="4">
        <f t="shared" si="0"/>
        <v>300</v>
      </c>
      <c r="I9" s="36">
        <f t="shared" si="1"/>
        <v>-1.75</v>
      </c>
      <c r="N9" s="26" t="s">
        <v>105</v>
      </c>
      <c r="O9" s="20">
        <v>195</v>
      </c>
      <c r="P9" s="34" t="str">
        <f t="shared" si="6"/>
        <v>Normal</v>
      </c>
      <c r="Q9" s="4">
        <f t="shared" si="7"/>
        <v>175</v>
      </c>
      <c r="R9" s="4">
        <f t="shared" si="8"/>
        <v>-5</v>
      </c>
      <c r="S9" s="4">
        <f t="shared" si="2"/>
        <v>300</v>
      </c>
      <c r="T9" s="36">
        <f t="shared" si="9"/>
        <v>68.25</v>
      </c>
    </row>
    <row r="10" spans="1:20" x14ac:dyDescent="0.25">
      <c r="A10" s="26" t="s">
        <v>106</v>
      </c>
      <c r="B10" s="20">
        <v>200</v>
      </c>
      <c r="C10" s="39" t="str">
        <f t="shared" si="3"/>
        <v>Found</v>
      </c>
      <c r="D10" s="4">
        <f t="shared" si="4"/>
        <v>180</v>
      </c>
      <c r="E10" s="4">
        <f t="shared" si="5"/>
        <v>0</v>
      </c>
      <c r="F10" s="4">
        <v>1</v>
      </c>
      <c r="G10" s="4"/>
      <c r="H10" s="4">
        <f t="shared" si="0"/>
        <v>300</v>
      </c>
      <c r="I10" s="36">
        <f t="shared" si="1"/>
        <v>0</v>
      </c>
      <c r="N10" s="26" t="s">
        <v>106</v>
      </c>
      <c r="O10" s="20">
        <v>200</v>
      </c>
      <c r="P10" s="39" t="str">
        <f t="shared" si="6"/>
        <v>Found</v>
      </c>
      <c r="Q10" s="4">
        <f t="shared" si="7"/>
        <v>180</v>
      </c>
      <c r="R10" s="4">
        <f t="shared" si="8"/>
        <v>0</v>
      </c>
      <c r="S10" s="4">
        <f t="shared" si="2"/>
        <v>300</v>
      </c>
      <c r="T10" s="36">
        <f t="shared" si="9"/>
        <v>70</v>
      </c>
    </row>
    <row r="11" spans="1:20" x14ac:dyDescent="0.25">
      <c r="A11" s="26" t="s">
        <v>107</v>
      </c>
      <c r="B11" s="20">
        <v>175</v>
      </c>
      <c r="C11" s="34" t="str">
        <f t="shared" si="3"/>
        <v>Normal</v>
      </c>
      <c r="D11" s="4">
        <f t="shared" si="4"/>
        <v>155</v>
      </c>
      <c r="E11" s="4">
        <f t="shared" si="5"/>
        <v>-25</v>
      </c>
      <c r="F11" s="4">
        <v>1</v>
      </c>
      <c r="G11" s="4"/>
      <c r="H11" s="4">
        <f t="shared" si="0"/>
        <v>300</v>
      </c>
      <c r="I11" s="36">
        <f t="shared" si="1"/>
        <v>-8.75</v>
      </c>
      <c r="N11" s="26" t="s">
        <v>107</v>
      </c>
      <c r="O11" s="20">
        <v>175</v>
      </c>
      <c r="P11" s="34" t="str">
        <f t="shared" si="6"/>
        <v>Normal</v>
      </c>
      <c r="Q11" s="4">
        <f t="shared" si="7"/>
        <v>155</v>
      </c>
      <c r="R11" s="4">
        <f t="shared" si="8"/>
        <v>-25</v>
      </c>
      <c r="S11" s="4">
        <f t="shared" si="2"/>
        <v>300</v>
      </c>
      <c r="T11" s="36">
        <f t="shared" si="9"/>
        <v>61.249999999999993</v>
      </c>
    </row>
    <row r="12" spans="1:20" ht="15.75" thickBot="1" x14ac:dyDescent="0.3">
      <c r="A12" s="27" t="s">
        <v>108</v>
      </c>
      <c r="B12" s="21">
        <v>165</v>
      </c>
      <c r="C12" s="34" t="str">
        <f t="shared" si="3"/>
        <v>Normal</v>
      </c>
      <c r="D12" s="4">
        <f t="shared" si="4"/>
        <v>145</v>
      </c>
      <c r="E12" s="4">
        <f t="shared" si="5"/>
        <v>-35</v>
      </c>
      <c r="F12" s="4">
        <v>1</v>
      </c>
      <c r="G12" s="4"/>
      <c r="H12" s="4">
        <f t="shared" si="0"/>
        <v>300</v>
      </c>
      <c r="I12" s="36">
        <f t="shared" si="1"/>
        <v>-12.25</v>
      </c>
      <c r="N12" s="27" t="s">
        <v>108</v>
      </c>
      <c r="O12" s="21">
        <v>165</v>
      </c>
      <c r="P12" s="34" t="str">
        <f t="shared" si="6"/>
        <v>Normal</v>
      </c>
      <c r="Q12" s="4">
        <f t="shared" si="7"/>
        <v>145</v>
      </c>
      <c r="R12" s="4">
        <f t="shared" si="8"/>
        <v>-35</v>
      </c>
      <c r="S12" s="4">
        <f t="shared" si="2"/>
        <v>300</v>
      </c>
      <c r="T12" s="36">
        <f t="shared" si="9"/>
        <v>57.749999999999993</v>
      </c>
    </row>
    <row r="13" spans="1:20" x14ac:dyDescent="0.25">
      <c r="A13" s="58"/>
      <c r="B13" s="59"/>
      <c r="C13" s="51"/>
      <c r="D13" s="50"/>
      <c r="E13" s="50"/>
      <c r="F13" s="50"/>
      <c r="G13" s="50"/>
      <c r="H13" s="50"/>
      <c r="I13" s="71">
        <f>MAX(I3:I12)</f>
        <v>17.5</v>
      </c>
      <c r="N13" s="58"/>
      <c r="O13" s="59"/>
      <c r="P13" s="51"/>
      <c r="Q13" s="50"/>
      <c r="R13" s="50"/>
      <c r="S13" s="50"/>
      <c r="T13" s="71">
        <f>MAX(T3:T12)</f>
        <v>87.5</v>
      </c>
    </row>
    <row r="14" spans="1:20" x14ac:dyDescent="0.25">
      <c r="H14" t="s">
        <v>114</v>
      </c>
      <c r="S14" t="s">
        <v>114</v>
      </c>
    </row>
    <row r="15" spans="1:20" x14ac:dyDescent="0.25">
      <c r="A15" s="99" t="s">
        <v>30</v>
      </c>
      <c r="B15" s="99"/>
      <c r="C15" s="45" t="s">
        <v>112</v>
      </c>
      <c r="D15" s="45">
        <v>50</v>
      </c>
      <c r="E15" s="45"/>
      <c r="F15" s="45"/>
      <c r="G15" s="45"/>
      <c r="H15" s="45">
        <v>25</v>
      </c>
      <c r="I15" s="45" t="s">
        <v>117</v>
      </c>
      <c r="N15" s="99" t="s">
        <v>30</v>
      </c>
      <c r="O15" s="99"/>
      <c r="P15" s="45" t="s">
        <v>112</v>
      </c>
      <c r="Q15" s="45">
        <v>50</v>
      </c>
      <c r="R15" s="45"/>
      <c r="S15" s="45">
        <v>25</v>
      </c>
      <c r="T15" s="45" t="s">
        <v>117</v>
      </c>
    </row>
    <row r="16" spans="1:20" x14ac:dyDescent="0.25">
      <c r="A16" s="44" t="s">
        <v>99</v>
      </c>
      <c r="B16" s="32">
        <v>25.2</v>
      </c>
      <c r="C16" s="34" t="str">
        <f>IF(B16&lt;$D$15,"Normal", "Found")</f>
        <v>Normal</v>
      </c>
      <c r="D16" s="34">
        <f>B16-$D$15</f>
        <v>-24.8</v>
      </c>
      <c r="E16" s="34"/>
      <c r="F16" s="34">
        <v>1</v>
      </c>
      <c r="G16" s="34"/>
      <c r="H16" s="34">
        <f t="shared" ref="H16:H25" si="10">$H$15+$D$15</f>
        <v>75</v>
      </c>
      <c r="I16" s="34">
        <f t="shared" ref="I16:I25" si="11">IF(D16&gt;=H16,D16*0.9,D16*0.35)</f>
        <v>-8.68</v>
      </c>
      <c r="N16" s="44" t="s">
        <v>99</v>
      </c>
      <c r="O16" s="32">
        <v>25.2</v>
      </c>
      <c r="P16" s="34" t="str">
        <f>IF(O16&lt;$D$15,"Normal", "Found")</f>
        <v>Normal</v>
      </c>
      <c r="Q16" s="34">
        <f>O16-$D$15</f>
        <v>-24.8</v>
      </c>
      <c r="R16" s="34"/>
      <c r="S16" s="34">
        <f t="shared" ref="S16:S25" si="12">$H$15+$D$15</f>
        <v>75</v>
      </c>
      <c r="T16" s="34">
        <f>IF(O16&gt;=S16,O16*0.9,O16*0.35)</f>
        <v>8.8199999999999985</v>
      </c>
    </row>
    <row r="17" spans="1:20" x14ac:dyDescent="0.25">
      <c r="A17" s="26" t="s">
        <v>100</v>
      </c>
      <c r="B17" s="12">
        <v>36.299999999999997</v>
      </c>
      <c r="C17" s="34" t="str">
        <f t="shared" ref="C17:C25" si="13">IF(B17&lt;$D$15,"Normal", "Found")</f>
        <v>Normal</v>
      </c>
      <c r="D17" s="34">
        <f t="shared" ref="D17:D25" si="14">B17-$D$15</f>
        <v>-13.700000000000003</v>
      </c>
      <c r="E17" s="34"/>
      <c r="F17" s="34">
        <v>1</v>
      </c>
      <c r="G17" s="34"/>
      <c r="H17" s="34">
        <f t="shared" si="10"/>
        <v>75</v>
      </c>
      <c r="I17" s="34">
        <f t="shared" si="11"/>
        <v>-4.7950000000000008</v>
      </c>
      <c r="N17" s="26" t="s">
        <v>100</v>
      </c>
      <c r="O17" s="12">
        <v>36.299999999999997</v>
      </c>
      <c r="P17" s="34" t="str">
        <f t="shared" ref="P17:P25" si="15">IF(O17&lt;$D$15,"Normal", "Found")</f>
        <v>Normal</v>
      </c>
      <c r="Q17" s="34">
        <f t="shared" ref="Q17:Q25" si="16">O17-$D$15</f>
        <v>-13.700000000000003</v>
      </c>
      <c r="R17" s="34"/>
      <c r="S17" s="34">
        <f t="shared" si="12"/>
        <v>75</v>
      </c>
      <c r="T17" s="34">
        <f t="shared" ref="T17:T25" si="17">IF(O17&gt;=S17,O17*0.9,O17*0.35)</f>
        <v>12.704999999999998</v>
      </c>
    </row>
    <row r="18" spans="1:20" x14ac:dyDescent="0.25">
      <c r="A18" s="26" t="s">
        <v>101</v>
      </c>
      <c r="B18" s="12">
        <v>25.1</v>
      </c>
      <c r="C18" s="34" t="str">
        <f t="shared" si="13"/>
        <v>Normal</v>
      </c>
      <c r="D18" s="34">
        <f t="shared" si="14"/>
        <v>-24.9</v>
      </c>
      <c r="E18" s="34"/>
      <c r="F18" s="34">
        <v>1</v>
      </c>
      <c r="G18" s="34"/>
      <c r="H18" s="34">
        <f t="shared" si="10"/>
        <v>75</v>
      </c>
      <c r="I18" s="34">
        <f t="shared" si="11"/>
        <v>-8.7149999999999981</v>
      </c>
      <c r="N18" s="26" t="s">
        <v>101</v>
      </c>
      <c r="O18" s="12">
        <v>25.1</v>
      </c>
      <c r="P18" s="34" t="str">
        <f t="shared" si="15"/>
        <v>Normal</v>
      </c>
      <c r="Q18" s="34">
        <f t="shared" si="16"/>
        <v>-24.9</v>
      </c>
      <c r="R18" s="34"/>
      <c r="S18" s="34">
        <f t="shared" si="12"/>
        <v>75</v>
      </c>
      <c r="T18" s="34">
        <f t="shared" si="17"/>
        <v>8.7850000000000001</v>
      </c>
    </row>
    <row r="19" spans="1:20" x14ac:dyDescent="0.25">
      <c r="A19" s="26" t="s">
        <v>102</v>
      </c>
      <c r="B19" s="12">
        <v>17.100000000000001</v>
      </c>
      <c r="C19" s="34" t="str">
        <f t="shared" si="13"/>
        <v>Normal</v>
      </c>
      <c r="D19" s="34">
        <f t="shared" si="14"/>
        <v>-32.9</v>
      </c>
      <c r="E19" s="34"/>
      <c r="F19" s="34">
        <v>1</v>
      </c>
      <c r="G19" s="34"/>
      <c r="H19" s="34">
        <f t="shared" si="10"/>
        <v>75</v>
      </c>
      <c r="I19" s="34">
        <f t="shared" si="11"/>
        <v>-11.514999999999999</v>
      </c>
      <c r="N19" s="26" t="s">
        <v>102</v>
      </c>
      <c r="O19" s="12">
        <v>17.100000000000001</v>
      </c>
      <c r="P19" s="34" t="str">
        <f t="shared" si="15"/>
        <v>Normal</v>
      </c>
      <c r="Q19" s="34">
        <f t="shared" si="16"/>
        <v>-32.9</v>
      </c>
      <c r="R19" s="34"/>
      <c r="S19" s="34">
        <f t="shared" si="12"/>
        <v>75</v>
      </c>
      <c r="T19" s="34">
        <f t="shared" si="17"/>
        <v>5.9850000000000003</v>
      </c>
    </row>
    <row r="20" spans="1:20" x14ac:dyDescent="0.25">
      <c r="A20" s="26" t="s">
        <v>103</v>
      </c>
      <c r="B20" s="12">
        <v>33.5</v>
      </c>
      <c r="C20" s="34" t="str">
        <f t="shared" si="13"/>
        <v>Normal</v>
      </c>
      <c r="D20" s="34">
        <f t="shared" si="14"/>
        <v>-16.5</v>
      </c>
      <c r="E20" s="34"/>
      <c r="F20" s="34">
        <v>1</v>
      </c>
      <c r="G20" s="34"/>
      <c r="H20" s="34">
        <f t="shared" si="10"/>
        <v>75</v>
      </c>
      <c r="I20" s="34">
        <f t="shared" si="11"/>
        <v>-5.7749999999999995</v>
      </c>
      <c r="N20" s="26" t="s">
        <v>103</v>
      </c>
      <c r="O20" s="12">
        <v>33.5</v>
      </c>
      <c r="P20" s="34" t="str">
        <f t="shared" si="15"/>
        <v>Normal</v>
      </c>
      <c r="Q20" s="34">
        <f t="shared" si="16"/>
        <v>-16.5</v>
      </c>
      <c r="R20" s="34"/>
      <c r="S20" s="34">
        <f t="shared" si="12"/>
        <v>75</v>
      </c>
      <c r="T20" s="34">
        <f t="shared" si="17"/>
        <v>11.725</v>
      </c>
    </row>
    <row r="21" spans="1:20" x14ac:dyDescent="0.25">
      <c r="A21" s="72" t="s">
        <v>104</v>
      </c>
      <c r="B21" s="66">
        <v>67</v>
      </c>
      <c r="C21" s="39" t="str">
        <f t="shared" si="13"/>
        <v>Found</v>
      </c>
      <c r="D21" s="39">
        <f t="shared" si="14"/>
        <v>17</v>
      </c>
      <c r="E21" s="39"/>
      <c r="F21" s="39">
        <v>2</v>
      </c>
      <c r="G21" s="39"/>
      <c r="H21" s="39">
        <f t="shared" si="10"/>
        <v>75</v>
      </c>
      <c r="I21" s="39">
        <f t="shared" si="11"/>
        <v>5.9499999999999993</v>
      </c>
      <c r="N21" s="72" t="s">
        <v>104</v>
      </c>
      <c r="O21" s="66">
        <v>67</v>
      </c>
      <c r="P21" s="39" t="str">
        <f t="shared" si="15"/>
        <v>Found</v>
      </c>
      <c r="Q21" s="39">
        <f t="shared" si="16"/>
        <v>17</v>
      </c>
      <c r="R21" s="39"/>
      <c r="S21" s="39">
        <f t="shared" si="12"/>
        <v>75</v>
      </c>
      <c r="T21" s="39">
        <f t="shared" si="17"/>
        <v>23.45</v>
      </c>
    </row>
    <row r="22" spans="1:20" x14ac:dyDescent="0.25">
      <c r="A22" s="26" t="s">
        <v>105</v>
      </c>
      <c r="B22" s="12">
        <v>60</v>
      </c>
      <c r="C22" s="39" t="str">
        <f t="shared" si="13"/>
        <v>Found</v>
      </c>
      <c r="D22" s="34">
        <f t="shared" si="14"/>
        <v>10</v>
      </c>
      <c r="E22" s="34"/>
      <c r="F22" s="34">
        <v>2</v>
      </c>
      <c r="G22" s="34"/>
      <c r="H22" s="34">
        <f t="shared" si="10"/>
        <v>75</v>
      </c>
      <c r="I22" s="34">
        <f t="shared" si="11"/>
        <v>3.5</v>
      </c>
      <c r="N22" s="26" t="s">
        <v>105</v>
      </c>
      <c r="O22" s="12">
        <v>60</v>
      </c>
      <c r="P22" s="39" t="str">
        <f t="shared" si="15"/>
        <v>Found</v>
      </c>
      <c r="Q22" s="34">
        <f t="shared" si="16"/>
        <v>10</v>
      </c>
      <c r="R22" s="34"/>
      <c r="S22" s="34">
        <f t="shared" si="12"/>
        <v>75</v>
      </c>
      <c r="T22" s="34">
        <f t="shared" si="17"/>
        <v>21</v>
      </c>
    </row>
    <row r="23" spans="1:20" x14ac:dyDescent="0.25">
      <c r="A23" s="26" t="s">
        <v>106</v>
      </c>
      <c r="B23" s="12">
        <v>17.100000000000001</v>
      </c>
      <c r="C23" s="34" t="str">
        <f t="shared" si="13"/>
        <v>Normal</v>
      </c>
      <c r="D23" s="34">
        <f t="shared" si="14"/>
        <v>-32.9</v>
      </c>
      <c r="E23" s="34"/>
      <c r="F23" s="34">
        <v>1</v>
      </c>
      <c r="G23" s="34"/>
      <c r="H23" s="34">
        <f t="shared" si="10"/>
        <v>75</v>
      </c>
      <c r="I23" s="34">
        <f t="shared" si="11"/>
        <v>-11.514999999999999</v>
      </c>
      <c r="N23" s="26" t="s">
        <v>106</v>
      </c>
      <c r="O23" s="12">
        <v>17.100000000000001</v>
      </c>
      <c r="P23" s="34" t="str">
        <f t="shared" si="15"/>
        <v>Normal</v>
      </c>
      <c r="Q23" s="34">
        <f t="shared" si="16"/>
        <v>-32.9</v>
      </c>
      <c r="R23" s="34"/>
      <c r="S23" s="34">
        <f t="shared" si="12"/>
        <v>75</v>
      </c>
      <c r="T23" s="34">
        <f t="shared" si="17"/>
        <v>5.9850000000000003</v>
      </c>
    </row>
    <row r="24" spans="1:20" x14ac:dyDescent="0.25">
      <c r="A24" s="26" t="s">
        <v>107</v>
      </c>
      <c r="B24" s="12">
        <v>16.45</v>
      </c>
      <c r="C24" s="34" t="str">
        <f t="shared" si="13"/>
        <v>Normal</v>
      </c>
      <c r="D24" s="34">
        <f t="shared" si="14"/>
        <v>-33.549999999999997</v>
      </c>
      <c r="E24" s="34"/>
      <c r="F24" s="34">
        <v>1</v>
      </c>
      <c r="G24" s="34"/>
      <c r="H24" s="34">
        <f t="shared" si="10"/>
        <v>75</v>
      </c>
      <c r="I24" s="34">
        <f t="shared" si="11"/>
        <v>-11.742499999999998</v>
      </c>
      <c r="N24" s="26" t="s">
        <v>107</v>
      </c>
      <c r="O24" s="12">
        <v>16.45</v>
      </c>
      <c r="P24" s="34" t="str">
        <f t="shared" si="15"/>
        <v>Normal</v>
      </c>
      <c r="Q24" s="34">
        <f t="shared" si="16"/>
        <v>-33.549999999999997</v>
      </c>
      <c r="R24" s="34"/>
      <c r="S24" s="34">
        <f t="shared" si="12"/>
        <v>75</v>
      </c>
      <c r="T24" s="34">
        <f t="shared" si="17"/>
        <v>5.7574999999999994</v>
      </c>
    </row>
    <row r="25" spans="1:20" ht="15.75" thickBot="1" x14ac:dyDescent="0.3">
      <c r="A25" s="27" t="s">
        <v>108</v>
      </c>
      <c r="B25" s="15">
        <v>43.5</v>
      </c>
      <c r="C25" s="34" t="str">
        <f t="shared" si="13"/>
        <v>Normal</v>
      </c>
      <c r="D25" s="34">
        <f t="shared" si="14"/>
        <v>-6.5</v>
      </c>
      <c r="E25" s="34"/>
      <c r="F25" s="34">
        <v>1</v>
      </c>
      <c r="G25" s="34"/>
      <c r="H25" s="34">
        <f t="shared" si="10"/>
        <v>75</v>
      </c>
      <c r="I25" s="34">
        <f t="shared" si="11"/>
        <v>-2.2749999999999999</v>
      </c>
      <c r="N25" s="27" t="s">
        <v>108</v>
      </c>
      <c r="O25" s="15">
        <v>43.5</v>
      </c>
      <c r="P25" s="34" t="str">
        <f t="shared" si="15"/>
        <v>Normal</v>
      </c>
      <c r="Q25" s="34">
        <f t="shared" si="16"/>
        <v>-6.5</v>
      </c>
      <c r="R25" s="34"/>
      <c r="S25" s="34">
        <f t="shared" si="12"/>
        <v>75</v>
      </c>
      <c r="T25" s="34">
        <f t="shared" si="17"/>
        <v>15.225</v>
      </c>
    </row>
    <row r="26" spans="1:20" x14ac:dyDescent="0.25">
      <c r="A26" s="58"/>
      <c r="B26" s="59"/>
      <c r="C26" s="51"/>
      <c r="D26" s="51"/>
      <c r="E26" s="51"/>
      <c r="F26" s="51"/>
      <c r="G26" s="51"/>
      <c r="H26" s="51"/>
      <c r="I26" s="69">
        <f>MAX(I16:I25)</f>
        <v>5.9499999999999993</v>
      </c>
      <c r="N26" s="58"/>
      <c r="O26" s="59"/>
      <c r="P26" s="51"/>
      <c r="Q26" s="51"/>
      <c r="R26" s="51"/>
      <c r="S26" s="51"/>
      <c r="T26" s="69">
        <f>MAX(T16:T25)</f>
        <v>23.45</v>
      </c>
    </row>
    <row r="27" spans="1:20" x14ac:dyDescent="0.25">
      <c r="H27" t="s">
        <v>114</v>
      </c>
      <c r="S27" t="s">
        <v>114</v>
      </c>
    </row>
    <row r="28" spans="1:20" x14ac:dyDescent="0.25">
      <c r="A28" s="99" t="s">
        <v>29</v>
      </c>
      <c r="B28" s="99"/>
      <c r="C28" s="45" t="s">
        <v>112</v>
      </c>
      <c r="D28" s="45">
        <v>40</v>
      </c>
      <c r="E28" s="45">
        <v>80</v>
      </c>
      <c r="F28" s="45"/>
      <c r="G28" s="45"/>
      <c r="H28" s="45">
        <v>40</v>
      </c>
      <c r="I28" s="45" t="s">
        <v>117</v>
      </c>
      <c r="N28" s="99" t="s">
        <v>29</v>
      </c>
      <c r="O28" s="99"/>
      <c r="P28" s="45" t="s">
        <v>112</v>
      </c>
      <c r="Q28" s="45">
        <v>40</v>
      </c>
      <c r="R28" s="45">
        <v>80</v>
      </c>
      <c r="S28" s="45">
        <v>40</v>
      </c>
      <c r="T28" s="45" t="s">
        <v>117</v>
      </c>
    </row>
    <row r="29" spans="1:20" x14ac:dyDescent="0.25">
      <c r="A29" s="44" t="s">
        <v>99</v>
      </c>
      <c r="B29" s="32">
        <v>62</v>
      </c>
      <c r="C29" s="4" t="str">
        <f>IF(B29&lt;$E$28,"Normal", "Found")</f>
        <v>Normal</v>
      </c>
      <c r="D29" s="4">
        <f>B29-$E$28</f>
        <v>-18</v>
      </c>
      <c r="E29" s="4"/>
      <c r="F29" s="4">
        <v>1</v>
      </c>
      <c r="G29" s="4"/>
      <c r="H29" s="4">
        <f t="shared" ref="H29:H38" si="18">$H$28+$E$28</f>
        <v>120</v>
      </c>
      <c r="I29" s="4">
        <f t="shared" ref="I29:I38" si="19">IF(D29&gt;=H29,D29*0.9,D29*0.35)</f>
        <v>-6.3</v>
      </c>
      <c r="N29" s="44" t="s">
        <v>99</v>
      </c>
      <c r="O29" s="32">
        <v>62</v>
      </c>
      <c r="P29" s="4" t="str">
        <f>IF(O29&lt;$E$28,"Normal", "Found")</f>
        <v>Normal</v>
      </c>
      <c r="Q29" s="4">
        <f>O29-$E$28</f>
        <v>-18</v>
      </c>
      <c r="R29" s="4"/>
      <c r="S29" s="4">
        <f t="shared" ref="S29:S38" si="20">$H$28+$E$28</f>
        <v>120</v>
      </c>
      <c r="T29" s="4">
        <f>IF(O29&gt;=S29,O29*0.9,O29*0.35)</f>
        <v>21.7</v>
      </c>
    </row>
    <row r="30" spans="1:20" x14ac:dyDescent="0.25">
      <c r="A30" s="72" t="s">
        <v>100</v>
      </c>
      <c r="B30" s="66">
        <v>289</v>
      </c>
      <c r="C30" s="37" t="str">
        <f t="shared" ref="C30:C38" si="21">IF(B30&lt;$E$28,"Normal", "Found")</f>
        <v>Found</v>
      </c>
      <c r="D30" s="37">
        <f t="shared" ref="D30:D38" si="22">B30-$E$28</f>
        <v>209</v>
      </c>
      <c r="E30" s="37"/>
      <c r="F30" s="37">
        <v>3</v>
      </c>
      <c r="G30" s="37"/>
      <c r="H30" s="37">
        <f t="shared" si="18"/>
        <v>120</v>
      </c>
      <c r="I30" s="37">
        <f t="shared" si="19"/>
        <v>188.1</v>
      </c>
      <c r="N30" s="72" t="s">
        <v>100</v>
      </c>
      <c r="O30" s="66">
        <v>289</v>
      </c>
      <c r="P30" s="37" t="str">
        <f t="shared" ref="P30:P38" si="23">IF(O30&lt;$E$28,"Normal", "Found")</f>
        <v>Found</v>
      </c>
      <c r="Q30" s="37">
        <f t="shared" ref="Q30:Q38" si="24">O30-$E$28</f>
        <v>209</v>
      </c>
      <c r="R30" s="37"/>
      <c r="S30" s="37">
        <f t="shared" si="20"/>
        <v>120</v>
      </c>
      <c r="T30" s="37">
        <f t="shared" ref="T30:T38" si="25">IF(O30&gt;=S30,O30*0.9,O30*0.35)</f>
        <v>260.10000000000002</v>
      </c>
    </row>
    <row r="31" spans="1:20" x14ac:dyDescent="0.25">
      <c r="A31" s="26" t="s">
        <v>101</v>
      </c>
      <c r="B31" s="12">
        <v>62.5</v>
      </c>
      <c r="C31" s="4" t="str">
        <f t="shared" si="21"/>
        <v>Normal</v>
      </c>
      <c r="D31" s="4">
        <f t="shared" si="22"/>
        <v>-17.5</v>
      </c>
      <c r="E31" s="4"/>
      <c r="F31" s="4">
        <v>2</v>
      </c>
      <c r="G31" s="4"/>
      <c r="H31" s="4">
        <f t="shared" si="18"/>
        <v>120</v>
      </c>
      <c r="I31" s="4">
        <f t="shared" si="19"/>
        <v>-6.125</v>
      </c>
      <c r="N31" s="26" t="s">
        <v>101</v>
      </c>
      <c r="O31" s="12">
        <v>62.5</v>
      </c>
      <c r="P31" s="4" t="str">
        <f t="shared" si="23"/>
        <v>Normal</v>
      </c>
      <c r="Q31" s="4">
        <f t="shared" si="24"/>
        <v>-17.5</v>
      </c>
      <c r="R31" s="4"/>
      <c r="S31" s="4">
        <f t="shared" si="20"/>
        <v>120</v>
      </c>
      <c r="T31" s="4">
        <f t="shared" si="25"/>
        <v>21.875</v>
      </c>
    </row>
    <row r="32" spans="1:20" x14ac:dyDescent="0.25">
      <c r="A32" s="26" t="s">
        <v>102</v>
      </c>
      <c r="B32" s="12">
        <v>76</v>
      </c>
      <c r="C32" s="4" t="str">
        <f t="shared" si="21"/>
        <v>Normal</v>
      </c>
      <c r="D32" s="4">
        <f t="shared" si="22"/>
        <v>-4</v>
      </c>
      <c r="E32" s="4"/>
      <c r="F32" s="4">
        <v>1</v>
      </c>
      <c r="G32" s="4"/>
      <c r="H32" s="4">
        <f t="shared" si="18"/>
        <v>120</v>
      </c>
      <c r="I32" s="4">
        <f t="shared" si="19"/>
        <v>-1.4</v>
      </c>
      <c r="N32" s="26" t="s">
        <v>102</v>
      </c>
      <c r="O32" s="12">
        <v>76</v>
      </c>
      <c r="P32" s="4" t="str">
        <f t="shared" si="23"/>
        <v>Normal</v>
      </c>
      <c r="Q32" s="4">
        <f t="shared" si="24"/>
        <v>-4</v>
      </c>
      <c r="R32" s="4"/>
      <c r="S32" s="4">
        <f t="shared" si="20"/>
        <v>120</v>
      </c>
      <c r="T32" s="4">
        <f t="shared" si="25"/>
        <v>26.599999999999998</v>
      </c>
    </row>
    <row r="33" spans="1:20" x14ac:dyDescent="0.25">
      <c r="A33" s="26" t="s">
        <v>103</v>
      </c>
      <c r="B33" s="12">
        <v>160</v>
      </c>
      <c r="C33" s="37" t="str">
        <f t="shared" si="21"/>
        <v>Found</v>
      </c>
      <c r="D33" s="4">
        <f t="shared" si="22"/>
        <v>80</v>
      </c>
      <c r="E33" s="4"/>
      <c r="F33" s="4">
        <v>3</v>
      </c>
      <c r="G33" s="4"/>
      <c r="H33" s="4">
        <f t="shared" si="18"/>
        <v>120</v>
      </c>
      <c r="I33" s="4">
        <f t="shared" si="19"/>
        <v>28</v>
      </c>
      <c r="N33" s="26" t="s">
        <v>103</v>
      </c>
      <c r="O33" s="12">
        <v>160</v>
      </c>
      <c r="P33" s="37" t="str">
        <f t="shared" si="23"/>
        <v>Found</v>
      </c>
      <c r="Q33" s="4">
        <f t="shared" si="24"/>
        <v>80</v>
      </c>
      <c r="R33" s="4"/>
      <c r="S33" s="4">
        <f t="shared" si="20"/>
        <v>120</v>
      </c>
      <c r="T33" s="4">
        <f t="shared" si="25"/>
        <v>144</v>
      </c>
    </row>
    <row r="34" spans="1:20" x14ac:dyDescent="0.25">
      <c r="A34" s="26" t="s">
        <v>104</v>
      </c>
      <c r="B34" s="12">
        <v>206</v>
      </c>
      <c r="C34" s="37" t="str">
        <f t="shared" si="21"/>
        <v>Found</v>
      </c>
      <c r="D34" s="4">
        <f t="shared" si="22"/>
        <v>126</v>
      </c>
      <c r="E34" s="4"/>
      <c r="F34" s="4">
        <v>3</v>
      </c>
      <c r="G34" s="4"/>
      <c r="H34" s="4">
        <f t="shared" si="18"/>
        <v>120</v>
      </c>
      <c r="I34" s="4">
        <f t="shared" si="19"/>
        <v>113.4</v>
      </c>
      <c r="N34" s="26" t="s">
        <v>104</v>
      </c>
      <c r="O34" s="12">
        <v>206</v>
      </c>
      <c r="P34" s="37" t="str">
        <f t="shared" si="23"/>
        <v>Found</v>
      </c>
      <c r="Q34" s="4">
        <f t="shared" si="24"/>
        <v>126</v>
      </c>
      <c r="R34" s="4"/>
      <c r="S34" s="4">
        <f t="shared" si="20"/>
        <v>120</v>
      </c>
      <c r="T34" s="4">
        <f t="shared" si="25"/>
        <v>185.4</v>
      </c>
    </row>
    <row r="35" spans="1:20" x14ac:dyDescent="0.25">
      <c r="A35" s="26" t="s">
        <v>105</v>
      </c>
      <c r="B35" s="12">
        <v>101</v>
      </c>
      <c r="C35" s="37" t="str">
        <f t="shared" si="21"/>
        <v>Found</v>
      </c>
      <c r="D35" s="4">
        <f t="shared" si="22"/>
        <v>21</v>
      </c>
      <c r="E35" s="4"/>
      <c r="F35" s="4">
        <v>2</v>
      </c>
      <c r="G35" s="4"/>
      <c r="H35" s="4">
        <f t="shared" si="18"/>
        <v>120</v>
      </c>
      <c r="I35" s="4">
        <f t="shared" si="19"/>
        <v>7.35</v>
      </c>
      <c r="N35" s="26" t="s">
        <v>105</v>
      </c>
      <c r="O35" s="12">
        <v>101</v>
      </c>
      <c r="P35" s="37" t="str">
        <f t="shared" si="23"/>
        <v>Found</v>
      </c>
      <c r="Q35" s="4">
        <f t="shared" si="24"/>
        <v>21</v>
      </c>
      <c r="R35" s="4"/>
      <c r="S35" s="4">
        <f t="shared" si="20"/>
        <v>120</v>
      </c>
      <c r="T35" s="4">
        <f t="shared" si="25"/>
        <v>35.349999999999994</v>
      </c>
    </row>
    <row r="36" spans="1:20" x14ac:dyDescent="0.25">
      <c r="A36" s="26" t="s">
        <v>106</v>
      </c>
      <c r="B36" s="12">
        <v>76</v>
      </c>
      <c r="C36" s="4" t="str">
        <f t="shared" si="21"/>
        <v>Normal</v>
      </c>
      <c r="D36" s="4">
        <f t="shared" si="22"/>
        <v>-4</v>
      </c>
      <c r="E36" s="4"/>
      <c r="F36" s="4">
        <v>1</v>
      </c>
      <c r="G36" s="4"/>
      <c r="H36" s="4">
        <f t="shared" si="18"/>
        <v>120</v>
      </c>
      <c r="I36" s="4">
        <f t="shared" si="19"/>
        <v>-1.4</v>
      </c>
      <c r="N36" s="26" t="s">
        <v>106</v>
      </c>
      <c r="O36" s="12">
        <v>76</v>
      </c>
      <c r="P36" s="4" t="str">
        <f t="shared" si="23"/>
        <v>Normal</v>
      </c>
      <c r="Q36" s="4">
        <f t="shared" si="24"/>
        <v>-4</v>
      </c>
      <c r="R36" s="4"/>
      <c r="S36" s="4">
        <f t="shared" si="20"/>
        <v>120</v>
      </c>
      <c r="T36" s="4">
        <f t="shared" si="25"/>
        <v>26.599999999999998</v>
      </c>
    </row>
    <row r="37" spans="1:20" x14ac:dyDescent="0.25">
      <c r="A37" s="26" t="s">
        <v>107</v>
      </c>
      <c r="B37" s="12">
        <v>120</v>
      </c>
      <c r="C37" s="37" t="str">
        <f t="shared" si="21"/>
        <v>Found</v>
      </c>
      <c r="D37" s="4">
        <f t="shared" si="22"/>
        <v>40</v>
      </c>
      <c r="E37" s="4"/>
      <c r="F37" s="4">
        <v>2</v>
      </c>
      <c r="G37" s="4"/>
      <c r="H37" s="4">
        <f t="shared" si="18"/>
        <v>120</v>
      </c>
      <c r="I37" s="4">
        <f t="shared" si="19"/>
        <v>14</v>
      </c>
      <c r="N37" s="26" t="s">
        <v>107</v>
      </c>
      <c r="O37" s="12">
        <v>120</v>
      </c>
      <c r="P37" s="37" t="str">
        <f t="shared" si="23"/>
        <v>Found</v>
      </c>
      <c r="Q37" s="4">
        <f t="shared" si="24"/>
        <v>40</v>
      </c>
      <c r="R37" s="4"/>
      <c r="S37" s="4">
        <f t="shared" si="20"/>
        <v>120</v>
      </c>
      <c r="T37" s="4">
        <f t="shared" si="25"/>
        <v>108</v>
      </c>
    </row>
    <row r="38" spans="1:20" ht="15.75" thickBot="1" x14ac:dyDescent="0.3">
      <c r="A38" s="27" t="s">
        <v>108</v>
      </c>
      <c r="B38" s="15">
        <v>275</v>
      </c>
      <c r="C38" s="37" t="str">
        <f t="shared" si="21"/>
        <v>Found</v>
      </c>
      <c r="D38" s="4">
        <f t="shared" si="22"/>
        <v>195</v>
      </c>
      <c r="E38" s="4"/>
      <c r="F38" s="4">
        <v>3</v>
      </c>
      <c r="G38" s="4"/>
      <c r="H38" s="4">
        <f t="shared" si="18"/>
        <v>120</v>
      </c>
      <c r="I38" s="4">
        <f t="shared" si="19"/>
        <v>175.5</v>
      </c>
      <c r="N38" s="27" t="s">
        <v>108</v>
      </c>
      <c r="O38" s="15">
        <v>275</v>
      </c>
      <c r="P38" s="37" t="str">
        <f t="shared" si="23"/>
        <v>Found</v>
      </c>
      <c r="Q38" s="4">
        <f t="shared" si="24"/>
        <v>195</v>
      </c>
      <c r="R38" s="4"/>
      <c r="S38" s="4">
        <f t="shared" si="20"/>
        <v>120</v>
      </c>
      <c r="T38" s="4">
        <f t="shared" si="25"/>
        <v>247.5</v>
      </c>
    </row>
    <row r="39" spans="1:20" x14ac:dyDescent="0.25">
      <c r="A39" s="58"/>
      <c r="B39" s="59"/>
      <c r="C39" s="63"/>
      <c r="D39" s="63"/>
      <c r="E39" s="63"/>
      <c r="F39" s="63"/>
      <c r="G39" s="63"/>
      <c r="H39" s="63"/>
      <c r="I39" s="63">
        <f>MAX(I29:I38)</f>
        <v>188.1</v>
      </c>
      <c r="J39" s="75"/>
      <c r="K39" s="75"/>
      <c r="L39" s="75"/>
      <c r="M39" s="75"/>
      <c r="N39" s="58"/>
      <c r="O39" s="59"/>
      <c r="P39" s="63"/>
      <c r="Q39" s="63"/>
      <c r="R39" s="63"/>
      <c r="S39" s="63"/>
      <c r="T39" s="63">
        <f>MAX(T29:T38)</f>
        <v>260.10000000000002</v>
      </c>
    </row>
    <row r="40" spans="1:20" x14ac:dyDescent="0.25">
      <c r="A40" s="58"/>
      <c r="B40" s="59"/>
      <c r="C40" s="63"/>
      <c r="D40" s="63"/>
      <c r="E40" s="63"/>
      <c r="F40" s="63"/>
      <c r="G40" s="63"/>
      <c r="H40" s="63"/>
      <c r="I40" s="63"/>
      <c r="J40" s="75"/>
      <c r="K40" s="75"/>
      <c r="L40" s="75"/>
      <c r="M40" s="75"/>
      <c r="N40" s="58"/>
      <c r="O40" s="59"/>
      <c r="P40" s="63"/>
      <c r="Q40" s="63"/>
      <c r="R40" s="63"/>
      <c r="S40" s="63"/>
      <c r="T40" s="63"/>
    </row>
    <row r="41" spans="1:20" x14ac:dyDescent="0.25">
      <c r="H41" t="s">
        <v>115</v>
      </c>
      <c r="S41" t="s">
        <v>115</v>
      </c>
    </row>
    <row r="42" spans="1:20" x14ac:dyDescent="0.25">
      <c r="A42" s="99" t="s">
        <v>8</v>
      </c>
      <c r="B42" s="99"/>
      <c r="C42" s="45" t="s">
        <v>112</v>
      </c>
      <c r="D42" s="45">
        <v>200</v>
      </c>
      <c r="E42" s="45"/>
      <c r="F42" s="45"/>
      <c r="G42" s="45"/>
      <c r="H42" s="45">
        <f>D42/2</f>
        <v>100</v>
      </c>
      <c r="I42" s="45" t="s">
        <v>117</v>
      </c>
      <c r="N42" s="99" t="s">
        <v>8</v>
      </c>
      <c r="O42" s="99"/>
      <c r="P42" s="45" t="s">
        <v>112</v>
      </c>
      <c r="Q42" s="45">
        <v>200</v>
      </c>
      <c r="R42" s="45"/>
      <c r="S42" s="45">
        <f>Q42/2</f>
        <v>100</v>
      </c>
      <c r="T42" s="45" t="s">
        <v>117</v>
      </c>
    </row>
    <row r="43" spans="1:20" x14ac:dyDescent="0.25">
      <c r="A43" s="44" t="s">
        <v>99</v>
      </c>
      <c r="B43" s="32">
        <v>118</v>
      </c>
      <c r="C43" s="34" t="str">
        <f>IF(B43&lt;$D$42, "Normal", "Found")</f>
        <v>Normal</v>
      </c>
      <c r="D43" s="34">
        <f>B43-$D$42</f>
        <v>-82</v>
      </c>
      <c r="E43" s="34"/>
      <c r="F43" s="34">
        <v>1</v>
      </c>
      <c r="G43" s="34"/>
      <c r="H43" s="34">
        <f t="shared" ref="H43:H52" si="26">$H$42+$D$42</f>
        <v>300</v>
      </c>
      <c r="I43" s="34">
        <f t="shared" ref="I43:I52" si="27">IF(D43&gt;=H43,D43*0.9,D43*0.35)</f>
        <v>-28.7</v>
      </c>
      <c r="N43" s="44" t="s">
        <v>99</v>
      </c>
      <c r="O43" s="32">
        <v>118</v>
      </c>
      <c r="P43" s="34" t="str">
        <f>IF(O43&lt;$D$42, "Normal", "Found")</f>
        <v>Normal</v>
      </c>
      <c r="Q43" s="34">
        <f>O43-$D$42</f>
        <v>-82</v>
      </c>
      <c r="R43" s="34"/>
      <c r="S43" s="34">
        <f t="shared" ref="S43:S52" si="28">$H$42+$D$42</f>
        <v>300</v>
      </c>
      <c r="T43" s="34">
        <f>IF(O43&gt;=S43,O43*0.9,O43*0.35)</f>
        <v>41.3</v>
      </c>
    </row>
    <row r="44" spans="1:20" x14ac:dyDescent="0.25">
      <c r="A44" s="26" t="s">
        <v>100</v>
      </c>
      <c r="B44" s="12">
        <v>136</v>
      </c>
      <c r="C44" s="34" t="str">
        <f t="shared" ref="C44:C52" si="29">IF(B44&lt;$D$42, "Normal", "Found")</f>
        <v>Normal</v>
      </c>
      <c r="D44" s="34">
        <f t="shared" ref="D44:D52" si="30">B44-$D$42</f>
        <v>-64</v>
      </c>
      <c r="E44" s="34"/>
      <c r="F44" s="34">
        <v>1</v>
      </c>
      <c r="G44" s="34"/>
      <c r="H44" s="34">
        <f t="shared" si="26"/>
        <v>300</v>
      </c>
      <c r="I44" s="34">
        <f t="shared" si="27"/>
        <v>-22.4</v>
      </c>
      <c r="N44" s="26" t="s">
        <v>100</v>
      </c>
      <c r="O44" s="12">
        <v>136</v>
      </c>
      <c r="P44" s="34" t="str">
        <f t="shared" ref="P44:P52" si="31">IF(O44&lt;$D$42, "Normal", "Found")</f>
        <v>Normal</v>
      </c>
      <c r="Q44" s="34">
        <f t="shared" ref="Q44:Q52" si="32">O44-$D$42</f>
        <v>-64</v>
      </c>
      <c r="R44" s="34"/>
      <c r="S44" s="34">
        <f t="shared" si="28"/>
        <v>300</v>
      </c>
      <c r="T44" s="34">
        <f t="shared" ref="T44:T52" si="33">IF(O44&gt;=S44,O44*0.9,O44*0.35)</f>
        <v>47.599999999999994</v>
      </c>
    </row>
    <row r="45" spans="1:20" x14ac:dyDescent="0.25">
      <c r="A45" s="26" t="s">
        <v>101</v>
      </c>
      <c r="B45" s="12">
        <v>221</v>
      </c>
      <c r="C45" s="39" t="str">
        <f t="shared" si="29"/>
        <v>Found</v>
      </c>
      <c r="D45" s="34">
        <f t="shared" si="30"/>
        <v>21</v>
      </c>
      <c r="E45" s="34"/>
      <c r="F45" s="34">
        <v>2</v>
      </c>
      <c r="G45" s="34"/>
      <c r="H45" s="34">
        <f t="shared" si="26"/>
        <v>300</v>
      </c>
      <c r="I45" s="34">
        <f t="shared" si="27"/>
        <v>7.35</v>
      </c>
      <c r="N45" s="26" t="s">
        <v>101</v>
      </c>
      <c r="O45" s="12">
        <v>221</v>
      </c>
      <c r="P45" s="39" t="str">
        <f t="shared" si="31"/>
        <v>Found</v>
      </c>
      <c r="Q45" s="34">
        <f t="shared" si="32"/>
        <v>21</v>
      </c>
      <c r="R45" s="34"/>
      <c r="S45" s="34">
        <f t="shared" si="28"/>
        <v>300</v>
      </c>
      <c r="T45" s="34">
        <f t="shared" si="33"/>
        <v>77.349999999999994</v>
      </c>
    </row>
    <row r="46" spans="1:20" x14ac:dyDescent="0.25">
      <c r="A46" s="26" t="s">
        <v>102</v>
      </c>
      <c r="B46" s="12">
        <v>143</v>
      </c>
      <c r="C46" s="34" t="str">
        <f t="shared" si="29"/>
        <v>Normal</v>
      </c>
      <c r="D46" s="34">
        <f t="shared" si="30"/>
        <v>-57</v>
      </c>
      <c r="E46" s="34"/>
      <c r="F46" s="34">
        <v>1</v>
      </c>
      <c r="G46" s="34"/>
      <c r="H46" s="34">
        <f t="shared" si="26"/>
        <v>300</v>
      </c>
      <c r="I46" s="34">
        <f t="shared" si="27"/>
        <v>-19.95</v>
      </c>
      <c r="N46" s="26" t="s">
        <v>102</v>
      </c>
      <c r="O46" s="12">
        <v>143</v>
      </c>
      <c r="P46" s="34" t="str">
        <f t="shared" si="31"/>
        <v>Normal</v>
      </c>
      <c r="Q46" s="34">
        <f t="shared" si="32"/>
        <v>-57</v>
      </c>
      <c r="R46" s="34"/>
      <c r="S46" s="34">
        <f t="shared" si="28"/>
        <v>300</v>
      </c>
      <c r="T46" s="34">
        <f t="shared" si="33"/>
        <v>50.05</v>
      </c>
    </row>
    <row r="47" spans="1:20" x14ac:dyDescent="0.25">
      <c r="A47" s="26" t="s">
        <v>103</v>
      </c>
      <c r="B47" s="12">
        <v>125</v>
      </c>
      <c r="C47" s="34" t="str">
        <f t="shared" si="29"/>
        <v>Normal</v>
      </c>
      <c r="D47" s="34">
        <f t="shared" si="30"/>
        <v>-75</v>
      </c>
      <c r="E47" s="34"/>
      <c r="F47" s="34">
        <v>1</v>
      </c>
      <c r="G47" s="34"/>
      <c r="H47" s="34">
        <f t="shared" si="26"/>
        <v>300</v>
      </c>
      <c r="I47" s="34">
        <f t="shared" si="27"/>
        <v>-26.25</v>
      </c>
      <c r="N47" s="26" t="s">
        <v>103</v>
      </c>
      <c r="O47" s="12">
        <v>125</v>
      </c>
      <c r="P47" s="34" t="str">
        <f t="shared" si="31"/>
        <v>Normal</v>
      </c>
      <c r="Q47" s="34">
        <f t="shared" si="32"/>
        <v>-75</v>
      </c>
      <c r="R47" s="34"/>
      <c r="S47" s="34">
        <f t="shared" si="28"/>
        <v>300</v>
      </c>
      <c r="T47" s="34">
        <f t="shared" si="33"/>
        <v>43.75</v>
      </c>
    </row>
    <row r="48" spans="1:20" x14ac:dyDescent="0.25">
      <c r="A48" s="72" t="s">
        <v>104</v>
      </c>
      <c r="B48" s="66">
        <v>221</v>
      </c>
      <c r="C48" s="39" t="str">
        <f t="shared" si="29"/>
        <v>Found</v>
      </c>
      <c r="D48" s="39">
        <f t="shared" si="30"/>
        <v>21</v>
      </c>
      <c r="E48" s="39"/>
      <c r="F48" s="39">
        <v>2</v>
      </c>
      <c r="G48" s="39"/>
      <c r="H48" s="39">
        <f t="shared" si="26"/>
        <v>300</v>
      </c>
      <c r="I48" s="39">
        <f t="shared" si="27"/>
        <v>7.35</v>
      </c>
      <c r="N48" s="72" t="s">
        <v>104</v>
      </c>
      <c r="O48" s="66">
        <v>221</v>
      </c>
      <c r="P48" s="39" t="str">
        <f t="shared" si="31"/>
        <v>Found</v>
      </c>
      <c r="Q48" s="39">
        <f t="shared" si="32"/>
        <v>21</v>
      </c>
      <c r="R48" s="39"/>
      <c r="S48" s="39">
        <f t="shared" si="28"/>
        <v>300</v>
      </c>
      <c r="T48" s="39">
        <f t="shared" si="33"/>
        <v>77.349999999999994</v>
      </c>
    </row>
    <row r="49" spans="1:20" x14ac:dyDescent="0.25">
      <c r="A49" s="26" t="s">
        <v>105</v>
      </c>
      <c r="B49" s="12">
        <v>125</v>
      </c>
      <c r="C49" s="34" t="str">
        <f t="shared" si="29"/>
        <v>Normal</v>
      </c>
      <c r="D49" s="34">
        <f t="shared" si="30"/>
        <v>-75</v>
      </c>
      <c r="E49" s="34"/>
      <c r="F49" s="34">
        <v>1</v>
      </c>
      <c r="G49" s="34"/>
      <c r="H49" s="34">
        <f t="shared" si="26"/>
        <v>300</v>
      </c>
      <c r="I49" s="34">
        <f t="shared" si="27"/>
        <v>-26.25</v>
      </c>
      <c r="N49" s="26" t="s">
        <v>105</v>
      </c>
      <c r="O49" s="12">
        <v>125</v>
      </c>
      <c r="P49" s="34" t="str">
        <f t="shared" si="31"/>
        <v>Normal</v>
      </c>
      <c r="Q49" s="34">
        <f t="shared" si="32"/>
        <v>-75</v>
      </c>
      <c r="R49" s="34"/>
      <c r="S49" s="34">
        <f t="shared" si="28"/>
        <v>300</v>
      </c>
      <c r="T49" s="34">
        <f t="shared" si="33"/>
        <v>43.75</v>
      </c>
    </row>
    <row r="50" spans="1:20" x14ac:dyDescent="0.25">
      <c r="A50" s="26" t="s">
        <v>106</v>
      </c>
      <c r="B50" s="12">
        <v>143</v>
      </c>
      <c r="C50" s="34" t="str">
        <f t="shared" si="29"/>
        <v>Normal</v>
      </c>
      <c r="D50" s="34">
        <f t="shared" si="30"/>
        <v>-57</v>
      </c>
      <c r="E50" s="34"/>
      <c r="F50" s="34">
        <v>1</v>
      </c>
      <c r="G50" s="34"/>
      <c r="H50" s="34">
        <f t="shared" si="26"/>
        <v>300</v>
      </c>
      <c r="I50" s="34">
        <f t="shared" si="27"/>
        <v>-19.95</v>
      </c>
      <c r="N50" s="26" t="s">
        <v>106</v>
      </c>
      <c r="O50" s="12">
        <v>143</v>
      </c>
      <c r="P50" s="34" t="str">
        <f t="shared" si="31"/>
        <v>Normal</v>
      </c>
      <c r="Q50" s="34">
        <f t="shared" si="32"/>
        <v>-57</v>
      </c>
      <c r="R50" s="34"/>
      <c r="S50" s="34">
        <f t="shared" si="28"/>
        <v>300</v>
      </c>
      <c r="T50" s="34">
        <f t="shared" si="33"/>
        <v>50.05</v>
      </c>
    </row>
    <row r="51" spans="1:20" x14ac:dyDescent="0.25">
      <c r="A51" s="26" t="s">
        <v>107</v>
      </c>
      <c r="B51" s="12">
        <v>89</v>
      </c>
      <c r="C51" s="34" t="str">
        <f t="shared" si="29"/>
        <v>Normal</v>
      </c>
      <c r="D51" s="34">
        <f t="shared" si="30"/>
        <v>-111</v>
      </c>
      <c r="E51" s="34"/>
      <c r="F51" s="34">
        <v>1</v>
      </c>
      <c r="G51" s="34"/>
      <c r="H51" s="34">
        <f t="shared" si="26"/>
        <v>300</v>
      </c>
      <c r="I51" s="34">
        <f t="shared" si="27"/>
        <v>-38.849999999999994</v>
      </c>
      <c r="N51" s="26" t="s">
        <v>107</v>
      </c>
      <c r="O51" s="12">
        <v>89</v>
      </c>
      <c r="P51" s="34" t="str">
        <f t="shared" si="31"/>
        <v>Normal</v>
      </c>
      <c r="Q51" s="34">
        <f t="shared" si="32"/>
        <v>-111</v>
      </c>
      <c r="R51" s="34"/>
      <c r="S51" s="34">
        <f t="shared" si="28"/>
        <v>300</v>
      </c>
      <c r="T51" s="34">
        <f t="shared" si="33"/>
        <v>31.15</v>
      </c>
    </row>
    <row r="52" spans="1:20" ht="15.75" thickBot="1" x14ac:dyDescent="0.3">
      <c r="A52" s="27" t="s">
        <v>108</v>
      </c>
      <c r="B52" s="15">
        <v>180</v>
      </c>
      <c r="C52" s="34" t="str">
        <f t="shared" si="29"/>
        <v>Normal</v>
      </c>
      <c r="D52" s="34">
        <f t="shared" si="30"/>
        <v>-20</v>
      </c>
      <c r="E52" s="34"/>
      <c r="F52" s="34">
        <v>1</v>
      </c>
      <c r="G52" s="34"/>
      <c r="H52" s="34">
        <f t="shared" si="26"/>
        <v>300</v>
      </c>
      <c r="I52" s="34">
        <f t="shared" si="27"/>
        <v>-7</v>
      </c>
      <c r="N52" s="27" t="s">
        <v>108</v>
      </c>
      <c r="O52" s="15">
        <v>180</v>
      </c>
      <c r="P52" s="34" t="str">
        <f t="shared" si="31"/>
        <v>Normal</v>
      </c>
      <c r="Q52" s="34">
        <f t="shared" si="32"/>
        <v>-20</v>
      </c>
      <c r="R52" s="34"/>
      <c r="S52" s="34">
        <f t="shared" si="28"/>
        <v>300</v>
      </c>
      <c r="T52" s="34">
        <f t="shared" si="33"/>
        <v>62.999999999999993</v>
      </c>
    </row>
    <row r="53" spans="1:20" x14ac:dyDescent="0.25">
      <c r="A53" s="58"/>
      <c r="B53" s="59"/>
      <c r="C53" s="51"/>
      <c r="D53" s="51"/>
      <c r="E53" s="51"/>
      <c r="F53" s="51"/>
      <c r="G53" s="51"/>
      <c r="H53" s="51"/>
      <c r="I53" s="69">
        <f>MAX(I43:I52)</f>
        <v>7.35</v>
      </c>
      <c r="N53" s="58"/>
      <c r="O53" s="59"/>
      <c r="P53" s="51"/>
      <c r="Q53" s="51"/>
      <c r="R53" s="51"/>
      <c r="S53" s="51"/>
      <c r="T53" s="69">
        <f>MAX(T43:T52)</f>
        <v>77.349999999999994</v>
      </c>
    </row>
    <row r="54" spans="1:20" x14ac:dyDescent="0.25">
      <c r="H54" t="s">
        <v>115</v>
      </c>
      <c r="S54" t="s">
        <v>115</v>
      </c>
    </row>
    <row r="55" spans="1:20" x14ac:dyDescent="0.25">
      <c r="A55" s="99" t="s">
        <v>31</v>
      </c>
      <c r="B55" s="99"/>
      <c r="C55" s="45" t="s">
        <v>112</v>
      </c>
      <c r="D55" s="45">
        <v>150</v>
      </c>
      <c r="E55" s="45"/>
      <c r="F55" s="45"/>
      <c r="G55" s="45"/>
      <c r="H55" s="45">
        <f>D55/2</f>
        <v>75</v>
      </c>
      <c r="I55" s="45" t="s">
        <v>117</v>
      </c>
      <c r="N55" s="99" t="s">
        <v>31</v>
      </c>
      <c r="O55" s="99"/>
      <c r="P55" s="45" t="s">
        <v>112</v>
      </c>
      <c r="Q55" s="45">
        <v>30</v>
      </c>
      <c r="R55" s="45"/>
      <c r="S55" s="45">
        <f>Q55/2</f>
        <v>15</v>
      </c>
      <c r="T55" s="45" t="s">
        <v>117</v>
      </c>
    </row>
    <row r="56" spans="1:20" x14ac:dyDescent="0.25">
      <c r="A56" s="44" t="s">
        <v>99</v>
      </c>
      <c r="B56" s="32">
        <v>45</v>
      </c>
      <c r="C56" s="68" t="str">
        <f>IF(B56&lt;$D$55, "Normal", "Found")</f>
        <v>Normal</v>
      </c>
      <c r="D56" s="4">
        <f>B56-$D$55</f>
        <v>-105</v>
      </c>
      <c r="F56" s="4">
        <v>1</v>
      </c>
      <c r="G56" s="4">
        <f t="shared" ref="G56:G65" si="34">(F56-$F$66)/($F$67-$F$66)</f>
        <v>0</v>
      </c>
      <c r="H56" s="4">
        <f t="shared" ref="H56:H65" si="35">$D$55+$H$55</f>
        <v>225</v>
      </c>
      <c r="I56" s="46">
        <f t="shared" ref="I56:I65" si="36">IF(D56&gt;=H56,D56*0.9,D56*0.35)</f>
        <v>-36.75</v>
      </c>
      <c r="N56" s="44" t="s">
        <v>99</v>
      </c>
      <c r="O56" s="32">
        <v>45</v>
      </c>
      <c r="P56" s="39" t="str">
        <f>IF(O56&lt;$D$55, "Normal", "Found")</f>
        <v>Normal</v>
      </c>
      <c r="Q56" s="4">
        <f>O56-$D$55</f>
        <v>-105</v>
      </c>
      <c r="R56" s="4"/>
      <c r="S56" s="4">
        <f t="shared" ref="S56:S65" si="37">$D$55+$H$55</f>
        <v>225</v>
      </c>
      <c r="T56" s="46">
        <f>IF(O56&gt;=S56,O56*0.9,O56*0.35)</f>
        <v>15.749999999999998</v>
      </c>
    </row>
    <row r="57" spans="1:20" x14ac:dyDescent="0.25">
      <c r="A57" s="26" t="s">
        <v>100</v>
      </c>
      <c r="B57" s="12">
        <v>67</v>
      </c>
      <c r="C57" s="68" t="str">
        <f t="shared" ref="C57:C65" si="38">IF(B57&lt;$D$55, "Normal", "Found")</f>
        <v>Normal</v>
      </c>
      <c r="D57" s="4">
        <f t="shared" ref="D57:D65" si="39">B57-$D$55</f>
        <v>-83</v>
      </c>
      <c r="F57" s="4">
        <v>1</v>
      </c>
      <c r="G57" s="4">
        <f t="shared" si="34"/>
        <v>0</v>
      </c>
      <c r="H57" s="4">
        <f t="shared" si="35"/>
        <v>225</v>
      </c>
      <c r="I57" s="46">
        <f t="shared" si="36"/>
        <v>-29.049999999999997</v>
      </c>
      <c r="N57" s="26" t="s">
        <v>100</v>
      </c>
      <c r="O57" s="12">
        <v>67</v>
      </c>
      <c r="P57" s="39" t="str">
        <f t="shared" ref="P57:P65" si="40">IF(O57&lt;$D$55, "Normal", "Found")</f>
        <v>Normal</v>
      </c>
      <c r="Q57" s="4">
        <f t="shared" ref="Q57:Q65" si="41">O57-$D$55</f>
        <v>-83</v>
      </c>
      <c r="R57" s="4"/>
      <c r="S57" s="4">
        <f t="shared" si="37"/>
        <v>225</v>
      </c>
      <c r="T57" s="46">
        <f t="shared" ref="T57:T65" si="42">IF(O57&gt;=S57,O57*0.9,O57*0.35)</f>
        <v>23.45</v>
      </c>
    </row>
    <row r="58" spans="1:20" x14ac:dyDescent="0.25">
      <c r="A58" s="26" t="s">
        <v>101</v>
      </c>
      <c r="B58" s="12">
        <v>45.2</v>
      </c>
      <c r="C58" s="68" t="str">
        <f t="shared" si="38"/>
        <v>Normal</v>
      </c>
      <c r="D58" s="4">
        <f t="shared" si="39"/>
        <v>-104.8</v>
      </c>
      <c r="F58" s="4">
        <v>1</v>
      </c>
      <c r="G58" s="4">
        <f t="shared" si="34"/>
        <v>0</v>
      </c>
      <c r="H58" s="4">
        <f t="shared" si="35"/>
        <v>225</v>
      </c>
      <c r="I58" s="46">
        <f t="shared" si="36"/>
        <v>-36.68</v>
      </c>
      <c r="N58" s="26" t="s">
        <v>101</v>
      </c>
      <c r="O58" s="12">
        <v>45.2</v>
      </c>
      <c r="P58" s="39" t="str">
        <f t="shared" si="40"/>
        <v>Normal</v>
      </c>
      <c r="Q58" s="4">
        <f t="shared" si="41"/>
        <v>-104.8</v>
      </c>
      <c r="R58" s="4"/>
      <c r="S58" s="4">
        <f t="shared" si="37"/>
        <v>225</v>
      </c>
      <c r="T58" s="46">
        <f t="shared" si="42"/>
        <v>15.82</v>
      </c>
    </row>
    <row r="59" spans="1:20" x14ac:dyDescent="0.25">
      <c r="A59" s="26" t="s">
        <v>102</v>
      </c>
      <c r="B59" s="12">
        <v>77</v>
      </c>
      <c r="C59" s="68" t="str">
        <f t="shared" si="38"/>
        <v>Normal</v>
      </c>
      <c r="D59" s="4">
        <f t="shared" si="39"/>
        <v>-73</v>
      </c>
      <c r="F59" s="4">
        <v>1</v>
      </c>
      <c r="G59" s="4">
        <f t="shared" si="34"/>
        <v>0</v>
      </c>
      <c r="H59" s="4">
        <f t="shared" si="35"/>
        <v>225</v>
      </c>
      <c r="I59" s="46">
        <f t="shared" si="36"/>
        <v>-25.549999999999997</v>
      </c>
      <c r="N59" s="26" t="s">
        <v>102</v>
      </c>
      <c r="O59" s="12">
        <v>77</v>
      </c>
      <c r="P59" s="39" t="str">
        <f t="shared" si="40"/>
        <v>Normal</v>
      </c>
      <c r="Q59" s="4">
        <f t="shared" si="41"/>
        <v>-73</v>
      </c>
      <c r="R59" s="4"/>
      <c r="S59" s="4">
        <f t="shared" si="37"/>
        <v>225</v>
      </c>
      <c r="T59" s="46">
        <f t="shared" si="42"/>
        <v>26.95</v>
      </c>
    </row>
    <row r="60" spans="1:20" x14ac:dyDescent="0.25">
      <c r="A60" s="26" t="s">
        <v>103</v>
      </c>
      <c r="B60" s="12">
        <v>58</v>
      </c>
      <c r="C60" s="68" t="str">
        <f t="shared" si="38"/>
        <v>Normal</v>
      </c>
      <c r="D60" s="4">
        <f t="shared" si="39"/>
        <v>-92</v>
      </c>
      <c r="F60" s="4">
        <v>1</v>
      </c>
      <c r="G60" s="4">
        <f t="shared" si="34"/>
        <v>0</v>
      </c>
      <c r="H60" s="4">
        <f t="shared" si="35"/>
        <v>225</v>
      </c>
      <c r="I60" s="46">
        <f t="shared" si="36"/>
        <v>-32.199999999999996</v>
      </c>
      <c r="N60" s="26" t="s">
        <v>103</v>
      </c>
      <c r="O60" s="12">
        <v>58</v>
      </c>
      <c r="P60" s="39" t="str">
        <f t="shared" si="40"/>
        <v>Normal</v>
      </c>
      <c r="Q60" s="4">
        <f t="shared" si="41"/>
        <v>-92</v>
      </c>
      <c r="R60" s="4"/>
      <c r="S60" s="4">
        <f t="shared" si="37"/>
        <v>225</v>
      </c>
      <c r="T60" s="46">
        <f t="shared" si="42"/>
        <v>20.299999999999997</v>
      </c>
    </row>
    <row r="61" spans="1:20" x14ac:dyDescent="0.25">
      <c r="A61" s="72" t="s">
        <v>104</v>
      </c>
      <c r="B61" s="66">
        <v>229</v>
      </c>
      <c r="C61" s="39" t="str">
        <f t="shared" si="38"/>
        <v>Found</v>
      </c>
      <c r="D61" s="37">
        <f t="shared" si="39"/>
        <v>79</v>
      </c>
      <c r="F61" s="37">
        <v>3</v>
      </c>
      <c r="G61" s="4">
        <f t="shared" si="34"/>
        <v>1</v>
      </c>
      <c r="H61" s="37">
        <f t="shared" si="35"/>
        <v>225</v>
      </c>
      <c r="I61" s="37">
        <f t="shared" si="36"/>
        <v>27.65</v>
      </c>
      <c r="N61" s="72" t="s">
        <v>104</v>
      </c>
      <c r="O61" s="66">
        <v>229</v>
      </c>
      <c r="P61" s="39" t="str">
        <f t="shared" si="40"/>
        <v>Found</v>
      </c>
      <c r="Q61" s="37">
        <f t="shared" si="41"/>
        <v>79</v>
      </c>
      <c r="R61" s="37"/>
      <c r="S61" s="37">
        <f t="shared" si="37"/>
        <v>225</v>
      </c>
      <c r="T61" s="37">
        <f t="shared" si="42"/>
        <v>206.1</v>
      </c>
    </row>
    <row r="62" spans="1:20" x14ac:dyDescent="0.25">
      <c r="A62" s="26" t="s">
        <v>105</v>
      </c>
      <c r="B62" s="12">
        <v>210</v>
      </c>
      <c r="C62" s="68" t="str">
        <f t="shared" si="38"/>
        <v>Found</v>
      </c>
      <c r="D62" s="4">
        <f t="shared" si="39"/>
        <v>60</v>
      </c>
      <c r="F62" s="4">
        <v>2</v>
      </c>
      <c r="G62" s="4">
        <f t="shared" si="34"/>
        <v>0.5</v>
      </c>
      <c r="H62" s="4">
        <f t="shared" si="35"/>
        <v>225</v>
      </c>
      <c r="I62" s="46">
        <f t="shared" si="36"/>
        <v>21</v>
      </c>
      <c r="N62" s="26" t="s">
        <v>105</v>
      </c>
      <c r="O62" s="12">
        <v>210</v>
      </c>
      <c r="P62" s="39" t="str">
        <f t="shared" si="40"/>
        <v>Found</v>
      </c>
      <c r="Q62" s="4">
        <f t="shared" si="41"/>
        <v>60</v>
      </c>
      <c r="R62" s="4"/>
      <c r="S62" s="4">
        <f t="shared" si="37"/>
        <v>225</v>
      </c>
      <c r="T62" s="46">
        <f t="shared" si="42"/>
        <v>73.5</v>
      </c>
    </row>
    <row r="63" spans="1:20" x14ac:dyDescent="0.25">
      <c r="A63" s="26" t="s">
        <v>106</v>
      </c>
      <c r="B63" s="12">
        <v>77</v>
      </c>
      <c r="C63" s="68" t="str">
        <f t="shared" si="38"/>
        <v>Normal</v>
      </c>
      <c r="D63" s="4">
        <f t="shared" si="39"/>
        <v>-73</v>
      </c>
      <c r="F63" s="4">
        <v>1</v>
      </c>
      <c r="G63" s="4">
        <f t="shared" si="34"/>
        <v>0</v>
      </c>
      <c r="H63" s="4">
        <f t="shared" si="35"/>
        <v>225</v>
      </c>
      <c r="I63" s="46">
        <f t="shared" si="36"/>
        <v>-25.549999999999997</v>
      </c>
      <c r="N63" s="26" t="s">
        <v>106</v>
      </c>
      <c r="O63" s="12">
        <v>77</v>
      </c>
      <c r="P63" s="39" t="str">
        <f t="shared" si="40"/>
        <v>Normal</v>
      </c>
      <c r="Q63" s="4">
        <f t="shared" si="41"/>
        <v>-73</v>
      </c>
      <c r="R63" s="4"/>
      <c r="S63" s="4">
        <f t="shared" si="37"/>
        <v>225</v>
      </c>
      <c r="T63" s="46">
        <f t="shared" si="42"/>
        <v>26.95</v>
      </c>
    </row>
    <row r="64" spans="1:20" x14ac:dyDescent="0.25">
      <c r="A64" s="26" t="s">
        <v>107</v>
      </c>
      <c r="B64" s="12">
        <v>44.45</v>
      </c>
      <c r="C64" s="68" t="str">
        <f t="shared" si="38"/>
        <v>Normal</v>
      </c>
      <c r="D64" s="4">
        <f t="shared" si="39"/>
        <v>-105.55</v>
      </c>
      <c r="F64" s="4">
        <v>1</v>
      </c>
      <c r="G64" s="4">
        <f t="shared" si="34"/>
        <v>0</v>
      </c>
      <c r="H64" s="4">
        <f t="shared" si="35"/>
        <v>225</v>
      </c>
      <c r="I64" s="46">
        <f t="shared" si="36"/>
        <v>-36.942499999999995</v>
      </c>
      <c r="N64" s="26" t="s">
        <v>107</v>
      </c>
      <c r="O64" s="12">
        <v>44.45</v>
      </c>
      <c r="P64" s="39" t="str">
        <f t="shared" si="40"/>
        <v>Normal</v>
      </c>
      <c r="Q64" s="4">
        <f t="shared" si="41"/>
        <v>-105.55</v>
      </c>
      <c r="R64" s="4"/>
      <c r="S64" s="4">
        <f t="shared" si="37"/>
        <v>225</v>
      </c>
      <c r="T64" s="46">
        <f t="shared" si="42"/>
        <v>15.557499999999999</v>
      </c>
    </row>
    <row r="65" spans="1:20" ht="15.75" thickBot="1" x14ac:dyDescent="0.3">
      <c r="A65" s="27" t="s">
        <v>108</v>
      </c>
      <c r="B65" s="15">
        <v>143</v>
      </c>
      <c r="C65" s="68" t="str">
        <f t="shared" si="38"/>
        <v>Normal</v>
      </c>
      <c r="D65" s="4">
        <f t="shared" si="39"/>
        <v>-7</v>
      </c>
      <c r="F65" s="4">
        <v>1</v>
      </c>
      <c r="G65" s="4">
        <f t="shared" si="34"/>
        <v>0</v>
      </c>
      <c r="H65" s="4">
        <f t="shared" si="35"/>
        <v>225</v>
      </c>
      <c r="I65" s="46">
        <f t="shared" si="36"/>
        <v>-2.4499999999999997</v>
      </c>
      <c r="N65" s="27" t="s">
        <v>108</v>
      </c>
      <c r="O65" s="15">
        <v>143</v>
      </c>
      <c r="P65" s="39" t="str">
        <f t="shared" si="40"/>
        <v>Normal</v>
      </c>
      <c r="Q65" s="4">
        <f t="shared" si="41"/>
        <v>-7</v>
      </c>
      <c r="R65" s="4"/>
      <c r="S65" s="4">
        <f t="shared" si="37"/>
        <v>225</v>
      </c>
      <c r="T65" s="46">
        <f t="shared" si="42"/>
        <v>50.05</v>
      </c>
    </row>
    <row r="66" spans="1:20" x14ac:dyDescent="0.25">
      <c r="A66" s="58"/>
      <c r="B66" s="59"/>
      <c r="C66" s="62"/>
      <c r="D66" s="50"/>
      <c r="F66" s="50">
        <f>MIN(F56:F65)</f>
        <v>1</v>
      </c>
      <c r="G66" s="50"/>
      <c r="H66" s="50"/>
      <c r="I66" s="71">
        <f>MAX(I56:I65)</f>
        <v>27.65</v>
      </c>
      <c r="N66" s="58"/>
      <c r="O66" s="59"/>
      <c r="P66" s="76"/>
      <c r="Q66" s="50"/>
      <c r="R66" s="50"/>
      <c r="S66" s="50"/>
      <c r="T66" s="71">
        <f>MAX(T56:T65)</f>
        <v>206.1</v>
      </c>
    </row>
    <row r="67" spans="1:20" x14ac:dyDescent="0.25">
      <c r="A67" s="58"/>
      <c r="B67" s="59"/>
      <c r="C67" s="62"/>
      <c r="D67" s="50"/>
      <c r="F67" s="50">
        <f>MAX(F56:F65)</f>
        <v>3</v>
      </c>
      <c r="G67" s="50"/>
      <c r="H67" s="50"/>
      <c r="I67" s="71"/>
      <c r="N67" s="58"/>
      <c r="O67" s="59"/>
      <c r="P67" s="76"/>
      <c r="Q67" s="50"/>
      <c r="R67" s="50"/>
      <c r="S67" s="50"/>
      <c r="T67" s="71"/>
    </row>
    <row r="68" spans="1:20" x14ac:dyDescent="0.25">
      <c r="A68" s="58"/>
      <c r="B68" s="59"/>
      <c r="C68" s="62"/>
      <c r="D68" s="50"/>
      <c r="E68" s="50"/>
      <c r="F68" s="50"/>
      <c r="G68" s="50"/>
      <c r="H68" s="50"/>
      <c r="I68" s="71"/>
      <c r="N68" s="58"/>
      <c r="O68" s="59"/>
      <c r="P68" s="76"/>
      <c r="Q68" s="50"/>
      <c r="R68" s="50"/>
      <c r="S68" s="50"/>
      <c r="T68" s="71"/>
    </row>
    <row r="69" spans="1:20" x14ac:dyDescent="0.25">
      <c r="A69" s="58"/>
      <c r="B69" s="59"/>
      <c r="C69" s="62"/>
      <c r="D69" s="50"/>
      <c r="E69" s="50"/>
      <c r="F69" s="50"/>
      <c r="G69" s="50"/>
      <c r="H69" s="50"/>
      <c r="I69" s="71"/>
      <c r="N69" s="58"/>
      <c r="O69" s="59"/>
      <c r="P69" s="76"/>
      <c r="Q69" s="50"/>
      <c r="R69" s="50"/>
      <c r="S69" s="50"/>
      <c r="T69" s="71"/>
    </row>
    <row r="70" spans="1:20" x14ac:dyDescent="0.25">
      <c r="H70" t="s">
        <v>115</v>
      </c>
      <c r="S70" t="s">
        <v>115</v>
      </c>
    </row>
    <row r="71" spans="1:20" x14ac:dyDescent="0.25">
      <c r="A71" s="99" t="s">
        <v>27</v>
      </c>
      <c r="B71" s="99"/>
      <c r="C71" s="45" t="s">
        <v>112</v>
      </c>
      <c r="D71" s="45">
        <v>0.1</v>
      </c>
      <c r="E71" s="45">
        <v>1</v>
      </c>
      <c r="F71" s="45"/>
      <c r="G71" s="45"/>
      <c r="H71" s="45">
        <f>E71/2</f>
        <v>0.5</v>
      </c>
      <c r="I71" s="45" t="s">
        <v>117</v>
      </c>
      <c r="N71" s="99" t="s">
        <v>27</v>
      </c>
      <c r="O71" s="99"/>
      <c r="P71" s="45" t="s">
        <v>112</v>
      </c>
      <c r="Q71" s="45">
        <v>0.1</v>
      </c>
      <c r="R71" s="45">
        <v>1</v>
      </c>
      <c r="S71" s="45">
        <f>R71/2</f>
        <v>0.5</v>
      </c>
      <c r="T71" s="45" t="s">
        <v>117</v>
      </c>
    </row>
    <row r="72" spans="1:20" x14ac:dyDescent="0.25">
      <c r="A72" s="44" t="s">
        <v>99</v>
      </c>
      <c r="B72" s="32">
        <v>13</v>
      </c>
      <c r="C72" s="39" t="str">
        <f>IF(B72&lt;$E$71, "Normal", "Found")</f>
        <v>Found</v>
      </c>
      <c r="D72" s="4">
        <f>B72-$E$71</f>
        <v>12</v>
      </c>
      <c r="E72" s="4"/>
      <c r="F72" s="4">
        <v>3</v>
      </c>
      <c r="G72" s="4"/>
      <c r="H72" s="4">
        <f t="shared" ref="H72:H81" si="43">$E$71+$H$71</f>
        <v>1.5</v>
      </c>
      <c r="I72" s="4">
        <f t="shared" ref="I72:I81" si="44">IF(D72&gt;=H72,D72*0.9,D72*0.35)</f>
        <v>10.8</v>
      </c>
      <c r="J72">
        <v>10.8</v>
      </c>
      <c r="N72" s="44" t="s">
        <v>99</v>
      </c>
      <c r="O72" s="32">
        <v>13</v>
      </c>
      <c r="P72" s="39" t="str">
        <f>IF(O72&lt;$E$71, "Normal", "Found")</f>
        <v>Found</v>
      </c>
      <c r="Q72" s="4">
        <f>O72-$E$71</f>
        <v>12</v>
      </c>
      <c r="R72" s="4"/>
      <c r="S72" s="4">
        <f t="shared" ref="S72:S81" si="45">$E$71+$H$71</f>
        <v>1.5</v>
      </c>
      <c r="T72" s="4">
        <f>IF(O72&gt;=S72,O72*0.9,O72*0.35)</f>
        <v>11.700000000000001</v>
      </c>
    </row>
    <row r="73" spans="1:20" x14ac:dyDescent="0.25">
      <c r="A73" s="26" t="s">
        <v>100</v>
      </c>
      <c r="B73" s="12">
        <v>41</v>
      </c>
      <c r="C73" s="39" t="str">
        <f t="shared" ref="C73:C81" si="46">IF(B73&lt;$E$71, "Normal", "Found")</f>
        <v>Found</v>
      </c>
      <c r="D73" s="4">
        <f t="shared" ref="D73:D81" si="47">B73-$E$71</f>
        <v>40</v>
      </c>
      <c r="E73" s="4"/>
      <c r="F73" s="4">
        <v>3</v>
      </c>
      <c r="G73" s="4"/>
      <c r="H73" s="4">
        <f t="shared" si="43"/>
        <v>1.5</v>
      </c>
      <c r="I73" s="4">
        <f t="shared" si="44"/>
        <v>36</v>
      </c>
      <c r="J73">
        <v>36</v>
      </c>
      <c r="N73" s="26" t="s">
        <v>100</v>
      </c>
      <c r="O73" s="12">
        <v>41</v>
      </c>
      <c r="P73" s="39" t="str">
        <f t="shared" ref="P73:P81" si="48">IF(O73&lt;$E$71, "Normal", "Found")</f>
        <v>Found</v>
      </c>
      <c r="Q73" s="4">
        <f t="shared" ref="Q73:Q81" si="49">O73-$E$71</f>
        <v>40</v>
      </c>
      <c r="R73" s="4"/>
      <c r="S73" s="4">
        <f t="shared" si="45"/>
        <v>1.5</v>
      </c>
      <c r="T73" s="4">
        <f t="shared" ref="T73:T81" si="50">IF(O73&gt;=S73,O73*0.9,O73*0.35)</f>
        <v>36.9</v>
      </c>
    </row>
    <row r="74" spans="1:20" x14ac:dyDescent="0.25">
      <c r="A74" s="26" t="s">
        <v>101</v>
      </c>
      <c r="B74" s="12">
        <v>0</v>
      </c>
      <c r="C74" s="34" t="str">
        <f t="shared" si="46"/>
        <v>Normal</v>
      </c>
      <c r="D74" s="4">
        <f t="shared" si="47"/>
        <v>-1</v>
      </c>
      <c r="E74" s="4"/>
      <c r="F74" s="4">
        <v>1</v>
      </c>
      <c r="G74" s="4"/>
      <c r="H74" s="4">
        <f t="shared" si="43"/>
        <v>1.5</v>
      </c>
      <c r="I74" s="4">
        <f t="shared" si="44"/>
        <v>-0.35</v>
      </c>
      <c r="J74">
        <v>-0.35</v>
      </c>
      <c r="N74" s="26" t="s">
        <v>101</v>
      </c>
      <c r="O74" s="12">
        <v>0</v>
      </c>
      <c r="P74" s="34" t="str">
        <f t="shared" si="48"/>
        <v>Normal</v>
      </c>
      <c r="Q74" s="4">
        <f t="shared" si="49"/>
        <v>-1</v>
      </c>
      <c r="R74" s="4"/>
      <c r="S74" s="4">
        <f t="shared" si="45"/>
        <v>1.5</v>
      </c>
      <c r="T74" s="4">
        <f t="shared" si="50"/>
        <v>0</v>
      </c>
    </row>
    <row r="75" spans="1:20" x14ac:dyDescent="0.25">
      <c r="A75" s="26" t="s">
        <v>102</v>
      </c>
      <c r="B75" s="12">
        <v>37</v>
      </c>
      <c r="C75" s="39" t="str">
        <f t="shared" si="46"/>
        <v>Found</v>
      </c>
      <c r="D75" s="4">
        <f t="shared" si="47"/>
        <v>36</v>
      </c>
      <c r="E75" s="4"/>
      <c r="F75" s="4">
        <v>3</v>
      </c>
      <c r="G75" s="4"/>
      <c r="H75" s="4">
        <f t="shared" si="43"/>
        <v>1.5</v>
      </c>
      <c r="I75" s="4">
        <f t="shared" si="44"/>
        <v>32.4</v>
      </c>
      <c r="J75">
        <v>32.4</v>
      </c>
      <c r="N75" s="26" t="s">
        <v>102</v>
      </c>
      <c r="O75" s="12">
        <v>37</v>
      </c>
      <c r="P75" s="39" t="str">
        <f t="shared" si="48"/>
        <v>Found</v>
      </c>
      <c r="Q75" s="4">
        <f t="shared" si="49"/>
        <v>36</v>
      </c>
      <c r="R75" s="4"/>
      <c r="S75" s="4">
        <f t="shared" si="45"/>
        <v>1.5</v>
      </c>
      <c r="T75" s="4">
        <f t="shared" si="50"/>
        <v>33.300000000000004</v>
      </c>
    </row>
    <row r="76" spans="1:20" x14ac:dyDescent="0.25">
      <c r="A76" s="26" t="s">
        <v>103</v>
      </c>
      <c r="B76" s="12">
        <v>42</v>
      </c>
      <c r="C76" s="39" t="str">
        <f t="shared" si="46"/>
        <v>Found</v>
      </c>
      <c r="D76" s="4">
        <f t="shared" si="47"/>
        <v>41</v>
      </c>
      <c r="E76" s="4"/>
      <c r="F76" s="4">
        <v>3</v>
      </c>
      <c r="G76" s="4"/>
      <c r="H76" s="4">
        <f t="shared" si="43"/>
        <v>1.5</v>
      </c>
      <c r="I76" s="4">
        <f t="shared" si="44"/>
        <v>36.9</v>
      </c>
      <c r="J76">
        <v>36.9</v>
      </c>
      <c r="N76" s="26" t="s">
        <v>103</v>
      </c>
      <c r="O76" s="12">
        <v>42</v>
      </c>
      <c r="P76" s="39" t="str">
        <f t="shared" si="48"/>
        <v>Found</v>
      </c>
      <c r="Q76" s="4">
        <f t="shared" si="49"/>
        <v>41</v>
      </c>
      <c r="R76" s="4"/>
      <c r="S76" s="4">
        <f t="shared" si="45"/>
        <v>1.5</v>
      </c>
      <c r="T76" s="4">
        <f t="shared" si="50"/>
        <v>37.800000000000004</v>
      </c>
    </row>
    <row r="77" spans="1:20" x14ac:dyDescent="0.25">
      <c r="A77" s="26" t="s">
        <v>104</v>
      </c>
      <c r="B77" s="12">
        <v>39</v>
      </c>
      <c r="C77" s="39" t="str">
        <f t="shared" si="46"/>
        <v>Found</v>
      </c>
      <c r="D77" s="4">
        <f t="shared" si="47"/>
        <v>38</v>
      </c>
      <c r="E77" s="4"/>
      <c r="F77" s="4">
        <v>3</v>
      </c>
      <c r="G77" s="4"/>
      <c r="H77" s="4">
        <f t="shared" si="43"/>
        <v>1.5</v>
      </c>
      <c r="I77" s="4">
        <f t="shared" si="44"/>
        <v>34.200000000000003</v>
      </c>
      <c r="J77">
        <v>34.200000000000003</v>
      </c>
      <c r="N77" s="26" t="s">
        <v>104</v>
      </c>
      <c r="O77" s="12">
        <v>39</v>
      </c>
      <c r="P77" s="39" t="str">
        <f t="shared" si="48"/>
        <v>Found</v>
      </c>
      <c r="Q77" s="4">
        <f t="shared" si="49"/>
        <v>38</v>
      </c>
      <c r="R77" s="4"/>
      <c r="S77" s="4">
        <f t="shared" si="45"/>
        <v>1.5</v>
      </c>
      <c r="T77" s="4">
        <f t="shared" si="50"/>
        <v>35.1</v>
      </c>
    </row>
    <row r="78" spans="1:20" x14ac:dyDescent="0.25">
      <c r="A78" s="26" t="s">
        <v>105</v>
      </c>
      <c r="B78" s="12">
        <v>34</v>
      </c>
      <c r="C78" s="39" t="str">
        <f t="shared" si="46"/>
        <v>Found</v>
      </c>
      <c r="D78" s="4">
        <f t="shared" si="47"/>
        <v>33</v>
      </c>
      <c r="E78" s="4"/>
      <c r="F78" s="4">
        <v>3</v>
      </c>
      <c r="G78" s="4"/>
      <c r="H78" s="4">
        <f t="shared" si="43"/>
        <v>1.5</v>
      </c>
      <c r="I78" s="4">
        <f t="shared" si="44"/>
        <v>29.7</v>
      </c>
      <c r="J78">
        <v>29.7</v>
      </c>
      <c r="N78" s="26" t="s">
        <v>105</v>
      </c>
      <c r="O78" s="12">
        <v>34</v>
      </c>
      <c r="P78" s="39" t="str">
        <f t="shared" si="48"/>
        <v>Found</v>
      </c>
      <c r="Q78" s="4">
        <f t="shared" si="49"/>
        <v>33</v>
      </c>
      <c r="R78" s="4"/>
      <c r="S78" s="4">
        <f t="shared" si="45"/>
        <v>1.5</v>
      </c>
      <c r="T78" s="4">
        <f t="shared" si="50"/>
        <v>30.6</v>
      </c>
    </row>
    <row r="79" spans="1:20" x14ac:dyDescent="0.25">
      <c r="A79" s="72" t="s">
        <v>106</v>
      </c>
      <c r="B79" s="66">
        <v>66</v>
      </c>
      <c r="C79" s="39" t="str">
        <f t="shared" si="46"/>
        <v>Found</v>
      </c>
      <c r="D79" s="37">
        <f t="shared" si="47"/>
        <v>65</v>
      </c>
      <c r="E79" s="37"/>
      <c r="F79" s="37">
        <v>3</v>
      </c>
      <c r="G79" s="37"/>
      <c r="H79" s="37">
        <f t="shared" si="43"/>
        <v>1.5</v>
      </c>
      <c r="I79" s="37">
        <f t="shared" si="44"/>
        <v>58.5</v>
      </c>
      <c r="J79">
        <v>58.5</v>
      </c>
      <c r="N79" s="72" t="s">
        <v>106</v>
      </c>
      <c r="O79" s="66">
        <v>66</v>
      </c>
      <c r="P79" s="39" t="str">
        <f t="shared" si="48"/>
        <v>Found</v>
      </c>
      <c r="Q79" s="37">
        <f t="shared" si="49"/>
        <v>65</v>
      </c>
      <c r="R79" s="37"/>
      <c r="S79" s="37">
        <f t="shared" si="45"/>
        <v>1.5</v>
      </c>
      <c r="T79" s="37">
        <f t="shared" si="50"/>
        <v>59.4</v>
      </c>
    </row>
    <row r="80" spans="1:20" x14ac:dyDescent="0.25">
      <c r="A80" s="26" t="s">
        <v>107</v>
      </c>
      <c r="B80" s="12">
        <v>38</v>
      </c>
      <c r="C80" s="39" t="str">
        <f t="shared" si="46"/>
        <v>Found</v>
      </c>
      <c r="D80" s="4">
        <f t="shared" si="47"/>
        <v>37</v>
      </c>
      <c r="E80" s="4"/>
      <c r="F80" s="4">
        <v>3</v>
      </c>
      <c r="G80" s="4"/>
      <c r="H80" s="4">
        <f t="shared" si="43"/>
        <v>1.5</v>
      </c>
      <c r="I80" s="4">
        <f t="shared" si="44"/>
        <v>33.300000000000004</v>
      </c>
      <c r="J80">
        <v>33.299999999999997</v>
      </c>
      <c r="N80" s="26" t="s">
        <v>107</v>
      </c>
      <c r="O80" s="12">
        <v>38</v>
      </c>
      <c r="P80" s="39" t="str">
        <f t="shared" si="48"/>
        <v>Found</v>
      </c>
      <c r="Q80" s="4">
        <f t="shared" si="49"/>
        <v>37</v>
      </c>
      <c r="R80" s="4"/>
      <c r="S80" s="4">
        <f t="shared" si="45"/>
        <v>1.5</v>
      </c>
      <c r="T80" s="4">
        <f t="shared" si="50"/>
        <v>34.200000000000003</v>
      </c>
    </row>
    <row r="81" spans="1:20" ht="15.75" thickBot="1" x14ac:dyDescent="0.3">
      <c r="A81" s="27" t="s">
        <v>108</v>
      </c>
      <c r="B81" s="15">
        <v>32</v>
      </c>
      <c r="C81" s="39" t="str">
        <f t="shared" si="46"/>
        <v>Found</v>
      </c>
      <c r="D81" s="4">
        <f t="shared" si="47"/>
        <v>31</v>
      </c>
      <c r="E81" s="4"/>
      <c r="F81" s="4">
        <v>3</v>
      </c>
      <c r="G81" s="4"/>
      <c r="H81" s="4">
        <f t="shared" si="43"/>
        <v>1.5</v>
      </c>
      <c r="I81" s="4">
        <f t="shared" si="44"/>
        <v>27.900000000000002</v>
      </c>
      <c r="J81">
        <v>27.9</v>
      </c>
      <c r="N81" s="27" t="s">
        <v>108</v>
      </c>
      <c r="O81" s="15">
        <v>32</v>
      </c>
      <c r="P81" s="39" t="str">
        <f t="shared" si="48"/>
        <v>Found</v>
      </c>
      <c r="Q81" s="4">
        <f t="shared" si="49"/>
        <v>31</v>
      </c>
      <c r="R81" s="4"/>
      <c r="S81" s="4">
        <f t="shared" si="45"/>
        <v>1.5</v>
      </c>
      <c r="T81" s="4">
        <f t="shared" si="50"/>
        <v>28.8</v>
      </c>
    </row>
    <row r="82" spans="1:20" x14ac:dyDescent="0.25">
      <c r="A82" s="58"/>
      <c r="B82" s="59"/>
      <c r="C82" s="62"/>
      <c r="D82" s="63"/>
      <c r="E82" s="63"/>
      <c r="F82" s="63"/>
      <c r="G82" s="63"/>
      <c r="H82" s="63"/>
      <c r="I82" s="63">
        <f>MAX(I72:I81)</f>
        <v>58.5</v>
      </c>
      <c r="J82" s="75"/>
      <c r="K82" s="75"/>
      <c r="L82" s="75"/>
      <c r="M82" s="75"/>
      <c r="N82" s="58"/>
      <c r="O82" s="59"/>
      <c r="P82" s="62"/>
      <c r="Q82" s="63"/>
      <c r="R82" s="63"/>
      <c r="S82" s="63"/>
      <c r="T82" s="63">
        <f>MAX(T72:T81)</f>
        <v>59.4</v>
      </c>
    </row>
    <row r="83" spans="1:20" x14ac:dyDescent="0.25">
      <c r="H83" t="s">
        <v>115</v>
      </c>
      <c r="S83" t="s">
        <v>115</v>
      </c>
    </row>
    <row r="84" spans="1:20" x14ac:dyDescent="0.25">
      <c r="A84" s="99" t="s">
        <v>28</v>
      </c>
      <c r="B84" s="99"/>
      <c r="C84" s="45" t="s">
        <v>112</v>
      </c>
      <c r="D84" s="45">
        <v>200</v>
      </c>
      <c r="E84" s="45">
        <v>250</v>
      </c>
      <c r="F84" s="45"/>
      <c r="G84" s="45"/>
      <c r="H84" s="45">
        <f>E84/2</f>
        <v>125</v>
      </c>
      <c r="I84" s="45">
        <v>0.35</v>
      </c>
      <c r="N84" s="99" t="s">
        <v>28</v>
      </c>
      <c r="O84" s="99"/>
      <c r="P84" s="45" t="s">
        <v>112</v>
      </c>
      <c r="Q84" s="45">
        <v>200</v>
      </c>
      <c r="R84" s="45">
        <v>250</v>
      </c>
      <c r="S84" s="45">
        <f>R84/2</f>
        <v>125</v>
      </c>
      <c r="T84" s="45">
        <v>0.35</v>
      </c>
    </row>
    <row r="85" spans="1:20" x14ac:dyDescent="0.25">
      <c r="A85" s="44" t="s">
        <v>99</v>
      </c>
      <c r="B85" s="32">
        <v>28.14</v>
      </c>
      <c r="C85" s="34" t="str">
        <f>IF(B85&lt;$E$84,"Normal", "Found")</f>
        <v>Normal</v>
      </c>
      <c r="D85" s="34"/>
      <c r="E85" s="34">
        <f>B85-$E$84</f>
        <v>-221.86</v>
      </c>
      <c r="F85" s="34">
        <v>1</v>
      </c>
      <c r="G85" s="34"/>
      <c r="H85" s="34"/>
      <c r="I85" s="34"/>
      <c r="N85" s="44" t="s">
        <v>99</v>
      </c>
      <c r="O85" s="32">
        <v>28.14</v>
      </c>
      <c r="P85" s="34" t="str">
        <f>IF(O85&lt;$E$84,"Normal", "Found")</f>
        <v>Normal</v>
      </c>
      <c r="Q85" s="34"/>
      <c r="R85" s="34"/>
      <c r="S85" s="34"/>
      <c r="T85" s="34"/>
    </row>
    <row r="86" spans="1:20" x14ac:dyDescent="0.25">
      <c r="A86" s="26" t="s">
        <v>100</v>
      </c>
      <c r="B86" s="12">
        <v>47.16</v>
      </c>
      <c r="C86" s="34" t="str">
        <f t="shared" ref="C86:C94" si="51">IF(B86&lt;$E$84,"Normal", "Found")</f>
        <v>Normal</v>
      </c>
      <c r="D86" s="34"/>
      <c r="E86" s="34">
        <f t="shared" ref="E86:E94" si="52">B86-$E$84</f>
        <v>-202.84</v>
      </c>
      <c r="F86" s="34">
        <v>1</v>
      </c>
      <c r="G86" s="34"/>
      <c r="H86" s="34"/>
      <c r="I86" s="34"/>
      <c r="N86" s="26" t="s">
        <v>100</v>
      </c>
      <c r="O86" s="12">
        <v>47.16</v>
      </c>
      <c r="P86" s="34" t="str">
        <f t="shared" ref="P86:P94" si="53">IF(O86&lt;$E$84,"Normal", "Found")</f>
        <v>Normal</v>
      </c>
      <c r="Q86" s="34"/>
      <c r="R86" s="34"/>
      <c r="S86" s="34"/>
      <c r="T86" s="34"/>
    </row>
    <row r="87" spans="1:20" x14ac:dyDescent="0.25">
      <c r="A87" s="26" t="s">
        <v>101</v>
      </c>
      <c r="B87" s="12">
        <v>27.91</v>
      </c>
      <c r="C87" s="34" t="str">
        <f t="shared" si="51"/>
        <v>Normal</v>
      </c>
      <c r="D87" s="34"/>
      <c r="E87" s="34">
        <f t="shared" si="52"/>
        <v>-222.09</v>
      </c>
      <c r="F87" s="34">
        <v>1</v>
      </c>
      <c r="G87" s="34"/>
      <c r="H87" s="34"/>
      <c r="I87" s="34"/>
      <c r="N87" s="26" t="s">
        <v>101</v>
      </c>
      <c r="O87" s="12">
        <v>27.91</v>
      </c>
      <c r="P87" s="34" t="str">
        <f t="shared" si="53"/>
        <v>Normal</v>
      </c>
      <c r="Q87" s="34"/>
      <c r="R87" s="34"/>
      <c r="S87" s="34"/>
      <c r="T87" s="34"/>
    </row>
    <row r="88" spans="1:20" x14ac:dyDescent="0.25">
      <c r="A88" s="26" t="s">
        <v>102</v>
      </c>
      <c r="B88" s="12">
        <v>39.619999999999997</v>
      </c>
      <c r="C88" s="34" t="str">
        <f t="shared" si="51"/>
        <v>Normal</v>
      </c>
      <c r="D88" s="34"/>
      <c r="E88" s="34">
        <f t="shared" si="52"/>
        <v>-210.38</v>
      </c>
      <c r="F88" s="34">
        <v>1</v>
      </c>
      <c r="G88" s="34"/>
      <c r="H88" s="34"/>
      <c r="I88" s="34"/>
      <c r="N88" s="26" t="s">
        <v>102</v>
      </c>
      <c r="O88" s="12">
        <v>39.619999999999997</v>
      </c>
      <c r="P88" s="34" t="str">
        <f t="shared" si="53"/>
        <v>Normal</v>
      </c>
      <c r="Q88" s="34"/>
      <c r="R88" s="34"/>
      <c r="S88" s="34"/>
      <c r="T88" s="34"/>
    </row>
    <row r="89" spans="1:20" x14ac:dyDescent="0.25">
      <c r="A89" s="26" t="s">
        <v>103</v>
      </c>
      <c r="B89" s="12">
        <v>53.97</v>
      </c>
      <c r="C89" s="34" t="str">
        <f t="shared" si="51"/>
        <v>Normal</v>
      </c>
      <c r="D89" s="34"/>
      <c r="E89" s="34">
        <f t="shared" si="52"/>
        <v>-196.03</v>
      </c>
      <c r="F89" s="34">
        <v>1</v>
      </c>
      <c r="G89" s="34"/>
      <c r="H89" s="34"/>
      <c r="I89" s="34"/>
      <c r="N89" s="26" t="s">
        <v>103</v>
      </c>
      <c r="O89" s="12">
        <v>53.97</v>
      </c>
      <c r="P89" s="34" t="str">
        <f t="shared" si="53"/>
        <v>Normal</v>
      </c>
      <c r="Q89" s="34"/>
      <c r="R89" s="34"/>
      <c r="S89" s="34"/>
      <c r="T89" s="34"/>
    </row>
    <row r="90" spans="1:20" x14ac:dyDescent="0.25">
      <c r="A90" s="26" t="s">
        <v>104</v>
      </c>
      <c r="B90" s="12">
        <v>39.619999999999997</v>
      </c>
      <c r="C90" s="34" t="str">
        <f t="shared" si="51"/>
        <v>Normal</v>
      </c>
      <c r="D90" s="34"/>
      <c r="E90" s="34">
        <f t="shared" si="52"/>
        <v>-210.38</v>
      </c>
      <c r="F90" s="34">
        <v>1</v>
      </c>
      <c r="G90" s="34"/>
      <c r="H90" s="34"/>
      <c r="I90" s="34"/>
      <c r="N90" s="26" t="s">
        <v>104</v>
      </c>
      <c r="O90" s="12">
        <v>39.619999999999997</v>
      </c>
      <c r="P90" s="34" t="str">
        <f t="shared" si="53"/>
        <v>Normal</v>
      </c>
      <c r="Q90" s="34"/>
      <c r="R90" s="34"/>
      <c r="S90" s="34"/>
      <c r="T90" s="34"/>
    </row>
    <row r="91" spans="1:20" x14ac:dyDescent="0.25">
      <c r="A91" s="26" t="s">
        <v>105</v>
      </c>
      <c r="B91" s="12">
        <v>53.97</v>
      </c>
      <c r="C91" s="34" t="str">
        <f t="shared" si="51"/>
        <v>Normal</v>
      </c>
      <c r="D91" s="34"/>
      <c r="E91" s="34">
        <f t="shared" si="52"/>
        <v>-196.03</v>
      </c>
      <c r="F91" s="34">
        <v>1</v>
      </c>
      <c r="G91" s="34"/>
      <c r="H91" s="34"/>
      <c r="I91" s="34"/>
      <c r="N91" s="26" t="s">
        <v>105</v>
      </c>
      <c r="O91" s="12">
        <v>53.97</v>
      </c>
      <c r="P91" s="34" t="str">
        <f t="shared" si="53"/>
        <v>Normal</v>
      </c>
      <c r="Q91" s="34"/>
      <c r="R91" s="34"/>
      <c r="S91" s="34"/>
      <c r="T91" s="34"/>
    </row>
    <row r="92" spans="1:20" x14ac:dyDescent="0.25">
      <c r="A92" s="26" t="s">
        <v>106</v>
      </c>
      <c r="B92" s="12">
        <v>39.619999999999997</v>
      </c>
      <c r="C92" s="34" t="str">
        <f t="shared" si="51"/>
        <v>Normal</v>
      </c>
      <c r="D92" s="34"/>
      <c r="E92" s="34">
        <f t="shared" si="52"/>
        <v>-210.38</v>
      </c>
      <c r="F92" s="34">
        <v>1</v>
      </c>
      <c r="G92" s="34"/>
      <c r="H92" s="34"/>
      <c r="I92" s="34"/>
      <c r="N92" s="26" t="s">
        <v>106</v>
      </c>
      <c r="O92" s="12">
        <v>39.619999999999997</v>
      </c>
      <c r="P92" s="34" t="str">
        <f t="shared" si="53"/>
        <v>Normal</v>
      </c>
      <c r="Q92" s="34"/>
      <c r="R92" s="34"/>
      <c r="S92" s="34"/>
      <c r="T92" s="34"/>
    </row>
    <row r="93" spans="1:20" x14ac:dyDescent="0.25">
      <c r="A93" s="26" t="s">
        <v>107</v>
      </c>
      <c r="B93" s="12">
        <v>53.97</v>
      </c>
      <c r="C93" s="34" t="str">
        <f t="shared" si="51"/>
        <v>Normal</v>
      </c>
      <c r="D93" s="34"/>
      <c r="E93" s="34">
        <f t="shared" si="52"/>
        <v>-196.03</v>
      </c>
      <c r="F93" s="34">
        <v>1</v>
      </c>
      <c r="G93" s="34"/>
      <c r="H93" s="34"/>
      <c r="I93" s="34"/>
      <c r="N93" s="26" t="s">
        <v>107</v>
      </c>
      <c r="O93" s="12">
        <v>53.97</v>
      </c>
      <c r="P93" s="34" t="str">
        <f t="shared" si="53"/>
        <v>Normal</v>
      </c>
      <c r="Q93" s="34"/>
      <c r="R93" s="34"/>
      <c r="S93" s="34"/>
      <c r="T93" s="34"/>
    </row>
    <row r="94" spans="1:20" ht="15.75" thickBot="1" x14ac:dyDescent="0.3">
      <c r="A94" s="27" t="s">
        <v>108</v>
      </c>
      <c r="B94" s="15">
        <v>53.97</v>
      </c>
      <c r="C94" s="34" t="str">
        <f t="shared" si="51"/>
        <v>Normal</v>
      </c>
      <c r="D94" s="34"/>
      <c r="E94" s="34">
        <f t="shared" si="52"/>
        <v>-196.03</v>
      </c>
      <c r="F94" s="34">
        <v>1</v>
      </c>
      <c r="G94" s="34"/>
      <c r="H94" s="34"/>
      <c r="I94" s="34"/>
      <c r="N94" s="27" t="s">
        <v>108</v>
      </c>
      <c r="O94" s="15">
        <v>53.97</v>
      </c>
      <c r="P94" s="34" t="str">
        <f t="shared" si="53"/>
        <v>Normal</v>
      </c>
      <c r="Q94" s="34"/>
      <c r="R94" s="34"/>
      <c r="S94" s="34"/>
      <c r="T94" s="34"/>
    </row>
    <row r="96" spans="1:20" x14ac:dyDescent="0.25">
      <c r="A96" s="99" t="s">
        <v>32</v>
      </c>
      <c r="B96" s="99"/>
      <c r="C96" s="45" t="s">
        <v>112</v>
      </c>
      <c r="D96" s="45">
        <v>200</v>
      </c>
      <c r="E96" s="45">
        <v>250</v>
      </c>
      <c r="F96" s="45"/>
      <c r="G96" s="45"/>
      <c r="H96" s="45"/>
      <c r="I96" s="45"/>
      <c r="N96" s="99" t="s">
        <v>32</v>
      </c>
      <c r="O96" s="99"/>
      <c r="P96" s="45" t="s">
        <v>112</v>
      </c>
      <c r="Q96" s="45">
        <v>200</v>
      </c>
      <c r="R96" s="45">
        <v>250</v>
      </c>
      <c r="S96" s="45"/>
      <c r="T96" s="45"/>
    </row>
    <row r="97" spans="1:20" x14ac:dyDescent="0.25">
      <c r="A97" s="44" t="s">
        <v>99</v>
      </c>
      <c r="B97" s="32">
        <v>23</v>
      </c>
      <c r="C97" s="34" t="str">
        <f>IF(B97&lt;$E$96,"Normal", "Found")</f>
        <v>Normal</v>
      </c>
      <c r="D97" s="34"/>
      <c r="E97" s="34">
        <f>B97-$E$96</f>
        <v>-227</v>
      </c>
      <c r="F97" s="34">
        <v>1</v>
      </c>
      <c r="G97" s="34"/>
      <c r="H97" s="34"/>
      <c r="I97" s="34"/>
      <c r="N97" s="44" t="s">
        <v>99</v>
      </c>
      <c r="O97" s="32">
        <v>23</v>
      </c>
      <c r="P97" s="34" t="str">
        <f>IF(O97&lt;$E$96,"Normal", "Found")</f>
        <v>Normal</v>
      </c>
      <c r="Q97" s="34"/>
      <c r="R97" s="34"/>
      <c r="S97" s="34"/>
      <c r="T97" s="34"/>
    </row>
    <row r="98" spans="1:20" x14ac:dyDescent="0.25">
      <c r="A98" s="26" t="s">
        <v>100</v>
      </c>
      <c r="B98" s="12">
        <v>9</v>
      </c>
      <c r="C98" s="34" t="str">
        <f t="shared" ref="C98:C106" si="54">IF(B98&lt;$E$96,"Normal", "Found")</f>
        <v>Normal</v>
      </c>
      <c r="D98" s="34"/>
      <c r="E98" s="34">
        <f t="shared" ref="E98:E106" si="55">B98-$E$96</f>
        <v>-241</v>
      </c>
      <c r="F98" s="34">
        <v>1</v>
      </c>
      <c r="G98" s="34"/>
      <c r="H98" s="34"/>
      <c r="I98" s="34"/>
      <c r="N98" s="26" t="s">
        <v>100</v>
      </c>
      <c r="O98" s="12">
        <v>9</v>
      </c>
      <c r="P98" s="34" t="str">
        <f t="shared" ref="P98:P106" si="56">IF(O98&lt;$E$96,"Normal", "Found")</f>
        <v>Normal</v>
      </c>
      <c r="Q98" s="34"/>
      <c r="R98" s="34"/>
      <c r="S98" s="34"/>
      <c r="T98" s="34"/>
    </row>
    <row r="99" spans="1:20" x14ac:dyDescent="0.25">
      <c r="A99" s="26" t="s">
        <v>101</v>
      </c>
      <c r="B99" s="12">
        <v>11</v>
      </c>
      <c r="C99" s="34" t="str">
        <f t="shared" si="54"/>
        <v>Normal</v>
      </c>
      <c r="D99" s="34"/>
      <c r="E99" s="34">
        <f t="shared" si="55"/>
        <v>-239</v>
      </c>
      <c r="F99" s="34">
        <v>1</v>
      </c>
      <c r="G99" s="34"/>
      <c r="H99" s="34"/>
      <c r="I99" s="34"/>
      <c r="N99" s="26" t="s">
        <v>101</v>
      </c>
      <c r="O99" s="12">
        <v>11</v>
      </c>
      <c r="P99" s="34" t="str">
        <f t="shared" si="56"/>
        <v>Normal</v>
      </c>
      <c r="Q99" s="34"/>
      <c r="R99" s="34"/>
      <c r="S99" s="34"/>
      <c r="T99" s="34"/>
    </row>
    <row r="100" spans="1:20" x14ac:dyDescent="0.25">
      <c r="A100" s="26" t="s">
        <v>102</v>
      </c>
      <c r="B100" s="12">
        <v>8</v>
      </c>
      <c r="C100" s="34" t="str">
        <f t="shared" si="54"/>
        <v>Normal</v>
      </c>
      <c r="D100" s="34"/>
      <c r="E100" s="34">
        <f t="shared" si="55"/>
        <v>-242</v>
      </c>
      <c r="F100" s="34">
        <v>1</v>
      </c>
      <c r="G100" s="34"/>
      <c r="H100" s="34"/>
      <c r="I100" s="34"/>
      <c r="N100" s="26" t="s">
        <v>102</v>
      </c>
      <c r="O100" s="12">
        <v>8</v>
      </c>
      <c r="P100" s="34" t="str">
        <f t="shared" si="56"/>
        <v>Normal</v>
      </c>
      <c r="Q100" s="34"/>
      <c r="R100" s="34"/>
      <c r="S100" s="34"/>
      <c r="T100" s="34"/>
    </row>
    <row r="101" spans="1:20" x14ac:dyDescent="0.25">
      <c r="A101" s="26" t="s">
        <v>103</v>
      </c>
      <c r="B101" s="12">
        <v>11</v>
      </c>
      <c r="C101" s="34" t="str">
        <f t="shared" si="54"/>
        <v>Normal</v>
      </c>
      <c r="D101" s="34"/>
      <c r="E101" s="34">
        <f t="shared" si="55"/>
        <v>-239</v>
      </c>
      <c r="F101" s="34">
        <v>1</v>
      </c>
      <c r="G101" s="34"/>
      <c r="H101" s="34"/>
      <c r="I101" s="34"/>
      <c r="N101" s="26" t="s">
        <v>103</v>
      </c>
      <c r="O101" s="12">
        <v>11</v>
      </c>
      <c r="P101" s="34" t="str">
        <f t="shared" si="56"/>
        <v>Normal</v>
      </c>
      <c r="Q101" s="34"/>
      <c r="R101" s="34"/>
      <c r="S101" s="34"/>
      <c r="T101" s="34"/>
    </row>
    <row r="102" spans="1:20" x14ac:dyDescent="0.25">
      <c r="A102" s="26" t="s">
        <v>104</v>
      </c>
      <c r="B102" s="12">
        <v>13</v>
      </c>
      <c r="C102" s="34" t="str">
        <f t="shared" si="54"/>
        <v>Normal</v>
      </c>
      <c r="D102" s="34"/>
      <c r="E102" s="34">
        <f t="shared" si="55"/>
        <v>-237</v>
      </c>
      <c r="F102" s="34">
        <v>1</v>
      </c>
      <c r="G102" s="34"/>
      <c r="H102" s="34"/>
      <c r="I102" s="34"/>
      <c r="N102" s="26" t="s">
        <v>104</v>
      </c>
      <c r="O102" s="12">
        <v>13</v>
      </c>
      <c r="P102" s="34" t="str">
        <f t="shared" si="56"/>
        <v>Normal</v>
      </c>
      <c r="Q102" s="34"/>
      <c r="R102" s="34"/>
      <c r="S102" s="34"/>
      <c r="T102" s="34"/>
    </row>
    <row r="103" spans="1:20" x14ac:dyDescent="0.25">
      <c r="A103" s="26" t="s">
        <v>105</v>
      </c>
      <c r="B103" s="12">
        <v>17</v>
      </c>
      <c r="C103" s="34" t="str">
        <f t="shared" si="54"/>
        <v>Normal</v>
      </c>
      <c r="D103" s="34"/>
      <c r="E103" s="34">
        <f t="shared" si="55"/>
        <v>-233</v>
      </c>
      <c r="F103" s="34">
        <v>1</v>
      </c>
      <c r="G103" s="34"/>
      <c r="H103" s="34"/>
      <c r="I103" s="34"/>
      <c r="N103" s="26" t="s">
        <v>105</v>
      </c>
      <c r="O103" s="12">
        <v>17</v>
      </c>
      <c r="P103" s="34" t="str">
        <f t="shared" si="56"/>
        <v>Normal</v>
      </c>
      <c r="Q103" s="34"/>
      <c r="R103" s="34"/>
      <c r="S103" s="34"/>
      <c r="T103" s="34"/>
    </row>
    <row r="104" spans="1:20" x14ac:dyDescent="0.25">
      <c r="A104" s="26" t="s">
        <v>106</v>
      </c>
      <c r="B104" s="12">
        <v>13</v>
      </c>
      <c r="C104" s="34" t="str">
        <f t="shared" si="54"/>
        <v>Normal</v>
      </c>
      <c r="D104" s="34"/>
      <c r="E104" s="34">
        <f t="shared" si="55"/>
        <v>-237</v>
      </c>
      <c r="F104" s="34">
        <v>1</v>
      </c>
      <c r="G104" s="34"/>
      <c r="H104" s="34"/>
      <c r="I104" s="34"/>
      <c r="N104" s="26" t="s">
        <v>106</v>
      </c>
      <c r="O104" s="12">
        <v>13</v>
      </c>
      <c r="P104" s="34" t="str">
        <f t="shared" si="56"/>
        <v>Normal</v>
      </c>
      <c r="Q104" s="34"/>
      <c r="R104" s="34"/>
      <c r="S104" s="34"/>
      <c r="T104" s="34"/>
    </row>
    <row r="105" spans="1:20" x14ac:dyDescent="0.25">
      <c r="A105" s="26" t="s">
        <v>107</v>
      </c>
      <c r="B105" s="12">
        <v>17</v>
      </c>
      <c r="C105" s="34" t="str">
        <f t="shared" si="54"/>
        <v>Normal</v>
      </c>
      <c r="D105" s="34"/>
      <c r="E105" s="34">
        <f t="shared" si="55"/>
        <v>-233</v>
      </c>
      <c r="F105" s="34">
        <v>1</v>
      </c>
      <c r="G105" s="34"/>
      <c r="H105" s="34"/>
      <c r="I105" s="34"/>
      <c r="N105" s="26" t="s">
        <v>107</v>
      </c>
      <c r="O105" s="12">
        <v>17</v>
      </c>
      <c r="P105" s="34" t="str">
        <f t="shared" si="56"/>
        <v>Normal</v>
      </c>
      <c r="Q105" s="34"/>
      <c r="R105" s="34"/>
      <c r="S105" s="34"/>
      <c r="T105" s="34"/>
    </row>
    <row r="106" spans="1:20" ht="15.75" thickBot="1" x14ac:dyDescent="0.3">
      <c r="A106" s="27" t="s">
        <v>108</v>
      </c>
      <c r="B106" s="15">
        <v>6</v>
      </c>
      <c r="C106" s="34" t="str">
        <f t="shared" si="54"/>
        <v>Normal</v>
      </c>
      <c r="D106" s="34"/>
      <c r="E106" s="34">
        <f t="shared" si="55"/>
        <v>-244</v>
      </c>
      <c r="F106" s="34">
        <v>1</v>
      </c>
      <c r="G106" s="34"/>
      <c r="H106" s="34"/>
      <c r="I106" s="34"/>
      <c r="N106" s="27" t="s">
        <v>108</v>
      </c>
      <c r="O106" s="15">
        <v>6</v>
      </c>
      <c r="P106" s="34" t="str">
        <f t="shared" si="56"/>
        <v>Normal</v>
      </c>
      <c r="Q106" s="34"/>
      <c r="R106" s="34"/>
      <c r="S106" s="34"/>
      <c r="T106" s="34"/>
    </row>
    <row r="108" spans="1:20" x14ac:dyDescent="0.25">
      <c r="A108" s="99" t="s">
        <v>33</v>
      </c>
      <c r="B108" s="99"/>
      <c r="C108" s="45" t="s">
        <v>112</v>
      </c>
      <c r="D108" s="45">
        <v>0.5</v>
      </c>
      <c r="E108" s="45">
        <v>0.7</v>
      </c>
      <c r="F108" s="45"/>
      <c r="G108" s="45"/>
      <c r="H108" s="45"/>
      <c r="I108" s="45"/>
      <c r="N108" s="99" t="s">
        <v>33</v>
      </c>
      <c r="O108" s="99"/>
      <c r="P108" s="45" t="s">
        <v>112</v>
      </c>
      <c r="Q108" s="45">
        <v>0.5</v>
      </c>
      <c r="R108" s="45">
        <v>0.7</v>
      </c>
      <c r="S108" s="45"/>
      <c r="T108" s="45"/>
    </row>
    <row r="109" spans="1:20" x14ac:dyDescent="0.25">
      <c r="A109" s="44" t="s">
        <v>99</v>
      </c>
      <c r="B109" s="32">
        <v>0.27</v>
      </c>
      <c r="C109" s="34" t="str">
        <f>IF(B109&lt;$E$108,"Normal", "Found")</f>
        <v>Normal</v>
      </c>
      <c r="D109" s="34"/>
      <c r="E109" s="34">
        <f>B109-$E$108</f>
        <v>-0.42999999999999994</v>
      </c>
      <c r="F109" s="34">
        <v>1</v>
      </c>
      <c r="G109" s="34"/>
      <c r="H109" s="34"/>
      <c r="I109" s="34"/>
      <c r="N109" s="44" t="s">
        <v>99</v>
      </c>
      <c r="O109" s="32">
        <v>0.27</v>
      </c>
      <c r="P109" s="34" t="str">
        <f>IF(O109&lt;$E$108,"Normal", "Found")</f>
        <v>Normal</v>
      </c>
      <c r="Q109" s="34"/>
      <c r="R109" s="34"/>
      <c r="S109" s="34"/>
      <c r="T109" s="34"/>
    </row>
    <row r="110" spans="1:20" x14ac:dyDescent="0.25">
      <c r="A110" s="26" t="s">
        <v>100</v>
      </c>
      <c r="B110" s="12">
        <v>0.03</v>
      </c>
      <c r="C110" s="34" t="str">
        <f t="shared" ref="C110:C118" si="57">IF(B110&lt;$E$108,"Normal", "Found")</f>
        <v>Normal</v>
      </c>
      <c r="D110" s="34"/>
      <c r="E110" s="34">
        <f t="shared" ref="E110:E118" si="58">B110-$E$108</f>
        <v>-0.66999999999999993</v>
      </c>
      <c r="F110" s="34">
        <v>1</v>
      </c>
      <c r="G110" s="34"/>
      <c r="H110" s="34"/>
      <c r="I110" s="34"/>
      <c r="N110" s="26" t="s">
        <v>100</v>
      </c>
      <c r="O110" s="12">
        <v>0.03</v>
      </c>
      <c r="P110" s="34" t="str">
        <f t="shared" ref="P110:P118" si="59">IF(O110&lt;$E$108,"Normal", "Found")</f>
        <v>Normal</v>
      </c>
      <c r="Q110" s="34"/>
      <c r="R110" s="34"/>
      <c r="S110" s="34"/>
      <c r="T110" s="34"/>
    </row>
    <row r="111" spans="1:20" x14ac:dyDescent="0.25">
      <c r="A111" s="26" t="s">
        <v>101</v>
      </c>
      <c r="B111" s="12">
        <v>0</v>
      </c>
      <c r="C111" s="34" t="str">
        <f t="shared" si="57"/>
        <v>Normal</v>
      </c>
      <c r="D111" s="34"/>
      <c r="E111" s="34">
        <f t="shared" si="58"/>
        <v>-0.7</v>
      </c>
      <c r="F111" s="34">
        <v>1</v>
      </c>
      <c r="G111" s="34"/>
      <c r="H111" s="34"/>
      <c r="I111" s="34"/>
      <c r="N111" s="26" t="s">
        <v>101</v>
      </c>
      <c r="O111" s="12">
        <v>0</v>
      </c>
      <c r="P111" s="34" t="str">
        <f t="shared" si="59"/>
        <v>Normal</v>
      </c>
      <c r="Q111" s="34"/>
      <c r="R111" s="34"/>
      <c r="S111" s="34"/>
      <c r="T111" s="34"/>
    </row>
    <row r="112" spans="1:20" x14ac:dyDescent="0.25">
      <c r="A112" s="26" t="s">
        <v>102</v>
      </c>
      <c r="B112" s="12">
        <v>0.04</v>
      </c>
      <c r="C112" s="34" t="str">
        <f t="shared" si="57"/>
        <v>Normal</v>
      </c>
      <c r="D112" s="34"/>
      <c r="E112" s="34">
        <f t="shared" si="58"/>
        <v>-0.65999999999999992</v>
      </c>
      <c r="F112" s="34">
        <v>1</v>
      </c>
      <c r="G112" s="34"/>
      <c r="H112" s="34"/>
      <c r="I112" s="34"/>
      <c r="N112" s="26" t="s">
        <v>102</v>
      </c>
      <c r="O112" s="12">
        <v>0.04</v>
      </c>
      <c r="P112" s="34" t="str">
        <f t="shared" si="59"/>
        <v>Normal</v>
      </c>
      <c r="Q112" s="34"/>
      <c r="R112" s="34"/>
      <c r="S112" s="34"/>
      <c r="T112" s="34"/>
    </row>
    <row r="113" spans="1:20" x14ac:dyDescent="0.25">
      <c r="A113" s="26" t="s">
        <v>103</v>
      </c>
      <c r="B113" s="12">
        <v>0.26</v>
      </c>
      <c r="C113" s="34" t="str">
        <f t="shared" si="57"/>
        <v>Normal</v>
      </c>
      <c r="D113" s="34"/>
      <c r="E113" s="34">
        <f t="shared" si="58"/>
        <v>-0.43999999999999995</v>
      </c>
      <c r="F113" s="34">
        <v>1</v>
      </c>
      <c r="G113" s="34"/>
      <c r="H113" s="34"/>
      <c r="I113" s="34"/>
      <c r="N113" s="26" t="s">
        <v>103</v>
      </c>
      <c r="O113" s="12">
        <v>0.26</v>
      </c>
      <c r="P113" s="34" t="str">
        <f t="shared" si="59"/>
        <v>Normal</v>
      </c>
      <c r="Q113" s="34"/>
      <c r="R113" s="34"/>
      <c r="S113" s="34"/>
      <c r="T113" s="34"/>
    </row>
    <row r="114" spans="1:20" x14ac:dyDescent="0.25">
      <c r="A114" s="26" t="s">
        <v>104</v>
      </c>
      <c r="B114" s="12">
        <v>0.23</v>
      </c>
      <c r="C114" s="34" t="str">
        <f t="shared" si="57"/>
        <v>Normal</v>
      </c>
      <c r="D114" s="34"/>
      <c r="E114" s="34">
        <f t="shared" si="58"/>
        <v>-0.47</v>
      </c>
      <c r="F114" s="34">
        <v>1</v>
      </c>
      <c r="G114" s="34"/>
      <c r="H114" s="34"/>
      <c r="I114" s="34"/>
      <c r="N114" s="26" t="s">
        <v>104</v>
      </c>
      <c r="O114" s="12">
        <v>0.23</v>
      </c>
      <c r="P114" s="34" t="str">
        <f t="shared" si="59"/>
        <v>Normal</v>
      </c>
      <c r="Q114" s="34"/>
      <c r="R114" s="34"/>
      <c r="S114" s="34"/>
      <c r="T114" s="34"/>
    </row>
    <row r="115" spans="1:20" x14ac:dyDescent="0.25">
      <c r="A115" s="26" t="s">
        <v>105</v>
      </c>
      <c r="B115" s="12">
        <v>0.33</v>
      </c>
      <c r="C115" s="34" t="str">
        <f t="shared" si="57"/>
        <v>Normal</v>
      </c>
      <c r="D115" s="34"/>
      <c r="E115" s="34">
        <f t="shared" si="58"/>
        <v>-0.36999999999999994</v>
      </c>
      <c r="F115" s="34">
        <v>1</v>
      </c>
      <c r="G115" s="34"/>
      <c r="H115" s="34"/>
      <c r="I115" s="34"/>
      <c r="N115" s="26" t="s">
        <v>105</v>
      </c>
      <c r="O115" s="12">
        <v>0.33</v>
      </c>
      <c r="P115" s="34" t="str">
        <f t="shared" si="59"/>
        <v>Normal</v>
      </c>
      <c r="Q115" s="34"/>
      <c r="R115" s="34"/>
      <c r="S115" s="34"/>
      <c r="T115" s="34"/>
    </row>
    <row r="116" spans="1:20" x14ac:dyDescent="0.25">
      <c r="A116" s="26" t="s">
        <v>106</v>
      </c>
      <c r="B116" s="12">
        <v>0.13</v>
      </c>
      <c r="C116" s="34" t="str">
        <f t="shared" si="57"/>
        <v>Normal</v>
      </c>
      <c r="D116" s="34"/>
      <c r="E116" s="34">
        <f t="shared" si="58"/>
        <v>-0.56999999999999995</v>
      </c>
      <c r="F116" s="34">
        <v>1</v>
      </c>
      <c r="G116" s="34"/>
      <c r="H116" s="34"/>
      <c r="I116" s="34"/>
      <c r="N116" s="26" t="s">
        <v>106</v>
      </c>
      <c r="O116" s="12">
        <v>0.13</v>
      </c>
      <c r="P116" s="34" t="str">
        <f t="shared" si="59"/>
        <v>Normal</v>
      </c>
      <c r="Q116" s="34"/>
      <c r="R116" s="34"/>
      <c r="S116" s="34"/>
      <c r="T116" s="34"/>
    </row>
    <row r="117" spans="1:20" x14ac:dyDescent="0.25">
      <c r="A117" s="26" t="s">
        <v>107</v>
      </c>
      <c r="B117" s="12">
        <v>0.33</v>
      </c>
      <c r="C117" s="34" t="str">
        <f t="shared" si="57"/>
        <v>Normal</v>
      </c>
      <c r="D117" s="34"/>
      <c r="E117" s="34">
        <f t="shared" si="58"/>
        <v>-0.36999999999999994</v>
      </c>
      <c r="F117" s="34">
        <v>1</v>
      </c>
      <c r="G117" s="34"/>
      <c r="H117" s="34"/>
      <c r="I117" s="34"/>
      <c r="N117" s="26" t="s">
        <v>107</v>
      </c>
      <c r="O117" s="12">
        <v>0.33</v>
      </c>
      <c r="P117" s="34" t="str">
        <f t="shared" si="59"/>
        <v>Normal</v>
      </c>
      <c r="Q117" s="34"/>
      <c r="R117" s="34"/>
      <c r="S117" s="34"/>
      <c r="T117" s="34"/>
    </row>
    <row r="118" spans="1:20" ht="15.75" thickBot="1" x14ac:dyDescent="0.3">
      <c r="A118" s="27" t="s">
        <v>108</v>
      </c>
      <c r="B118" s="15">
        <v>0.04</v>
      </c>
      <c r="C118" s="34" t="str">
        <f t="shared" si="57"/>
        <v>Normal</v>
      </c>
      <c r="D118" s="34"/>
      <c r="E118" s="34">
        <f t="shared" si="58"/>
        <v>-0.65999999999999992</v>
      </c>
      <c r="F118" s="34">
        <v>1</v>
      </c>
      <c r="G118" s="34"/>
      <c r="H118" s="34"/>
      <c r="I118" s="34"/>
      <c r="N118" s="27" t="s">
        <v>108</v>
      </c>
      <c r="O118" s="15">
        <v>0.04</v>
      </c>
      <c r="P118" s="34" t="str">
        <f t="shared" si="59"/>
        <v>Normal</v>
      </c>
      <c r="Q118" s="34"/>
      <c r="R118" s="34"/>
      <c r="S118" s="34"/>
      <c r="T118" s="34"/>
    </row>
    <row r="120" spans="1:20" x14ac:dyDescent="0.25">
      <c r="A120" s="99" t="s">
        <v>34</v>
      </c>
      <c r="B120" s="99"/>
      <c r="C120" s="45" t="s">
        <v>112</v>
      </c>
      <c r="D120" s="45">
        <v>0.05</v>
      </c>
      <c r="E120" s="45"/>
      <c r="F120" s="45"/>
      <c r="G120" s="45"/>
      <c r="H120" s="45"/>
      <c r="I120" s="45"/>
      <c r="N120" s="99" t="s">
        <v>34</v>
      </c>
      <c r="O120" s="99"/>
      <c r="P120" s="45" t="s">
        <v>112</v>
      </c>
      <c r="Q120" s="45">
        <v>0.05</v>
      </c>
      <c r="R120" s="45"/>
      <c r="S120" s="45"/>
      <c r="T120" s="45"/>
    </row>
    <row r="121" spans="1:20" x14ac:dyDescent="0.25">
      <c r="A121" s="44" t="s">
        <v>99</v>
      </c>
      <c r="B121" s="32">
        <v>1.4999999999999999E-2</v>
      </c>
      <c r="C121" s="34" t="str">
        <f>IF(B121&lt;$D$120, "Normal", "Found")</f>
        <v>Normal</v>
      </c>
      <c r="D121" s="34">
        <f>B121-$D$120</f>
        <v>-3.5000000000000003E-2</v>
      </c>
      <c r="E121" s="34"/>
      <c r="F121" s="34">
        <v>1</v>
      </c>
      <c r="G121" s="34"/>
      <c r="H121" s="34"/>
      <c r="I121" s="34"/>
      <c r="N121" s="44" t="s">
        <v>99</v>
      </c>
      <c r="O121" s="32">
        <v>1.4999999999999999E-2</v>
      </c>
      <c r="P121" s="34" t="str">
        <f>IF(O121&lt;$D$120, "Normal", "Found")</f>
        <v>Normal</v>
      </c>
      <c r="Q121" s="34"/>
      <c r="R121" s="34"/>
      <c r="S121" s="34"/>
      <c r="T121" s="34"/>
    </row>
    <row r="122" spans="1:20" x14ac:dyDescent="0.25">
      <c r="A122" s="26" t="s">
        <v>100</v>
      </c>
      <c r="B122" s="12">
        <v>2.1000000000000001E-2</v>
      </c>
      <c r="C122" s="34" t="str">
        <f t="shared" ref="C122:C130" si="60">IF(B122&lt;$D$120, "Normal", "Found")</f>
        <v>Normal</v>
      </c>
      <c r="D122" s="34">
        <f t="shared" ref="D122:D130" si="61">B122-$D$120</f>
        <v>-2.9000000000000001E-2</v>
      </c>
      <c r="E122" s="34"/>
      <c r="F122" s="34">
        <v>1</v>
      </c>
      <c r="G122" s="34"/>
      <c r="H122" s="34"/>
      <c r="I122" s="34"/>
      <c r="N122" s="26" t="s">
        <v>100</v>
      </c>
      <c r="O122" s="12">
        <v>2.1000000000000001E-2</v>
      </c>
      <c r="P122" s="34" t="str">
        <f t="shared" ref="P122:P130" si="62">IF(O122&lt;$D$120, "Normal", "Found")</f>
        <v>Normal</v>
      </c>
      <c r="Q122" s="34"/>
      <c r="R122" s="34"/>
      <c r="S122" s="34"/>
      <c r="T122" s="34"/>
    </row>
    <row r="123" spans="1:20" x14ac:dyDescent="0.25">
      <c r="A123" s="26" t="s">
        <v>101</v>
      </c>
      <c r="B123" s="12">
        <v>3.5000000000000001E-3</v>
      </c>
      <c r="C123" s="34" t="str">
        <f t="shared" si="60"/>
        <v>Normal</v>
      </c>
      <c r="D123" s="34">
        <f t="shared" si="61"/>
        <v>-4.65E-2</v>
      </c>
      <c r="E123" s="34"/>
      <c r="F123" s="34">
        <v>1</v>
      </c>
      <c r="G123" s="34"/>
      <c r="H123" s="34"/>
      <c r="I123" s="34"/>
      <c r="N123" s="26" t="s">
        <v>101</v>
      </c>
      <c r="O123" s="12">
        <v>3.5000000000000001E-3</v>
      </c>
      <c r="P123" s="34" t="str">
        <f t="shared" si="62"/>
        <v>Normal</v>
      </c>
      <c r="Q123" s="34"/>
      <c r="R123" s="34"/>
      <c r="S123" s="34"/>
      <c r="T123" s="34"/>
    </row>
    <row r="124" spans="1:20" x14ac:dyDescent="0.25">
      <c r="A124" s="26" t="s">
        <v>102</v>
      </c>
      <c r="B124" s="12">
        <v>0.01</v>
      </c>
      <c r="C124" s="34" t="str">
        <f t="shared" si="60"/>
        <v>Normal</v>
      </c>
      <c r="D124" s="34">
        <f t="shared" si="61"/>
        <v>-0.04</v>
      </c>
      <c r="E124" s="34"/>
      <c r="F124" s="34">
        <v>1</v>
      </c>
      <c r="G124" s="34"/>
      <c r="H124" s="34"/>
      <c r="I124" s="34"/>
      <c r="N124" s="26" t="s">
        <v>102</v>
      </c>
      <c r="O124" s="12">
        <v>0.01</v>
      </c>
      <c r="P124" s="34" t="str">
        <f t="shared" si="62"/>
        <v>Normal</v>
      </c>
      <c r="Q124" s="34"/>
      <c r="R124" s="34"/>
      <c r="S124" s="34"/>
      <c r="T124" s="34"/>
    </row>
    <row r="125" spans="1:20" x14ac:dyDescent="0.25">
      <c r="A125" s="26" t="s">
        <v>103</v>
      </c>
      <c r="B125" s="12">
        <v>2.5000000000000001E-2</v>
      </c>
      <c r="C125" s="34" t="str">
        <f t="shared" si="60"/>
        <v>Normal</v>
      </c>
      <c r="D125" s="34">
        <f t="shared" si="61"/>
        <v>-2.5000000000000001E-2</v>
      </c>
      <c r="E125" s="34"/>
      <c r="F125" s="34">
        <v>1</v>
      </c>
      <c r="G125" s="34"/>
      <c r="H125" s="34"/>
      <c r="I125" s="34"/>
      <c r="N125" s="26" t="s">
        <v>103</v>
      </c>
      <c r="O125" s="12">
        <v>2.5000000000000001E-2</v>
      </c>
      <c r="P125" s="34" t="str">
        <f t="shared" si="62"/>
        <v>Normal</v>
      </c>
      <c r="Q125" s="34"/>
      <c r="R125" s="34"/>
      <c r="S125" s="34"/>
      <c r="T125" s="34"/>
    </row>
    <row r="126" spans="1:20" x14ac:dyDescent="0.25">
      <c r="A126" s="26" t="s">
        <v>104</v>
      </c>
      <c r="B126" s="12">
        <v>0.01</v>
      </c>
      <c r="C126" s="34" t="str">
        <f t="shared" si="60"/>
        <v>Normal</v>
      </c>
      <c r="D126" s="34">
        <f t="shared" si="61"/>
        <v>-0.04</v>
      </c>
      <c r="E126" s="34"/>
      <c r="F126" s="34">
        <v>1</v>
      </c>
      <c r="G126" s="34"/>
      <c r="H126" s="34"/>
      <c r="I126" s="34"/>
      <c r="N126" s="26" t="s">
        <v>104</v>
      </c>
      <c r="O126" s="12">
        <v>0.01</v>
      </c>
      <c r="P126" s="34" t="str">
        <f t="shared" si="62"/>
        <v>Normal</v>
      </c>
      <c r="Q126" s="34"/>
      <c r="R126" s="34"/>
      <c r="S126" s="34"/>
      <c r="T126" s="34"/>
    </row>
    <row r="127" spans="1:20" x14ac:dyDescent="0.25">
      <c r="A127" s="26" t="s">
        <v>105</v>
      </c>
      <c r="B127" s="12">
        <v>2.1000000000000001E-2</v>
      </c>
      <c r="C127" s="34" t="str">
        <f t="shared" si="60"/>
        <v>Normal</v>
      </c>
      <c r="D127" s="34">
        <f t="shared" si="61"/>
        <v>-2.9000000000000001E-2</v>
      </c>
      <c r="E127" s="34"/>
      <c r="F127" s="34">
        <v>1</v>
      </c>
      <c r="G127" s="34"/>
      <c r="H127" s="34"/>
      <c r="I127" s="34"/>
      <c r="N127" s="26" t="s">
        <v>105</v>
      </c>
      <c r="O127" s="12">
        <v>2.1000000000000001E-2</v>
      </c>
      <c r="P127" s="34" t="str">
        <f t="shared" si="62"/>
        <v>Normal</v>
      </c>
      <c r="Q127" s="34"/>
      <c r="R127" s="34"/>
      <c r="S127" s="34"/>
      <c r="T127" s="34"/>
    </row>
    <row r="128" spans="1:20" x14ac:dyDescent="0.25">
      <c r="A128" s="26" t="s">
        <v>106</v>
      </c>
      <c r="B128" s="12">
        <v>1.2E-2</v>
      </c>
      <c r="C128" s="34" t="str">
        <f t="shared" si="60"/>
        <v>Normal</v>
      </c>
      <c r="D128" s="34">
        <f t="shared" si="61"/>
        <v>-3.8000000000000006E-2</v>
      </c>
      <c r="E128" s="34"/>
      <c r="F128" s="34">
        <v>1</v>
      </c>
      <c r="G128" s="34"/>
      <c r="H128" s="34"/>
      <c r="I128" s="34"/>
      <c r="N128" s="26" t="s">
        <v>106</v>
      </c>
      <c r="O128" s="12">
        <v>1.2E-2</v>
      </c>
      <c r="P128" s="34" t="str">
        <f t="shared" si="62"/>
        <v>Normal</v>
      </c>
      <c r="Q128" s="34"/>
      <c r="R128" s="34"/>
      <c r="S128" s="34"/>
      <c r="T128" s="34"/>
    </row>
    <row r="129" spans="1:20" x14ac:dyDescent="0.25">
      <c r="A129" s="26" t="s">
        <v>107</v>
      </c>
      <c r="B129" s="12">
        <v>2.1000000000000001E-2</v>
      </c>
      <c r="C129" s="34" t="str">
        <f t="shared" si="60"/>
        <v>Normal</v>
      </c>
      <c r="D129" s="34">
        <f t="shared" si="61"/>
        <v>-2.9000000000000001E-2</v>
      </c>
      <c r="E129" s="34"/>
      <c r="F129" s="34">
        <v>1</v>
      </c>
      <c r="G129" s="34"/>
      <c r="H129" s="34"/>
      <c r="I129" s="34"/>
      <c r="N129" s="26" t="s">
        <v>107</v>
      </c>
      <c r="O129" s="12">
        <v>2.1000000000000001E-2</v>
      </c>
      <c r="P129" s="34" t="str">
        <f t="shared" si="62"/>
        <v>Normal</v>
      </c>
      <c r="Q129" s="34"/>
      <c r="R129" s="34"/>
      <c r="S129" s="34"/>
      <c r="T129" s="34"/>
    </row>
    <row r="130" spans="1:20" ht="15.75" thickBot="1" x14ac:dyDescent="0.3">
      <c r="A130" s="27" t="s">
        <v>108</v>
      </c>
      <c r="B130" s="15">
        <v>2.1000000000000001E-2</v>
      </c>
      <c r="C130" s="34" t="str">
        <f t="shared" si="60"/>
        <v>Normal</v>
      </c>
      <c r="D130" s="34">
        <f t="shared" si="61"/>
        <v>-2.9000000000000001E-2</v>
      </c>
      <c r="E130" s="34"/>
      <c r="F130" s="34">
        <v>1</v>
      </c>
      <c r="G130" s="34"/>
      <c r="H130" s="34"/>
      <c r="I130" s="34"/>
      <c r="N130" s="27" t="s">
        <v>108</v>
      </c>
      <c r="O130" s="15">
        <v>2.1000000000000001E-2</v>
      </c>
      <c r="P130" s="34" t="str">
        <f t="shared" si="62"/>
        <v>Normal</v>
      </c>
      <c r="Q130" s="34"/>
      <c r="R130" s="34"/>
      <c r="S130" s="34"/>
      <c r="T130" s="34"/>
    </row>
    <row r="131" spans="1:20" x14ac:dyDescent="0.25">
      <c r="H131" t="s">
        <v>115</v>
      </c>
      <c r="S131" t="s">
        <v>115</v>
      </c>
    </row>
    <row r="132" spans="1:20" x14ac:dyDescent="0.25">
      <c r="A132" s="99" t="s">
        <v>35</v>
      </c>
      <c r="B132" s="99"/>
      <c r="C132" s="45" t="s">
        <v>112</v>
      </c>
      <c r="D132" s="45">
        <v>0</v>
      </c>
      <c r="E132" s="45"/>
      <c r="F132" s="45"/>
      <c r="G132" s="45"/>
      <c r="H132" s="45">
        <v>0</v>
      </c>
      <c r="I132" s="45">
        <v>0.35</v>
      </c>
      <c r="N132" s="99" t="s">
        <v>35</v>
      </c>
      <c r="O132" s="99"/>
      <c r="P132" s="45" t="s">
        <v>112</v>
      </c>
      <c r="Q132" s="45">
        <v>0</v>
      </c>
      <c r="R132" s="45"/>
      <c r="S132" s="45">
        <v>0</v>
      </c>
      <c r="T132" s="45">
        <v>0.35</v>
      </c>
    </row>
    <row r="133" spans="1:20" x14ac:dyDescent="0.25">
      <c r="A133" s="44" t="s">
        <v>99</v>
      </c>
      <c r="B133" s="32">
        <v>0</v>
      </c>
      <c r="C133" s="4" t="str">
        <f>IF(B133&lt;=$D$132, "Normal", "Found")</f>
        <v>Normal</v>
      </c>
      <c r="D133" s="4">
        <f>B133-$D$132</f>
        <v>0</v>
      </c>
      <c r="E133" s="4"/>
      <c r="F133" s="4">
        <v>1</v>
      </c>
      <c r="G133" s="4"/>
      <c r="H133" s="4">
        <f t="shared" ref="H133:H142" si="63">$H$132+$D$132</f>
        <v>0</v>
      </c>
      <c r="I133" s="4">
        <f t="shared" ref="I133:I142" si="64">IF(D133&gt;=H133,D133*0.9,D133*0.35)</f>
        <v>0</v>
      </c>
      <c r="J133">
        <v>0</v>
      </c>
      <c r="N133" s="44" t="s">
        <v>99</v>
      </c>
      <c r="O133" s="32">
        <v>0</v>
      </c>
      <c r="P133" s="4" t="str">
        <f>IF(O133&lt;=$D$132, "Normal", "Found")</f>
        <v>Normal</v>
      </c>
      <c r="Q133" s="4">
        <f>O133-$D$132</f>
        <v>0</v>
      </c>
      <c r="R133" s="4"/>
      <c r="S133" s="4">
        <f t="shared" ref="S133:S142" si="65">$H$132+$D$132</f>
        <v>0</v>
      </c>
      <c r="T133" s="4">
        <f>IF(O133&gt;=S133,O133*0.9,O133*0.35)</f>
        <v>0</v>
      </c>
    </row>
    <row r="134" spans="1:20" x14ac:dyDescent="0.25">
      <c r="A134" s="26" t="s">
        <v>100</v>
      </c>
      <c r="B134" s="12">
        <v>2</v>
      </c>
      <c r="C134" s="37" t="str">
        <f t="shared" ref="C134:C142" si="66">IF(B134&lt;=$D$132, "Normal", "Found")</f>
        <v>Found</v>
      </c>
      <c r="D134" s="4">
        <f t="shared" ref="D134:D142" si="67">B134-$D$132</f>
        <v>2</v>
      </c>
      <c r="E134" s="4"/>
      <c r="F134" s="4">
        <v>3</v>
      </c>
      <c r="G134" s="4"/>
      <c r="H134" s="4">
        <f t="shared" si="63"/>
        <v>0</v>
      </c>
      <c r="I134" s="4">
        <f t="shared" si="64"/>
        <v>1.8</v>
      </c>
      <c r="J134">
        <v>1.8</v>
      </c>
      <c r="N134" s="26" t="s">
        <v>100</v>
      </c>
      <c r="O134" s="12">
        <v>2</v>
      </c>
      <c r="P134" s="37" t="str">
        <f t="shared" ref="P134:P142" si="68">IF(O134&lt;=$D$132, "Normal", "Found")</f>
        <v>Found</v>
      </c>
      <c r="Q134" s="4">
        <f t="shared" ref="Q134:Q142" si="69">O134-$D$132</f>
        <v>2</v>
      </c>
      <c r="R134" s="4"/>
      <c r="S134" s="4">
        <f t="shared" si="65"/>
        <v>0</v>
      </c>
      <c r="T134" s="4">
        <f t="shared" ref="T134:T142" si="70">IF(O134&gt;=S134,O134*0.9,O134*0.35)</f>
        <v>1.8</v>
      </c>
    </row>
    <row r="135" spans="1:20" x14ac:dyDescent="0.25">
      <c r="A135" s="26" t="s">
        <v>101</v>
      </c>
      <c r="B135" s="12">
        <v>0</v>
      </c>
      <c r="C135" s="4" t="str">
        <f t="shared" si="66"/>
        <v>Normal</v>
      </c>
      <c r="D135" s="4">
        <f t="shared" si="67"/>
        <v>0</v>
      </c>
      <c r="E135" s="4"/>
      <c r="F135" s="4">
        <v>1</v>
      </c>
      <c r="G135" s="4"/>
      <c r="H135" s="4">
        <f t="shared" si="63"/>
        <v>0</v>
      </c>
      <c r="I135" s="4">
        <f t="shared" si="64"/>
        <v>0</v>
      </c>
      <c r="J135">
        <v>0</v>
      </c>
      <c r="N135" s="26" t="s">
        <v>101</v>
      </c>
      <c r="O135" s="12">
        <v>0</v>
      </c>
      <c r="P135" s="4" t="str">
        <f t="shared" si="68"/>
        <v>Normal</v>
      </c>
      <c r="Q135" s="4">
        <f t="shared" si="69"/>
        <v>0</v>
      </c>
      <c r="R135" s="4"/>
      <c r="S135" s="4">
        <f t="shared" si="65"/>
        <v>0</v>
      </c>
      <c r="T135" s="4">
        <f t="shared" si="70"/>
        <v>0</v>
      </c>
    </row>
    <row r="136" spans="1:20" x14ac:dyDescent="0.25">
      <c r="A136" s="26" t="s">
        <v>102</v>
      </c>
      <c r="B136" s="12">
        <v>0</v>
      </c>
      <c r="C136" s="4" t="str">
        <f t="shared" si="66"/>
        <v>Normal</v>
      </c>
      <c r="D136" s="4">
        <f t="shared" si="67"/>
        <v>0</v>
      </c>
      <c r="E136" s="4"/>
      <c r="F136" s="4">
        <v>1</v>
      </c>
      <c r="G136" s="4"/>
      <c r="H136" s="4">
        <f t="shared" si="63"/>
        <v>0</v>
      </c>
      <c r="I136" s="4">
        <f t="shared" si="64"/>
        <v>0</v>
      </c>
      <c r="J136">
        <v>0</v>
      </c>
      <c r="N136" s="26" t="s">
        <v>102</v>
      </c>
      <c r="O136" s="12">
        <v>0</v>
      </c>
      <c r="P136" s="4" t="str">
        <f t="shared" si="68"/>
        <v>Normal</v>
      </c>
      <c r="Q136" s="4">
        <f t="shared" si="69"/>
        <v>0</v>
      </c>
      <c r="R136" s="4"/>
      <c r="S136" s="4">
        <f t="shared" si="65"/>
        <v>0</v>
      </c>
      <c r="T136" s="4">
        <f t="shared" si="70"/>
        <v>0</v>
      </c>
    </row>
    <row r="137" spans="1:20" x14ac:dyDescent="0.25">
      <c r="A137" s="26" t="s">
        <v>103</v>
      </c>
      <c r="B137" s="12">
        <v>0.1</v>
      </c>
      <c r="C137" s="37" t="str">
        <f t="shared" si="66"/>
        <v>Found</v>
      </c>
      <c r="D137" s="4">
        <f t="shared" si="67"/>
        <v>0.1</v>
      </c>
      <c r="E137" s="4"/>
      <c r="F137" s="4">
        <v>3</v>
      </c>
      <c r="G137" s="4"/>
      <c r="H137" s="4">
        <f t="shared" si="63"/>
        <v>0</v>
      </c>
      <c r="I137" s="4">
        <f t="shared" si="64"/>
        <v>9.0000000000000011E-2</v>
      </c>
      <c r="J137">
        <v>0.09</v>
      </c>
      <c r="N137" s="26" t="s">
        <v>103</v>
      </c>
      <c r="O137" s="12">
        <v>0.1</v>
      </c>
      <c r="P137" s="37" t="str">
        <f t="shared" si="68"/>
        <v>Found</v>
      </c>
      <c r="Q137" s="4">
        <f t="shared" si="69"/>
        <v>0.1</v>
      </c>
      <c r="R137" s="4"/>
      <c r="S137" s="4">
        <f t="shared" si="65"/>
        <v>0</v>
      </c>
      <c r="T137" s="4">
        <f t="shared" si="70"/>
        <v>9.0000000000000011E-2</v>
      </c>
    </row>
    <row r="138" spans="1:20" x14ac:dyDescent="0.25">
      <c r="A138" s="26" t="s">
        <v>104</v>
      </c>
      <c r="B138" s="12">
        <v>0</v>
      </c>
      <c r="C138" s="4" t="str">
        <f t="shared" si="66"/>
        <v>Normal</v>
      </c>
      <c r="D138" s="4">
        <f t="shared" si="67"/>
        <v>0</v>
      </c>
      <c r="E138" s="4"/>
      <c r="F138" s="4">
        <v>1</v>
      </c>
      <c r="G138" s="4"/>
      <c r="H138" s="4">
        <f t="shared" si="63"/>
        <v>0</v>
      </c>
      <c r="I138" s="4">
        <f t="shared" si="64"/>
        <v>0</v>
      </c>
      <c r="J138">
        <v>0</v>
      </c>
      <c r="N138" s="26" t="s">
        <v>104</v>
      </c>
      <c r="O138" s="12">
        <v>0</v>
      </c>
      <c r="P138" s="4" t="str">
        <f t="shared" si="68"/>
        <v>Normal</v>
      </c>
      <c r="Q138" s="4">
        <f t="shared" si="69"/>
        <v>0</v>
      </c>
      <c r="R138" s="4"/>
      <c r="S138" s="4">
        <f t="shared" si="65"/>
        <v>0</v>
      </c>
      <c r="T138" s="4">
        <f t="shared" si="70"/>
        <v>0</v>
      </c>
    </row>
    <row r="139" spans="1:20" x14ac:dyDescent="0.25">
      <c r="A139" s="72" t="s">
        <v>105</v>
      </c>
      <c r="B139" s="66">
        <v>9</v>
      </c>
      <c r="C139" s="37" t="str">
        <f t="shared" si="66"/>
        <v>Found</v>
      </c>
      <c r="D139" s="37">
        <f t="shared" si="67"/>
        <v>9</v>
      </c>
      <c r="E139" s="37"/>
      <c r="F139" s="37">
        <v>3</v>
      </c>
      <c r="G139" s="37"/>
      <c r="H139" s="37">
        <f t="shared" si="63"/>
        <v>0</v>
      </c>
      <c r="I139" s="37">
        <f t="shared" si="64"/>
        <v>8.1</v>
      </c>
      <c r="J139">
        <v>8.1</v>
      </c>
      <c r="N139" s="72" t="s">
        <v>105</v>
      </c>
      <c r="O139" s="66">
        <v>9</v>
      </c>
      <c r="P139" s="37" t="str">
        <f t="shared" si="68"/>
        <v>Found</v>
      </c>
      <c r="Q139" s="37">
        <f t="shared" si="69"/>
        <v>9</v>
      </c>
      <c r="R139" s="37"/>
      <c r="S139" s="37">
        <f t="shared" si="65"/>
        <v>0</v>
      </c>
      <c r="T139" s="37">
        <f t="shared" si="70"/>
        <v>8.1</v>
      </c>
    </row>
    <row r="140" spans="1:20" x14ac:dyDescent="0.25">
      <c r="A140" s="26" t="s">
        <v>106</v>
      </c>
      <c r="B140" s="12">
        <v>4</v>
      </c>
      <c r="C140" s="37" t="str">
        <f t="shared" si="66"/>
        <v>Found</v>
      </c>
      <c r="D140" s="4">
        <f t="shared" si="67"/>
        <v>4</v>
      </c>
      <c r="E140" s="4"/>
      <c r="F140" s="4">
        <v>3</v>
      </c>
      <c r="G140" s="4"/>
      <c r="H140" s="4">
        <f t="shared" si="63"/>
        <v>0</v>
      </c>
      <c r="I140" s="4">
        <f t="shared" si="64"/>
        <v>3.6</v>
      </c>
      <c r="J140">
        <v>3.6</v>
      </c>
      <c r="N140" s="26" t="s">
        <v>106</v>
      </c>
      <c r="O140" s="12">
        <v>4</v>
      </c>
      <c r="P140" s="37" t="str">
        <f t="shared" si="68"/>
        <v>Found</v>
      </c>
      <c r="Q140" s="4">
        <f t="shared" si="69"/>
        <v>4</v>
      </c>
      <c r="R140" s="4"/>
      <c r="S140" s="4">
        <f t="shared" si="65"/>
        <v>0</v>
      </c>
      <c r="T140" s="4">
        <f t="shared" si="70"/>
        <v>3.6</v>
      </c>
    </row>
    <row r="141" spans="1:20" x14ac:dyDescent="0.25">
      <c r="A141" s="26" t="s">
        <v>107</v>
      </c>
      <c r="B141" s="12">
        <v>0.1</v>
      </c>
      <c r="C141" s="37" t="str">
        <f t="shared" si="66"/>
        <v>Found</v>
      </c>
      <c r="D141" s="4">
        <f t="shared" si="67"/>
        <v>0.1</v>
      </c>
      <c r="E141" s="4"/>
      <c r="F141" s="4">
        <v>3</v>
      </c>
      <c r="G141" s="4"/>
      <c r="H141" s="4">
        <f t="shared" si="63"/>
        <v>0</v>
      </c>
      <c r="I141" s="4">
        <f t="shared" si="64"/>
        <v>9.0000000000000011E-2</v>
      </c>
      <c r="J141">
        <v>0.09</v>
      </c>
      <c r="N141" s="26" t="s">
        <v>107</v>
      </c>
      <c r="O141" s="12">
        <v>0.1</v>
      </c>
      <c r="P141" s="37" t="str">
        <f t="shared" si="68"/>
        <v>Found</v>
      </c>
      <c r="Q141" s="4">
        <f t="shared" si="69"/>
        <v>0.1</v>
      </c>
      <c r="R141" s="4"/>
      <c r="S141" s="4">
        <f t="shared" si="65"/>
        <v>0</v>
      </c>
      <c r="T141" s="4">
        <f t="shared" si="70"/>
        <v>9.0000000000000011E-2</v>
      </c>
    </row>
    <row r="142" spans="1:20" ht="15.75" thickBot="1" x14ac:dyDescent="0.3">
      <c r="A142" s="27" t="s">
        <v>108</v>
      </c>
      <c r="B142" s="15">
        <v>3</v>
      </c>
      <c r="C142" s="37" t="str">
        <f t="shared" si="66"/>
        <v>Found</v>
      </c>
      <c r="D142" s="4">
        <f t="shared" si="67"/>
        <v>3</v>
      </c>
      <c r="E142" s="4"/>
      <c r="F142" s="4">
        <v>3</v>
      </c>
      <c r="G142" s="4"/>
      <c r="H142" s="4">
        <f t="shared" si="63"/>
        <v>0</v>
      </c>
      <c r="I142" s="4">
        <f t="shared" si="64"/>
        <v>2.7</v>
      </c>
      <c r="J142">
        <v>2.7</v>
      </c>
      <c r="N142" s="27" t="s">
        <v>108</v>
      </c>
      <c r="O142" s="15">
        <v>3</v>
      </c>
      <c r="P142" s="37" t="str">
        <f t="shared" si="68"/>
        <v>Found</v>
      </c>
      <c r="Q142" s="4">
        <f t="shared" si="69"/>
        <v>3</v>
      </c>
      <c r="R142" s="4"/>
      <c r="S142" s="4">
        <f t="shared" si="65"/>
        <v>0</v>
      </c>
      <c r="T142" s="4">
        <f t="shared" si="70"/>
        <v>2.7</v>
      </c>
    </row>
    <row r="143" spans="1:20" x14ac:dyDescent="0.25">
      <c r="A143" s="58"/>
      <c r="B143" s="59"/>
      <c r="C143" s="74"/>
      <c r="D143" s="50"/>
      <c r="E143" s="50"/>
      <c r="F143" s="50"/>
      <c r="G143" s="50"/>
      <c r="H143" s="50"/>
      <c r="I143" s="50">
        <f>MAX(I133:I142)</f>
        <v>8.1</v>
      </c>
      <c r="N143" s="58"/>
      <c r="O143" s="59"/>
      <c r="P143" s="74"/>
      <c r="Q143" s="50"/>
      <c r="R143" s="50"/>
      <c r="S143" s="50"/>
      <c r="T143" s="50">
        <f>MAX(T133:T142)</f>
        <v>8.1</v>
      </c>
    </row>
    <row r="144" spans="1:20" x14ac:dyDescent="0.25">
      <c r="H144" t="s">
        <v>115</v>
      </c>
      <c r="S144" t="s">
        <v>115</v>
      </c>
    </row>
    <row r="145" spans="1:20" x14ac:dyDescent="0.25">
      <c r="A145" s="99" t="s">
        <v>36</v>
      </c>
      <c r="B145" s="99"/>
      <c r="C145" s="45" t="s">
        <v>112</v>
      </c>
      <c r="D145" s="45">
        <v>0</v>
      </c>
      <c r="E145" s="45"/>
      <c r="F145" s="45"/>
      <c r="G145" s="45"/>
      <c r="H145" s="45">
        <v>0</v>
      </c>
      <c r="I145" s="45">
        <v>0.35</v>
      </c>
      <c r="N145" s="99" t="s">
        <v>36</v>
      </c>
      <c r="O145" s="99"/>
      <c r="P145" s="45" t="s">
        <v>112</v>
      </c>
      <c r="Q145" s="45">
        <v>0</v>
      </c>
      <c r="R145" s="45"/>
      <c r="S145" s="45">
        <v>0</v>
      </c>
      <c r="T145" s="45">
        <v>0.35</v>
      </c>
    </row>
    <row r="146" spans="1:20" x14ac:dyDescent="0.25">
      <c r="A146" s="44" t="s">
        <v>99</v>
      </c>
      <c r="B146" s="41">
        <v>0</v>
      </c>
      <c r="C146" s="34" t="str">
        <f>IF(B146&lt;=$D$145, "Normal", "Found")</f>
        <v>Normal</v>
      </c>
      <c r="D146" s="4">
        <f>B146-$D$145</f>
        <v>0</v>
      </c>
      <c r="E146" s="4"/>
      <c r="F146" s="4">
        <v>1</v>
      </c>
      <c r="G146" s="4"/>
      <c r="H146" s="4">
        <f t="shared" ref="H146:H155" si="71">$D$145+$H$145</f>
        <v>0</v>
      </c>
      <c r="I146" s="4">
        <f t="shared" ref="I146:I155" si="72">IF(D146&gt;=H146,D146*0.9,D146*0.35)</f>
        <v>0</v>
      </c>
      <c r="J146">
        <v>0</v>
      </c>
      <c r="N146" s="44" t="s">
        <v>99</v>
      </c>
      <c r="O146" s="41">
        <v>0</v>
      </c>
      <c r="P146" s="34" t="str">
        <f>IF(O146&lt;=$D$145, "Normal", "Found")</f>
        <v>Normal</v>
      </c>
      <c r="Q146" s="4">
        <f>O146-$D$145</f>
        <v>0</v>
      </c>
      <c r="R146" s="4"/>
      <c r="S146" s="4">
        <f t="shared" ref="S146:S155" si="73">$D$145+$H$145</f>
        <v>0</v>
      </c>
      <c r="T146" s="4">
        <f>IF(O146&gt;=S146,O146*0.9,O146*0.35)</f>
        <v>0</v>
      </c>
    </row>
    <row r="147" spans="1:20" x14ac:dyDescent="0.25">
      <c r="A147" s="26" t="s">
        <v>100</v>
      </c>
      <c r="B147" s="42">
        <v>0</v>
      </c>
      <c r="C147" s="34" t="str">
        <f t="shared" ref="C147:C155" si="74">IF(B147&lt;=$D$145, "Normal", "Found")</f>
        <v>Normal</v>
      </c>
      <c r="D147" s="4">
        <f t="shared" ref="D147:D155" si="75">B147-$D$145</f>
        <v>0</v>
      </c>
      <c r="E147" s="4"/>
      <c r="F147" s="4">
        <v>1</v>
      </c>
      <c r="G147" s="4"/>
      <c r="H147" s="4">
        <f t="shared" si="71"/>
        <v>0</v>
      </c>
      <c r="I147" s="4">
        <f t="shared" si="72"/>
        <v>0</v>
      </c>
      <c r="J147">
        <v>0</v>
      </c>
      <c r="N147" s="26" t="s">
        <v>100</v>
      </c>
      <c r="O147" s="42">
        <v>0</v>
      </c>
      <c r="P147" s="34" t="str">
        <f t="shared" ref="P147:P155" si="76">IF(O147&lt;=$D$145, "Normal", "Found")</f>
        <v>Normal</v>
      </c>
      <c r="Q147" s="4">
        <f t="shared" ref="Q147:Q155" si="77">O147-$D$145</f>
        <v>0</v>
      </c>
      <c r="R147" s="4"/>
      <c r="S147" s="4">
        <f t="shared" si="73"/>
        <v>0</v>
      </c>
      <c r="T147" s="4">
        <f t="shared" ref="T147:T155" si="78">IF(O147&gt;=S147,O147*0.9,O147*0.35)</f>
        <v>0</v>
      </c>
    </row>
    <row r="148" spans="1:20" x14ac:dyDescent="0.25">
      <c r="A148" s="26" t="s">
        <v>101</v>
      </c>
      <c r="B148" s="42">
        <v>0</v>
      </c>
      <c r="C148" s="34" t="str">
        <f t="shared" si="74"/>
        <v>Normal</v>
      </c>
      <c r="D148" s="4">
        <f t="shared" si="75"/>
        <v>0</v>
      </c>
      <c r="E148" s="4"/>
      <c r="F148" s="4">
        <v>1</v>
      </c>
      <c r="G148" s="4"/>
      <c r="H148" s="4">
        <f t="shared" si="71"/>
        <v>0</v>
      </c>
      <c r="I148" s="4">
        <f t="shared" si="72"/>
        <v>0</v>
      </c>
      <c r="J148">
        <v>0</v>
      </c>
      <c r="N148" s="26" t="s">
        <v>101</v>
      </c>
      <c r="O148" s="42">
        <v>0</v>
      </c>
      <c r="P148" s="34" t="str">
        <f t="shared" si="76"/>
        <v>Normal</v>
      </c>
      <c r="Q148" s="4">
        <f t="shared" si="77"/>
        <v>0</v>
      </c>
      <c r="R148" s="4"/>
      <c r="S148" s="4">
        <f t="shared" si="73"/>
        <v>0</v>
      </c>
      <c r="T148" s="4">
        <f t="shared" si="78"/>
        <v>0</v>
      </c>
    </row>
    <row r="149" spans="1:20" x14ac:dyDescent="0.25">
      <c r="A149" s="26" t="s">
        <v>102</v>
      </c>
      <c r="B149" s="42">
        <v>0</v>
      </c>
      <c r="C149" s="34" t="str">
        <f t="shared" si="74"/>
        <v>Normal</v>
      </c>
      <c r="D149" s="4">
        <f t="shared" si="75"/>
        <v>0</v>
      </c>
      <c r="E149" s="4"/>
      <c r="F149" s="4">
        <v>1</v>
      </c>
      <c r="G149" s="4"/>
      <c r="H149" s="4">
        <f t="shared" si="71"/>
        <v>0</v>
      </c>
      <c r="I149" s="4">
        <f t="shared" si="72"/>
        <v>0</v>
      </c>
      <c r="J149">
        <v>0</v>
      </c>
      <c r="N149" s="26" t="s">
        <v>102</v>
      </c>
      <c r="O149" s="42">
        <v>0</v>
      </c>
      <c r="P149" s="34" t="str">
        <f t="shared" si="76"/>
        <v>Normal</v>
      </c>
      <c r="Q149" s="4">
        <f t="shared" si="77"/>
        <v>0</v>
      </c>
      <c r="R149" s="4"/>
      <c r="S149" s="4">
        <f t="shared" si="73"/>
        <v>0</v>
      </c>
      <c r="T149" s="4">
        <f t="shared" si="78"/>
        <v>0</v>
      </c>
    </row>
    <row r="150" spans="1:20" x14ac:dyDescent="0.25">
      <c r="A150" s="26" t="s">
        <v>103</v>
      </c>
      <c r="B150" s="42">
        <v>1</v>
      </c>
      <c r="C150" s="39" t="str">
        <f t="shared" si="74"/>
        <v>Found</v>
      </c>
      <c r="D150" s="4">
        <f t="shared" si="75"/>
        <v>1</v>
      </c>
      <c r="E150" s="4"/>
      <c r="F150" s="4">
        <v>3</v>
      </c>
      <c r="G150" s="4"/>
      <c r="H150" s="4">
        <f t="shared" si="71"/>
        <v>0</v>
      </c>
      <c r="I150" s="4">
        <f t="shared" si="72"/>
        <v>0.9</v>
      </c>
      <c r="J150">
        <v>0.9</v>
      </c>
      <c r="N150" s="26" t="s">
        <v>103</v>
      </c>
      <c r="O150" s="42">
        <v>1</v>
      </c>
      <c r="P150" s="39" t="str">
        <f t="shared" si="76"/>
        <v>Found</v>
      </c>
      <c r="Q150" s="4">
        <f t="shared" si="77"/>
        <v>1</v>
      </c>
      <c r="R150" s="4"/>
      <c r="S150" s="4">
        <f t="shared" si="73"/>
        <v>0</v>
      </c>
      <c r="T150" s="4">
        <f t="shared" si="78"/>
        <v>0.9</v>
      </c>
    </row>
    <row r="151" spans="1:20" x14ac:dyDescent="0.25">
      <c r="A151" s="26" t="s">
        <v>104</v>
      </c>
      <c r="B151" s="42">
        <v>0</v>
      </c>
      <c r="C151" s="34" t="str">
        <f t="shared" si="74"/>
        <v>Normal</v>
      </c>
      <c r="D151" s="4">
        <f t="shared" si="75"/>
        <v>0</v>
      </c>
      <c r="E151" s="4"/>
      <c r="F151" s="4">
        <v>1</v>
      </c>
      <c r="G151" s="4"/>
      <c r="H151" s="4">
        <f t="shared" si="71"/>
        <v>0</v>
      </c>
      <c r="I151" s="4">
        <f t="shared" si="72"/>
        <v>0</v>
      </c>
      <c r="J151">
        <v>0</v>
      </c>
      <c r="N151" s="26" t="s">
        <v>104</v>
      </c>
      <c r="O151" s="42">
        <v>0</v>
      </c>
      <c r="P151" s="34" t="str">
        <f t="shared" si="76"/>
        <v>Normal</v>
      </c>
      <c r="Q151" s="4">
        <f t="shared" si="77"/>
        <v>0</v>
      </c>
      <c r="R151" s="4"/>
      <c r="S151" s="4">
        <f t="shared" si="73"/>
        <v>0</v>
      </c>
      <c r="T151" s="4">
        <f t="shared" si="78"/>
        <v>0</v>
      </c>
    </row>
    <row r="152" spans="1:20" x14ac:dyDescent="0.25">
      <c r="A152" s="72" t="s">
        <v>105</v>
      </c>
      <c r="B152" s="70">
        <v>2</v>
      </c>
      <c r="C152" s="39" t="str">
        <f t="shared" si="74"/>
        <v>Found</v>
      </c>
      <c r="D152" s="37">
        <f t="shared" si="75"/>
        <v>2</v>
      </c>
      <c r="E152" s="37"/>
      <c r="F152" s="37">
        <v>3</v>
      </c>
      <c r="G152" s="37"/>
      <c r="H152" s="37">
        <f t="shared" si="71"/>
        <v>0</v>
      </c>
      <c r="I152" s="37">
        <f t="shared" si="72"/>
        <v>1.8</v>
      </c>
      <c r="J152">
        <v>1.8</v>
      </c>
      <c r="N152" s="72" t="s">
        <v>105</v>
      </c>
      <c r="O152" s="70">
        <v>2</v>
      </c>
      <c r="P152" s="39" t="str">
        <f t="shared" si="76"/>
        <v>Found</v>
      </c>
      <c r="Q152" s="37">
        <f t="shared" si="77"/>
        <v>2</v>
      </c>
      <c r="R152" s="37"/>
      <c r="S152" s="37">
        <f t="shared" si="73"/>
        <v>0</v>
      </c>
      <c r="T152" s="37">
        <f t="shared" si="78"/>
        <v>1.8</v>
      </c>
    </row>
    <row r="153" spans="1:20" x14ac:dyDescent="0.25">
      <c r="A153" s="26" t="s">
        <v>106</v>
      </c>
      <c r="B153" s="42">
        <v>0</v>
      </c>
      <c r="C153" s="34" t="str">
        <f t="shared" si="74"/>
        <v>Normal</v>
      </c>
      <c r="D153" s="4">
        <f t="shared" si="75"/>
        <v>0</v>
      </c>
      <c r="E153" s="4"/>
      <c r="F153" s="4">
        <v>1</v>
      </c>
      <c r="G153" s="4"/>
      <c r="H153" s="4">
        <f t="shared" si="71"/>
        <v>0</v>
      </c>
      <c r="I153" s="4">
        <f t="shared" si="72"/>
        <v>0</v>
      </c>
      <c r="J153">
        <v>0</v>
      </c>
      <c r="N153" s="26" t="s">
        <v>106</v>
      </c>
      <c r="O153" s="42">
        <v>0</v>
      </c>
      <c r="P153" s="34" t="str">
        <f t="shared" si="76"/>
        <v>Normal</v>
      </c>
      <c r="Q153" s="4">
        <f t="shared" si="77"/>
        <v>0</v>
      </c>
      <c r="R153" s="4"/>
      <c r="S153" s="4">
        <f t="shared" si="73"/>
        <v>0</v>
      </c>
      <c r="T153" s="4">
        <f t="shared" si="78"/>
        <v>0</v>
      </c>
    </row>
    <row r="154" spans="1:20" x14ac:dyDescent="0.25">
      <c r="A154" s="26" t="s">
        <v>107</v>
      </c>
      <c r="B154" s="42">
        <v>1</v>
      </c>
      <c r="C154" s="39" t="str">
        <f t="shared" si="74"/>
        <v>Found</v>
      </c>
      <c r="D154" s="4">
        <f t="shared" si="75"/>
        <v>1</v>
      </c>
      <c r="E154" s="4"/>
      <c r="F154" s="4">
        <v>3</v>
      </c>
      <c r="G154" s="4"/>
      <c r="H154" s="4">
        <f t="shared" si="71"/>
        <v>0</v>
      </c>
      <c r="I154" s="4">
        <f t="shared" si="72"/>
        <v>0.9</v>
      </c>
      <c r="J154">
        <v>0.9</v>
      </c>
      <c r="N154" s="26" t="s">
        <v>107</v>
      </c>
      <c r="O154" s="42">
        <v>1</v>
      </c>
      <c r="P154" s="39" t="str">
        <f t="shared" si="76"/>
        <v>Found</v>
      </c>
      <c r="Q154" s="4">
        <f t="shared" si="77"/>
        <v>1</v>
      </c>
      <c r="R154" s="4"/>
      <c r="S154" s="4">
        <f t="shared" si="73"/>
        <v>0</v>
      </c>
      <c r="T154" s="4">
        <f t="shared" si="78"/>
        <v>0.9</v>
      </c>
    </row>
    <row r="155" spans="1:20" ht="15.75" thickBot="1" x14ac:dyDescent="0.3">
      <c r="A155" s="27" t="s">
        <v>108</v>
      </c>
      <c r="B155" s="43">
        <v>0</v>
      </c>
      <c r="C155" s="34" t="str">
        <f t="shared" si="74"/>
        <v>Normal</v>
      </c>
      <c r="D155" s="4">
        <f t="shared" si="75"/>
        <v>0</v>
      </c>
      <c r="E155" s="4"/>
      <c r="F155" s="4">
        <v>1</v>
      </c>
      <c r="G155" s="4"/>
      <c r="H155" s="4">
        <f t="shared" si="71"/>
        <v>0</v>
      </c>
      <c r="I155" s="4">
        <f t="shared" si="72"/>
        <v>0</v>
      </c>
      <c r="J155">
        <v>0</v>
      </c>
      <c r="N155" s="27" t="s">
        <v>108</v>
      </c>
      <c r="O155" s="43">
        <v>0</v>
      </c>
      <c r="P155" s="34" t="str">
        <f t="shared" si="76"/>
        <v>Normal</v>
      </c>
      <c r="Q155" s="4">
        <f t="shared" si="77"/>
        <v>0</v>
      </c>
      <c r="R155" s="4"/>
      <c r="S155" s="4">
        <f t="shared" si="73"/>
        <v>0</v>
      </c>
      <c r="T155" s="4">
        <f t="shared" si="78"/>
        <v>0</v>
      </c>
    </row>
    <row r="156" spans="1:20" x14ac:dyDescent="0.25">
      <c r="I156" s="78">
        <f>MAX(I146:I155)</f>
        <v>1.8</v>
      </c>
      <c r="T156" s="78">
        <f>MAX(T146:T155)</f>
        <v>1.8</v>
      </c>
    </row>
  </sheetData>
  <mergeCells count="24">
    <mergeCell ref="N96:O96"/>
    <mergeCell ref="N108:O108"/>
    <mergeCell ref="N120:O120"/>
    <mergeCell ref="N132:O132"/>
    <mergeCell ref="N145:O145"/>
    <mergeCell ref="A145:B145"/>
    <mergeCell ref="A2:B2"/>
    <mergeCell ref="A15:B15"/>
    <mergeCell ref="A28:B28"/>
    <mergeCell ref="A42:B42"/>
    <mergeCell ref="A55:B55"/>
    <mergeCell ref="A71:B71"/>
    <mergeCell ref="A84:B84"/>
    <mergeCell ref="A96:B96"/>
    <mergeCell ref="A108:B108"/>
    <mergeCell ref="A120:B120"/>
    <mergeCell ref="A132:B132"/>
    <mergeCell ref="N71:O71"/>
    <mergeCell ref="N84:O84"/>
    <mergeCell ref="N2:O2"/>
    <mergeCell ref="N15:O15"/>
    <mergeCell ref="N28:O28"/>
    <mergeCell ref="N42:O42"/>
    <mergeCell ref="N55:O55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4"/>
  <sheetViews>
    <sheetView workbookViewId="0">
      <selection activeCell="L97" sqref="L97"/>
    </sheetView>
  </sheetViews>
  <sheetFormatPr defaultRowHeight="15" x14ac:dyDescent="0.25"/>
  <cols>
    <col min="1" max="1" width="27.42578125" bestFit="1" customWidth="1"/>
    <col min="2" max="2" width="11.42578125" bestFit="1" customWidth="1"/>
    <col min="3" max="3" width="15.7109375" bestFit="1" customWidth="1"/>
    <col min="4" max="5" width="14.7109375" bestFit="1" customWidth="1"/>
    <col min="6" max="6" width="11.28515625" bestFit="1" customWidth="1"/>
    <col min="10" max="10" width="27.42578125" bestFit="1" customWidth="1"/>
    <col min="11" max="11" width="11.42578125" bestFit="1" customWidth="1"/>
    <col min="12" max="12" width="15.7109375" bestFit="1" customWidth="1"/>
    <col min="13" max="14" width="14.7109375" bestFit="1" customWidth="1"/>
    <col min="15" max="15" width="11.28515625" bestFit="1" customWidth="1"/>
  </cols>
  <sheetData>
    <row r="1" spans="1:15" x14ac:dyDescent="0.25">
      <c r="D1">
        <v>6.5</v>
      </c>
      <c r="E1" t="s">
        <v>120</v>
      </c>
      <c r="M1">
        <v>6.5</v>
      </c>
      <c r="N1" t="s">
        <v>121</v>
      </c>
    </row>
    <row r="2" spans="1:15" x14ac:dyDescent="0.25">
      <c r="A2" s="97" t="s">
        <v>90</v>
      </c>
      <c r="B2" s="97"/>
      <c r="C2" s="34" t="s">
        <v>112</v>
      </c>
      <c r="D2" s="34" t="s">
        <v>110</v>
      </c>
      <c r="E2" s="34" t="s">
        <v>119</v>
      </c>
      <c r="F2" s="34"/>
      <c r="J2" s="97" t="s">
        <v>90</v>
      </c>
      <c r="K2" s="97"/>
      <c r="L2" s="34" t="s">
        <v>112</v>
      </c>
      <c r="M2" s="34" t="s">
        <v>110</v>
      </c>
      <c r="N2" s="34" t="s">
        <v>119</v>
      </c>
      <c r="O2" s="34"/>
    </row>
    <row r="3" spans="1:15" x14ac:dyDescent="0.25">
      <c r="A3" s="1" t="s">
        <v>99</v>
      </c>
      <c r="B3" s="12">
        <v>7.15</v>
      </c>
      <c r="C3" s="4" t="str">
        <f>IF(B3&gt;6.5,"A", IF(B3&lt;8.5,"B"))</f>
        <v>A</v>
      </c>
      <c r="D3" s="4">
        <f>B3-$D$1</f>
        <v>0.65000000000000036</v>
      </c>
      <c r="E3" s="4"/>
      <c r="F3" s="34"/>
      <c r="J3" s="1" t="s">
        <v>99</v>
      </c>
      <c r="K3" s="12">
        <v>7.15</v>
      </c>
      <c r="L3" s="4" t="str">
        <f>IF(K3&gt;6.5,"A", IF(K3&lt;8.5,"B"))</f>
        <v>A</v>
      </c>
      <c r="M3" s="4">
        <f>K3-$D$1</f>
        <v>0.65000000000000036</v>
      </c>
      <c r="N3" s="4"/>
      <c r="O3" s="34"/>
    </row>
    <row r="4" spans="1:15" x14ac:dyDescent="0.25">
      <c r="A4" s="1" t="s">
        <v>100</v>
      </c>
      <c r="B4" s="12">
        <v>6.93</v>
      </c>
      <c r="C4" s="4" t="str">
        <f t="shared" ref="C4:C12" si="0">IF(B4&gt;6.5,"A", IF(B4&lt;8.5,"B"))</f>
        <v>A</v>
      </c>
      <c r="D4" s="4">
        <f t="shared" ref="D4:D12" si="1">B4-$D$1</f>
        <v>0.42999999999999972</v>
      </c>
      <c r="E4" s="4"/>
      <c r="F4" s="34"/>
      <c r="J4" s="1" t="s">
        <v>100</v>
      </c>
      <c r="K4" s="12">
        <v>6.93</v>
      </c>
      <c r="L4" s="4" t="str">
        <f t="shared" ref="L4:L12" si="2">IF(K4&gt;6.5,"A", IF(K4&lt;8.5,"B"))</f>
        <v>A</v>
      </c>
      <c r="M4" s="4">
        <f t="shared" ref="M4:M12" si="3">K4-$D$1</f>
        <v>0.42999999999999972</v>
      </c>
      <c r="N4" s="4"/>
      <c r="O4" s="34"/>
    </row>
    <row r="5" spans="1:15" x14ac:dyDescent="0.25">
      <c r="A5" s="1" t="s">
        <v>101</v>
      </c>
      <c r="B5" s="12">
        <v>6.94</v>
      </c>
      <c r="C5" s="4" t="str">
        <f t="shared" si="0"/>
        <v>A</v>
      </c>
      <c r="D5" s="4">
        <f t="shared" si="1"/>
        <v>0.44000000000000039</v>
      </c>
      <c r="E5" s="4"/>
      <c r="F5" s="34"/>
      <c r="J5" s="1" t="s">
        <v>101</v>
      </c>
      <c r="K5" s="12">
        <v>6.94</v>
      </c>
      <c r="L5" s="4" t="str">
        <f t="shared" si="2"/>
        <v>A</v>
      </c>
      <c r="M5" s="4">
        <f t="shared" si="3"/>
        <v>0.44000000000000039</v>
      </c>
      <c r="N5" s="4"/>
      <c r="O5" s="34"/>
    </row>
    <row r="6" spans="1:15" x14ac:dyDescent="0.25">
      <c r="A6" s="1" t="s">
        <v>102</v>
      </c>
      <c r="B6" s="12">
        <v>7.68</v>
      </c>
      <c r="C6" s="4" t="str">
        <f t="shared" si="0"/>
        <v>A</v>
      </c>
      <c r="D6" s="4">
        <f t="shared" si="1"/>
        <v>1.1799999999999997</v>
      </c>
      <c r="E6" s="4"/>
      <c r="F6" s="34"/>
      <c r="J6" s="1" t="s">
        <v>102</v>
      </c>
      <c r="K6" s="12">
        <v>7.68</v>
      </c>
      <c r="L6" s="4" t="str">
        <f t="shared" si="2"/>
        <v>A</v>
      </c>
      <c r="M6" s="4">
        <f t="shared" si="3"/>
        <v>1.1799999999999997</v>
      </c>
      <c r="N6" s="4"/>
      <c r="O6" s="34"/>
    </row>
    <row r="7" spans="1:15" x14ac:dyDescent="0.25">
      <c r="A7" s="1" t="s">
        <v>103</v>
      </c>
      <c r="B7" s="12">
        <v>7.2</v>
      </c>
      <c r="C7" s="4" t="str">
        <f t="shared" si="0"/>
        <v>A</v>
      </c>
      <c r="D7" s="4">
        <f t="shared" si="1"/>
        <v>0.70000000000000018</v>
      </c>
      <c r="E7" s="4"/>
      <c r="F7" s="34"/>
      <c r="J7" s="1" t="s">
        <v>103</v>
      </c>
      <c r="K7" s="12">
        <v>7.2</v>
      </c>
      <c r="L7" s="4" t="str">
        <f t="shared" si="2"/>
        <v>A</v>
      </c>
      <c r="M7" s="4">
        <f t="shared" si="3"/>
        <v>0.70000000000000018</v>
      </c>
      <c r="N7" s="4"/>
      <c r="O7" s="34"/>
    </row>
    <row r="8" spans="1:15" x14ac:dyDescent="0.25">
      <c r="A8" s="1" t="s">
        <v>104</v>
      </c>
      <c r="B8" s="12">
        <v>6.97</v>
      </c>
      <c r="C8" s="4" t="str">
        <f t="shared" si="0"/>
        <v>A</v>
      </c>
      <c r="D8" s="4">
        <f t="shared" si="1"/>
        <v>0.46999999999999975</v>
      </c>
      <c r="E8" s="4"/>
      <c r="F8" s="34"/>
      <c r="J8" s="1" t="s">
        <v>104</v>
      </c>
      <c r="K8" s="12">
        <v>6.97</v>
      </c>
      <c r="L8" s="4" t="str">
        <f t="shared" si="2"/>
        <v>A</v>
      </c>
      <c r="M8" s="4">
        <f t="shared" si="3"/>
        <v>0.46999999999999975</v>
      </c>
      <c r="N8" s="4"/>
      <c r="O8" s="34"/>
    </row>
    <row r="9" spans="1:15" x14ac:dyDescent="0.25">
      <c r="A9" s="1" t="s">
        <v>105</v>
      </c>
      <c r="B9" s="12">
        <v>7.06</v>
      </c>
      <c r="C9" s="4" t="str">
        <f t="shared" si="0"/>
        <v>A</v>
      </c>
      <c r="D9" s="4">
        <f t="shared" si="1"/>
        <v>0.55999999999999961</v>
      </c>
      <c r="E9" s="4"/>
      <c r="F9" s="34"/>
      <c r="J9" s="1" t="s">
        <v>105</v>
      </c>
      <c r="K9" s="12">
        <v>7.06</v>
      </c>
      <c r="L9" s="4" t="str">
        <f t="shared" si="2"/>
        <v>A</v>
      </c>
      <c r="M9" s="4">
        <f t="shared" si="3"/>
        <v>0.55999999999999961</v>
      </c>
      <c r="N9" s="4"/>
      <c r="O9" s="34"/>
    </row>
    <row r="10" spans="1:15" x14ac:dyDescent="0.25">
      <c r="A10" s="1" t="s">
        <v>106</v>
      </c>
      <c r="B10" s="12">
        <v>7.03</v>
      </c>
      <c r="C10" s="4" t="str">
        <f t="shared" si="0"/>
        <v>A</v>
      </c>
      <c r="D10" s="4">
        <f t="shared" si="1"/>
        <v>0.53000000000000025</v>
      </c>
      <c r="E10" s="4"/>
      <c r="F10" s="34"/>
      <c r="J10" s="1" t="s">
        <v>106</v>
      </c>
      <c r="K10" s="12">
        <v>7.03</v>
      </c>
      <c r="L10" s="4" t="str">
        <f t="shared" si="2"/>
        <v>A</v>
      </c>
      <c r="M10" s="4">
        <f t="shared" si="3"/>
        <v>0.53000000000000025</v>
      </c>
      <c r="N10" s="4"/>
      <c r="O10" s="34"/>
    </row>
    <row r="11" spans="1:15" x14ac:dyDescent="0.25">
      <c r="A11" s="1" t="s">
        <v>107</v>
      </c>
      <c r="B11" s="12">
        <v>7.37</v>
      </c>
      <c r="C11" s="4" t="str">
        <f t="shared" si="0"/>
        <v>A</v>
      </c>
      <c r="D11" s="4">
        <f t="shared" si="1"/>
        <v>0.87000000000000011</v>
      </c>
      <c r="E11" s="4"/>
      <c r="F11" s="34"/>
      <c r="J11" s="1" t="s">
        <v>107</v>
      </c>
      <c r="K11" s="12">
        <v>7.37</v>
      </c>
      <c r="L11" s="4" t="str">
        <f t="shared" si="2"/>
        <v>A</v>
      </c>
      <c r="M11" s="4">
        <f t="shared" si="3"/>
        <v>0.87000000000000011</v>
      </c>
      <c r="N11" s="4"/>
      <c r="O11" s="34"/>
    </row>
    <row r="12" spans="1:15" x14ac:dyDescent="0.25">
      <c r="A12" s="1" t="s">
        <v>108</v>
      </c>
      <c r="B12" s="12">
        <v>7.18</v>
      </c>
      <c r="C12" s="4" t="str">
        <f t="shared" si="0"/>
        <v>A</v>
      </c>
      <c r="D12" s="4">
        <f t="shared" si="1"/>
        <v>0.67999999999999972</v>
      </c>
      <c r="E12" s="4"/>
      <c r="F12" s="34"/>
      <c r="J12" s="1" t="s">
        <v>108</v>
      </c>
      <c r="K12" s="12">
        <v>7.18</v>
      </c>
      <c r="L12" s="4" t="str">
        <f t="shared" si="2"/>
        <v>A</v>
      </c>
      <c r="M12" s="4">
        <f t="shared" si="3"/>
        <v>0.67999999999999972</v>
      </c>
      <c r="N12" s="4"/>
      <c r="O12" s="34"/>
    </row>
    <row r="13" spans="1:15" x14ac:dyDescent="0.25">
      <c r="A13" s="48"/>
      <c r="B13" s="49"/>
      <c r="C13" s="50"/>
      <c r="D13" s="50"/>
      <c r="F13" s="51"/>
      <c r="J13" s="48"/>
      <c r="K13" s="49"/>
      <c r="L13" s="50"/>
      <c r="M13" s="50"/>
      <c r="O13" s="51"/>
    </row>
    <row r="14" spans="1:15" x14ac:dyDescent="0.25">
      <c r="A14" s="98" t="s">
        <v>91</v>
      </c>
      <c r="B14" s="98"/>
      <c r="C14" s="34" t="s">
        <v>112</v>
      </c>
      <c r="D14" s="34">
        <v>25</v>
      </c>
      <c r="E14" s="34"/>
      <c r="F14" s="34"/>
      <c r="J14" s="98" t="s">
        <v>91</v>
      </c>
      <c r="K14" s="98"/>
      <c r="L14" s="34" t="s">
        <v>112</v>
      </c>
      <c r="M14" s="34">
        <v>25</v>
      </c>
      <c r="N14" s="34"/>
      <c r="O14" s="34"/>
    </row>
    <row r="15" spans="1:15" ht="15.75" thickBot="1" x14ac:dyDescent="0.3">
      <c r="A15" s="52" t="s">
        <v>99</v>
      </c>
      <c r="B15" s="53">
        <v>4</v>
      </c>
      <c r="C15" s="54" t="str">
        <f>IF(B15&lt;25,"Normal", "TSS found")</f>
        <v>Normal</v>
      </c>
      <c r="D15" s="54">
        <f>B15-$D$14</f>
        <v>-21</v>
      </c>
      <c r="E15" s="54"/>
      <c r="F15" s="55"/>
      <c r="J15" s="52" t="s">
        <v>99</v>
      </c>
      <c r="K15" s="53">
        <v>4</v>
      </c>
      <c r="L15" s="54" t="str">
        <f>IF(K15&lt;25,"Normal", "TSS found")</f>
        <v>Normal</v>
      </c>
      <c r="M15" s="54">
        <f>K15-$D$14</f>
        <v>-21</v>
      </c>
      <c r="N15" s="54"/>
      <c r="O15" s="55"/>
    </row>
    <row r="16" spans="1:15" x14ac:dyDescent="0.25">
      <c r="A16" s="35" t="s">
        <v>100</v>
      </c>
      <c r="B16" s="12">
        <v>23</v>
      </c>
      <c r="C16" s="36" t="str">
        <f t="shared" ref="C16:C18" si="4">IF(B16&lt;25,"Normal", "TSS found")</f>
        <v>Normal</v>
      </c>
      <c r="D16" s="36">
        <f t="shared" ref="D16:D24" si="5">B16-$D$14</f>
        <v>-2</v>
      </c>
      <c r="E16" s="54"/>
      <c r="F16" s="55"/>
      <c r="J16" s="35" t="s">
        <v>100</v>
      </c>
      <c r="K16" s="12">
        <v>23</v>
      </c>
      <c r="L16" s="36" t="str">
        <f t="shared" ref="L16:L18" si="6">IF(K16&lt;25,"Normal", "TSS found")</f>
        <v>Normal</v>
      </c>
      <c r="M16" s="36">
        <f t="shared" ref="M16:M24" si="7">K16-$D$14</f>
        <v>-2</v>
      </c>
      <c r="N16" s="54"/>
      <c r="O16" s="55"/>
    </row>
    <row r="17" spans="1:15" x14ac:dyDescent="0.25">
      <c r="A17" s="18" t="s">
        <v>101</v>
      </c>
      <c r="B17" s="12">
        <v>18</v>
      </c>
      <c r="C17" s="36" t="str">
        <f t="shared" si="4"/>
        <v>Normal</v>
      </c>
      <c r="D17" s="36">
        <f t="shared" si="5"/>
        <v>-7</v>
      </c>
      <c r="E17" s="54"/>
      <c r="F17" s="55"/>
      <c r="J17" s="18" t="s">
        <v>101</v>
      </c>
      <c r="K17" s="12">
        <v>18</v>
      </c>
      <c r="L17" s="36" t="str">
        <f t="shared" si="6"/>
        <v>Normal</v>
      </c>
      <c r="M17" s="36">
        <f t="shared" si="7"/>
        <v>-7</v>
      </c>
      <c r="N17" s="54"/>
      <c r="O17" s="55"/>
    </row>
    <row r="18" spans="1:15" x14ac:dyDescent="0.25">
      <c r="A18" s="18" t="s">
        <v>102</v>
      </c>
      <c r="B18" s="12">
        <v>8</v>
      </c>
      <c r="C18" s="36" t="str">
        <f t="shared" si="4"/>
        <v>Normal</v>
      </c>
      <c r="D18" s="36">
        <f t="shared" si="5"/>
        <v>-17</v>
      </c>
      <c r="E18" s="54"/>
      <c r="F18" s="55"/>
      <c r="J18" s="18" t="s">
        <v>102</v>
      </c>
      <c r="K18" s="12">
        <v>8</v>
      </c>
      <c r="L18" s="36" t="str">
        <f t="shared" si="6"/>
        <v>Normal</v>
      </c>
      <c r="M18" s="36">
        <f t="shared" si="7"/>
        <v>-17</v>
      </c>
      <c r="N18" s="54"/>
      <c r="O18" s="55"/>
    </row>
    <row r="19" spans="1:15" x14ac:dyDescent="0.25">
      <c r="A19" s="18" t="s">
        <v>103</v>
      </c>
      <c r="B19" s="12">
        <v>13</v>
      </c>
      <c r="C19" s="36" t="str">
        <f>IF(B19&lt;25,"Normal", "Found")</f>
        <v>Normal</v>
      </c>
      <c r="D19" s="36">
        <f t="shared" si="5"/>
        <v>-12</v>
      </c>
      <c r="E19" s="54"/>
      <c r="F19" s="55"/>
      <c r="J19" s="18" t="s">
        <v>103</v>
      </c>
      <c r="K19" s="12">
        <v>13</v>
      </c>
      <c r="L19" s="36" t="str">
        <f>IF(K19&lt;25,"Normal", "Found")</f>
        <v>Normal</v>
      </c>
      <c r="M19" s="36">
        <f t="shared" si="7"/>
        <v>-12</v>
      </c>
      <c r="N19" s="54"/>
      <c r="O19" s="55"/>
    </row>
    <row r="20" spans="1:15" s="75" customFormat="1" x14ac:dyDescent="0.25">
      <c r="A20" s="81" t="s">
        <v>104</v>
      </c>
      <c r="B20" s="11">
        <v>30</v>
      </c>
      <c r="C20" s="37" t="str">
        <f t="shared" ref="C20:C24" si="8">IF(B20&lt;25,"Normal", "Found")</f>
        <v>Found</v>
      </c>
      <c r="D20" s="36">
        <f t="shared" si="5"/>
        <v>5</v>
      </c>
      <c r="E20" s="54"/>
      <c r="F20" s="54"/>
      <c r="J20" s="81" t="s">
        <v>104</v>
      </c>
      <c r="K20" s="11">
        <v>30</v>
      </c>
      <c r="L20" s="37" t="str">
        <f t="shared" ref="L20:L24" si="9">IF(K20&lt;25,"Normal", "Found")</f>
        <v>Found</v>
      </c>
      <c r="M20" s="36">
        <f t="shared" si="7"/>
        <v>5</v>
      </c>
      <c r="N20" s="54"/>
      <c r="O20" s="54"/>
    </row>
    <row r="21" spans="1:15" x14ac:dyDescent="0.25">
      <c r="A21" s="18" t="s">
        <v>105</v>
      </c>
      <c r="B21" s="12">
        <v>18</v>
      </c>
      <c r="C21" s="36" t="str">
        <f t="shared" si="8"/>
        <v>Normal</v>
      </c>
      <c r="D21" s="36">
        <f t="shared" si="5"/>
        <v>-7</v>
      </c>
      <c r="E21" s="54"/>
      <c r="F21" s="55"/>
      <c r="J21" s="18" t="s">
        <v>105</v>
      </c>
      <c r="K21" s="12">
        <v>18</v>
      </c>
      <c r="L21" s="36" t="str">
        <f t="shared" si="9"/>
        <v>Normal</v>
      </c>
      <c r="M21" s="36">
        <f t="shared" si="7"/>
        <v>-7</v>
      </c>
      <c r="N21" s="54"/>
      <c r="O21" s="55"/>
    </row>
    <row r="22" spans="1:15" x14ac:dyDescent="0.25">
      <c r="A22" s="18" t="s">
        <v>106</v>
      </c>
      <c r="B22" s="12">
        <v>22</v>
      </c>
      <c r="C22" s="36" t="str">
        <f t="shared" si="8"/>
        <v>Normal</v>
      </c>
      <c r="D22" s="36">
        <f t="shared" si="5"/>
        <v>-3</v>
      </c>
      <c r="E22" s="54"/>
      <c r="F22" s="55"/>
      <c r="J22" s="18" t="s">
        <v>106</v>
      </c>
      <c r="K22" s="12">
        <v>22</v>
      </c>
      <c r="L22" s="36" t="str">
        <f t="shared" si="9"/>
        <v>Normal</v>
      </c>
      <c r="M22" s="36">
        <f t="shared" si="7"/>
        <v>-3</v>
      </c>
      <c r="N22" s="54"/>
      <c r="O22" s="55"/>
    </row>
    <row r="23" spans="1:15" x14ac:dyDescent="0.25">
      <c r="A23" s="18" t="s">
        <v>107</v>
      </c>
      <c r="B23" s="12">
        <v>10</v>
      </c>
      <c r="C23" s="36" t="str">
        <f t="shared" si="8"/>
        <v>Normal</v>
      </c>
      <c r="D23" s="36">
        <f t="shared" si="5"/>
        <v>-15</v>
      </c>
      <c r="E23" s="54"/>
      <c r="F23" s="55"/>
      <c r="J23" s="18" t="s">
        <v>107</v>
      </c>
      <c r="K23" s="12">
        <v>10</v>
      </c>
      <c r="L23" s="36" t="str">
        <f t="shared" si="9"/>
        <v>Normal</v>
      </c>
      <c r="M23" s="36">
        <f t="shared" si="7"/>
        <v>-15</v>
      </c>
      <c r="N23" s="54"/>
      <c r="O23" s="55"/>
    </row>
    <row r="24" spans="1:15" ht="15.75" thickBot="1" x14ac:dyDescent="0.3">
      <c r="A24" s="19" t="s">
        <v>108</v>
      </c>
      <c r="B24" s="15">
        <v>18</v>
      </c>
      <c r="C24" s="36" t="str">
        <f t="shared" si="8"/>
        <v>Normal</v>
      </c>
      <c r="D24" s="36">
        <f t="shared" si="5"/>
        <v>-7</v>
      </c>
      <c r="E24" s="54"/>
      <c r="F24" s="55"/>
      <c r="J24" s="19" t="s">
        <v>108</v>
      </c>
      <c r="K24" s="15">
        <v>18</v>
      </c>
      <c r="L24" s="36" t="str">
        <f t="shared" si="9"/>
        <v>Normal</v>
      </c>
      <c r="M24" s="36">
        <f t="shared" si="7"/>
        <v>-7</v>
      </c>
      <c r="N24" s="54"/>
      <c r="O24" s="55"/>
    </row>
    <row r="25" spans="1:15" x14ac:dyDescent="0.25">
      <c r="A25" s="58"/>
      <c r="B25" s="59"/>
      <c r="C25" s="63"/>
      <c r="D25" s="63"/>
      <c r="E25" s="63"/>
      <c r="F25" s="50"/>
      <c r="J25" s="58"/>
      <c r="K25" s="59"/>
      <c r="L25" s="63"/>
      <c r="M25" s="63"/>
      <c r="N25" s="63"/>
      <c r="O25" s="50"/>
    </row>
    <row r="27" spans="1:15" x14ac:dyDescent="0.25">
      <c r="A27" s="34"/>
      <c r="B27" s="45" t="s">
        <v>6</v>
      </c>
      <c r="C27" s="34" t="s">
        <v>112</v>
      </c>
      <c r="D27" s="34">
        <v>300</v>
      </c>
      <c r="E27" s="34"/>
      <c r="F27" s="34"/>
      <c r="J27" s="34"/>
      <c r="K27" s="45" t="s">
        <v>6</v>
      </c>
      <c r="L27" s="34" t="s">
        <v>112</v>
      </c>
      <c r="M27" s="34">
        <v>300</v>
      </c>
      <c r="N27" s="34"/>
      <c r="O27" s="34"/>
    </row>
    <row r="28" spans="1:15" ht="15.75" thickBot="1" x14ac:dyDescent="0.3">
      <c r="A28" s="56" t="s">
        <v>99</v>
      </c>
      <c r="B28" s="32">
        <v>160</v>
      </c>
      <c r="C28" s="57" t="str">
        <f>IF(B28&lt;300, "Normal ", "TDS found")</f>
        <v xml:space="preserve">Normal </v>
      </c>
      <c r="D28" s="55">
        <f>B28-$D$27</f>
        <v>-140</v>
      </c>
      <c r="E28" s="55"/>
      <c r="F28" s="55"/>
      <c r="J28" s="56" t="s">
        <v>99</v>
      </c>
      <c r="K28" s="32">
        <v>160</v>
      </c>
      <c r="L28" s="57" t="str">
        <f>IF(K28&lt;300, "Normal ", "TDS found")</f>
        <v xml:space="preserve">Normal </v>
      </c>
      <c r="M28" s="55">
        <f>K28-$D$27</f>
        <v>-140</v>
      </c>
      <c r="N28" s="55"/>
      <c r="O28" s="55"/>
    </row>
    <row r="29" spans="1:15" x14ac:dyDescent="0.25">
      <c r="A29" s="35" t="s">
        <v>100</v>
      </c>
      <c r="B29" s="12">
        <v>236</v>
      </c>
      <c r="C29" s="34" t="str">
        <f t="shared" ref="C29:C37" si="10">IF(B29&lt;300, "Normal ", "TDS found")</f>
        <v xml:space="preserve">Normal </v>
      </c>
      <c r="D29" s="4">
        <f t="shared" ref="D29:D37" si="11">B29-$D$27</f>
        <v>-64</v>
      </c>
      <c r="E29" s="55"/>
      <c r="F29" s="4"/>
      <c r="J29" s="35" t="s">
        <v>100</v>
      </c>
      <c r="K29" s="12">
        <v>236</v>
      </c>
      <c r="L29" s="34" t="str">
        <f t="shared" ref="L29:L37" si="12">IF(K29&lt;300, "Normal ", "TDS found")</f>
        <v xml:space="preserve">Normal </v>
      </c>
      <c r="M29" s="4">
        <f t="shared" ref="M29:M37" si="13">K29-$D$27</f>
        <v>-64</v>
      </c>
      <c r="N29" s="55"/>
      <c r="O29" s="4"/>
    </row>
    <row r="30" spans="1:15" x14ac:dyDescent="0.25">
      <c r="A30" s="18" t="s">
        <v>101</v>
      </c>
      <c r="B30" s="12">
        <v>160</v>
      </c>
      <c r="C30" s="34" t="str">
        <f t="shared" si="10"/>
        <v xml:space="preserve">Normal </v>
      </c>
      <c r="D30" s="4">
        <f t="shared" si="11"/>
        <v>-140</v>
      </c>
      <c r="E30" s="55"/>
      <c r="F30" s="4"/>
      <c r="J30" s="18" t="s">
        <v>101</v>
      </c>
      <c r="K30" s="12">
        <v>160</v>
      </c>
      <c r="L30" s="34" t="str">
        <f t="shared" si="12"/>
        <v xml:space="preserve">Normal </v>
      </c>
      <c r="M30" s="4">
        <f t="shared" si="13"/>
        <v>-140</v>
      </c>
      <c r="N30" s="55"/>
      <c r="O30" s="4"/>
    </row>
    <row r="31" spans="1:15" x14ac:dyDescent="0.25">
      <c r="A31" s="18" t="s">
        <v>102</v>
      </c>
      <c r="B31" s="12">
        <v>120</v>
      </c>
      <c r="C31" s="34" t="str">
        <f t="shared" si="10"/>
        <v xml:space="preserve">Normal </v>
      </c>
      <c r="D31" s="4">
        <f t="shared" si="11"/>
        <v>-180</v>
      </c>
      <c r="E31" s="55"/>
      <c r="F31" s="4"/>
      <c r="J31" s="18" t="s">
        <v>102</v>
      </c>
      <c r="K31" s="12">
        <v>120</v>
      </c>
      <c r="L31" s="34" t="str">
        <f t="shared" si="12"/>
        <v xml:space="preserve">Normal </v>
      </c>
      <c r="M31" s="4">
        <f t="shared" si="13"/>
        <v>-180</v>
      </c>
      <c r="N31" s="55"/>
      <c r="O31" s="4"/>
    </row>
    <row r="32" spans="1:15" x14ac:dyDescent="0.25">
      <c r="A32" s="18" t="s">
        <v>103</v>
      </c>
      <c r="B32" s="12">
        <v>193</v>
      </c>
      <c r="C32" s="34" t="str">
        <f t="shared" si="10"/>
        <v xml:space="preserve">Normal </v>
      </c>
      <c r="D32" s="4">
        <f t="shared" si="11"/>
        <v>-107</v>
      </c>
      <c r="E32" s="55"/>
      <c r="F32" s="4"/>
      <c r="J32" s="18" t="s">
        <v>103</v>
      </c>
      <c r="K32" s="12">
        <v>193</v>
      </c>
      <c r="L32" s="34" t="str">
        <f t="shared" si="12"/>
        <v xml:space="preserve">Normal </v>
      </c>
      <c r="M32" s="4">
        <f t="shared" si="13"/>
        <v>-107</v>
      </c>
      <c r="N32" s="55"/>
      <c r="O32" s="4"/>
    </row>
    <row r="33" spans="1:15" x14ac:dyDescent="0.25">
      <c r="A33" s="18" t="s">
        <v>104</v>
      </c>
      <c r="B33" s="12">
        <v>39</v>
      </c>
      <c r="C33" s="34" t="str">
        <f t="shared" si="10"/>
        <v xml:space="preserve">Normal </v>
      </c>
      <c r="D33" s="4">
        <f t="shared" si="11"/>
        <v>-261</v>
      </c>
      <c r="E33" s="55"/>
      <c r="F33" s="4"/>
      <c r="J33" s="18" t="s">
        <v>104</v>
      </c>
      <c r="K33" s="12">
        <v>39</v>
      </c>
      <c r="L33" s="34" t="str">
        <f t="shared" si="12"/>
        <v xml:space="preserve">Normal </v>
      </c>
      <c r="M33" s="4">
        <f t="shared" si="13"/>
        <v>-261</v>
      </c>
      <c r="N33" s="55"/>
      <c r="O33" s="4"/>
    </row>
    <row r="34" spans="1:15" x14ac:dyDescent="0.25">
      <c r="A34" s="18" t="s">
        <v>105</v>
      </c>
      <c r="B34" s="12">
        <v>193</v>
      </c>
      <c r="C34" s="34" t="str">
        <f t="shared" si="10"/>
        <v xml:space="preserve">Normal </v>
      </c>
      <c r="D34" s="4">
        <f t="shared" si="11"/>
        <v>-107</v>
      </c>
      <c r="E34" s="55"/>
      <c r="F34" s="4"/>
      <c r="J34" s="18" t="s">
        <v>105</v>
      </c>
      <c r="K34" s="12">
        <v>193</v>
      </c>
      <c r="L34" s="34" t="str">
        <f t="shared" si="12"/>
        <v xml:space="preserve">Normal </v>
      </c>
      <c r="M34" s="4">
        <f t="shared" si="13"/>
        <v>-107</v>
      </c>
      <c r="N34" s="55"/>
      <c r="O34" s="4"/>
    </row>
    <row r="35" spans="1:15" x14ac:dyDescent="0.25">
      <c r="A35" s="18" t="s">
        <v>106</v>
      </c>
      <c r="B35" s="12">
        <v>120</v>
      </c>
      <c r="C35" s="34" t="str">
        <f t="shared" si="10"/>
        <v xml:space="preserve">Normal </v>
      </c>
      <c r="D35" s="4">
        <f t="shared" si="11"/>
        <v>-180</v>
      </c>
      <c r="E35" s="55"/>
      <c r="F35" s="4"/>
      <c r="J35" s="18" t="s">
        <v>106</v>
      </c>
      <c r="K35" s="12">
        <v>120</v>
      </c>
      <c r="L35" s="34" t="str">
        <f t="shared" si="12"/>
        <v xml:space="preserve">Normal </v>
      </c>
      <c r="M35" s="4">
        <f t="shared" si="13"/>
        <v>-180</v>
      </c>
      <c r="N35" s="55"/>
      <c r="O35" s="4"/>
    </row>
    <row r="36" spans="1:15" x14ac:dyDescent="0.25">
      <c r="A36" s="18" t="s">
        <v>107</v>
      </c>
      <c r="B36" s="12">
        <v>178</v>
      </c>
      <c r="C36" s="34" t="str">
        <f t="shared" si="10"/>
        <v xml:space="preserve">Normal </v>
      </c>
      <c r="D36" s="4">
        <f t="shared" si="11"/>
        <v>-122</v>
      </c>
      <c r="E36" s="55"/>
      <c r="F36" s="4"/>
      <c r="J36" s="18" t="s">
        <v>107</v>
      </c>
      <c r="K36" s="12">
        <v>178</v>
      </c>
      <c r="L36" s="34" t="str">
        <f t="shared" si="12"/>
        <v xml:space="preserve">Normal </v>
      </c>
      <c r="M36" s="4">
        <f t="shared" si="13"/>
        <v>-122</v>
      </c>
      <c r="N36" s="55"/>
      <c r="O36" s="4"/>
    </row>
    <row r="37" spans="1:15" ht="15.75" thickBot="1" x14ac:dyDescent="0.3">
      <c r="A37" s="19" t="s">
        <v>108</v>
      </c>
      <c r="B37" s="15">
        <v>261</v>
      </c>
      <c r="C37" s="34" t="str">
        <f t="shared" si="10"/>
        <v xml:space="preserve">Normal </v>
      </c>
      <c r="D37" s="4">
        <f t="shared" si="11"/>
        <v>-39</v>
      </c>
      <c r="E37" s="55"/>
      <c r="F37" s="4"/>
      <c r="J37" s="19" t="s">
        <v>108</v>
      </c>
      <c r="K37" s="15">
        <v>261</v>
      </c>
      <c r="L37" s="34" t="str">
        <f t="shared" si="12"/>
        <v xml:space="preserve">Normal </v>
      </c>
      <c r="M37" s="4">
        <f t="shared" si="13"/>
        <v>-39</v>
      </c>
      <c r="N37" s="55"/>
      <c r="O37" s="4"/>
    </row>
    <row r="38" spans="1:15" x14ac:dyDescent="0.25">
      <c r="A38" s="58"/>
      <c r="B38" s="59"/>
      <c r="C38" s="51"/>
      <c r="D38" s="50"/>
      <c r="E38" s="50"/>
      <c r="F38" s="50"/>
      <c r="J38" s="58"/>
      <c r="K38" s="59"/>
      <c r="L38" s="51"/>
      <c r="M38" s="50"/>
      <c r="N38" s="50"/>
      <c r="O38" s="50"/>
    </row>
    <row r="40" spans="1:15" x14ac:dyDescent="0.25">
      <c r="A40" s="99" t="s">
        <v>9</v>
      </c>
      <c r="B40" s="99"/>
      <c r="C40" s="34" t="s">
        <v>112</v>
      </c>
      <c r="D40" s="34">
        <v>400</v>
      </c>
      <c r="E40" s="34"/>
      <c r="F40" s="34"/>
      <c r="J40" s="99" t="s">
        <v>9</v>
      </c>
      <c r="K40" s="99"/>
      <c r="L40" s="34" t="s">
        <v>112</v>
      </c>
      <c r="M40" s="34">
        <v>400</v>
      </c>
      <c r="N40" s="34"/>
      <c r="O40" s="34"/>
    </row>
    <row r="41" spans="1:15" x14ac:dyDescent="0.25">
      <c r="A41" s="1" t="s">
        <v>99</v>
      </c>
      <c r="B41" s="12">
        <v>380</v>
      </c>
      <c r="C41" s="34" t="str">
        <f>IF(B41&lt;400, "Normal", "Found")</f>
        <v>Normal</v>
      </c>
      <c r="D41" s="4">
        <f>B41-$D$40</f>
        <v>-20</v>
      </c>
      <c r="E41" s="4"/>
      <c r="F41" s="46"/>
      <c r="J41" s="1" t="s">
        <v>99</v>
      </c>
      <c r="K41" s="12">
        <v>380</v>
      </c>
      <c r="L41" s="34" t="str">
        <f>IF(K41&lt;400, "Normal", "Found")</f>
        <v>Normal</v>
      </c>
      <c r="M41" s="4">
        <f>K41-$D$40</f>
        <v>-20</v>
      </c>
      <c r="N41" s="4"/>
      <c r="O41" s="46"/>
    </row>
    <row r="42" spans="1:15" x14ac:dyDescent="0.25">
      <c r="A42" s="35" t="s">
        <v>100</v>
      </c>
      <c r="B42" s="32">
        <v>560</v>
      </c>
      <c r="C42" s="39" t="str">
        <f t="shared" ref="C42:C50" si="14">IF(B42&lt;400, "Normal", "Found")</f>
        <v>Found</v>
      </c>
      <c r="D42" s="4">
        <f t="shared" ref="D42:D50" si="15">B42-$D$40</f>
        <v>160</v>
      </c>
      <c r="E42" s="4">
        <f>D42-D45</f>
        <v>100</v>
      </c>
      <c r="F42" s="46"/>
      <c r="J42" s="35" t="s">
        <v>100</v>
      </c>
      <c r="K42" s="32">
        <v>560</v>
      </c>
      <c r="L42" s="39" t="str">
        <f t="shared" ref="L42:L50" si="16">IF(K42&lt;400, "Normal", "Found")</f>
        <v>Found</v>
      </c>
      <c r="M42" s="4">
        <f t="shared" ref="M42:M50" si="17">K42-$D$40</f>
        <v>160</v>
      </c>
      <c r="N42" s="4">
        <f>K42-K45</f>
        <v>100</v>
      </c>
      <c r="O42" s="46"/>
    </row>
    <row r="43" spans="1:15" x14ac:dyDescent="0.25">
      <c r="A43" s="18" t="s">
        <v>101</v>
      </c>
      <c r="B43" s="12">
        <v>360</v>
      </c>
      <c r="C43" s="34" t="str">
        <f t="shared" si="14"/>
        <v>Normal</v>
      </c>
      <c r="D43" s="4">
        <f t="shared" si="15"/>
        <v>-40</v>
      </c>
      <c r="E43" s="4">
        <f>D42-D49</f>
        <v>110</v>
      </c>
      <c r="F43" s="46"/>
      <c r="J43" s="18" t="s">
        <v>101</v>
      </c>
      <c r="K43" s="12">
        <v>360</v>
      </c>
      <c r="L43" s="34" t="str">
        <f t="shared" si="16"/>
        <v>Normal</v>
      </c>
      <c r="M43" s="4">
        <f t="shared" si="17"/>
        <v>-40</v>
      </c>
      <c r="N43" s="4">
        <f>K42-K49</f>
        <v>110</v>
      </c>
      <c r="O43" s="46"/>
    </row>
    <row r="44" spans="1:15" x14ac:dyDescent="0.25">
      <c r="A44" s="18" t="s">
        <v>102</v>
      </c>
      <c r="B44" s="12">
        <v>290</v>
      </c>
      <c r="C44" s="34" t="str">
        <f t="shared" si="14"/>
        <v>Normal</v>
      </c>
      <c r="D44" s="4">
        <f t="shared" si="15"/>
        <v>-110</v>
      </c>
      <c r="E44" s="4">
        <f>D50-D42</f>
        <v>80</v>
      </c>
      <c r="F44" s="46"/>
      <c r="J44" s="18" t="s">
        <v>102</v>
      </c>
      <c r="K44" s="12">
        <v>290</v>
      </c>
      <c r="L44" s="34" t="str">
        <f t="shared" si="16"/>
        <v>Normal</v>
      </c>
      <c r="M44" s="4">
        <f t="shared" si="17"/>
        <v>-110</v>
      </c>
      <c r="N44" s="4">
        <f>K50-K42</f>
        <v>80</v>
      </c>
      <c r="O44" s="46"/>
    </row>
    <row r="45" spans="1:15" x14ac:dyDescent="0.25">
      <c r="A45" s="65" t="s">
        <v>103</v>
      </c>
      <c r="B45" s="12">
        <v>460</v>
      </c>
      <c r="C45" s="39" t="str">
        <f t="shared" si="14"/>
        <v>Found</v>
      </c>
      <c r="D45" s="4">
        <f t="shared" si="15"/>
        <v>60</v>
      </c>
      <c r="E45" s="4">
        <f>D45-D49</f>
        <v>10</v>
      </c>
      <c r="F45" s="46"/>
      <c r="J45" s="65" t="s">
        <v>103</v>
      </c>
      <c r="K45" s="12">
        <v>460</v>
      </c>
      <c r="L45" s="39" t="str">
        <f t="shared" si="16"/>
        <v>Found</v>
      </c>
      <c r="M45" s="4">
        <f t="shared" si="17"/>
        <v>60</v>
      </c>
      <c r="N45" s="4">
        <f>K45-K49</f>
        <v>10</v>
      </c>
      <c r="O45" s="46"/>
    </row>
    <row r="46" spans="1:15" x14ac:dyDescent="0.25">
      <c r="A46" s="18" t="s">
        <v>104</v>
      </c>
      <c r="B46" s="12">
        <v>150</v>
      </c>
      <c r="C46" s="34" t="str">
        <f t="shared" si="14"/>
        <v>Normal</v>
      </c>
      <c r="D46" s="4">
        <f t="shared" si="15"/>
        <v>-250</v>
      </c>
      <c r="E46" s="4">
        <f>D50-D45</f>
        <v>180</v>
      </c>
      <c r="F46" s="46"/>
      <c r="J46" s="18" t="s">
        <v>104</v>
      </c>
      <c r="K46" s="12">
        <v>150</v>
      </c>
      <c r="L46" s="34" t="str">
        <f t="shared" si="16"/>
        <v>Normal</v>
      </c>
      <c r="M46" s="4">
        <f t="shared" si="17"/>
        <v>-250</v>
      </c>
      <c r="N46" s="4">
        <f>K50-K45</f>
        <v>180</v>
      </c>
      <c r="O46" s="46"/>
    </row>
    <row r="47" spans="1:15" s="75" customFormat="1" x14ac:dyDescent="0.25">
      <c r="A47" s="81" t="s">
        <v>105</v>
      </c>
      <c r="B47" s="11">
        <v>800</v>
      </c>
      <c r="C47" s="68" t="str">
        <f t="shared" si="14"/>
        <v>Found</v>
      </c>
      <c r="D47" s="36">
        <f t="shared" si="15"/>
        <v>400</v>
      </c>
      <c r="E47" s="36">
        <f>D50-D49</f>
        <v>190</v>
      </c>
      <c r="F47" s="36"/>
      <c r="J47" s="81" t="s">
        <v>105</v>
      </c>
      <c r="K47" s="11">
        <v>800</v>
      </c>
      <c r="L47" s="68" t="str">
        <f t="shared" si="16"/>
        <v>Found</v>
      </c>
      <c r="M47" s="36">
        <f t="shared" si="17"/>
        <v>400</v>
      </c>
      <c r="N47" s="36">
        <f>K50-K49</f>
        <v>190</v>
      </c>
      <c r="O47" s="36"/>
    </row>
    <row r="48" spans="1:15" x14ac:dyDescent="0.25">
      <c r="A48" s="18" t="s">
        <v>106</v>
      </c>
      <c r="B48" s="12">
        <v>290</v>
      </c>
      <c r="C48" s="34" t="str">
        <f t="shared" si="14"/>
        <v>Normal</v>
      </c>
      <c r="D48" s="4">
        <f t="shared" si="15"/>
        <v>-110</v>
      </c>
      <c r="E48" s="4"/>
      <c r="F48" s="46"/>
      <c r="J48" s="18" t="s">
        <v>106</v>
      </c>
      <c r="K48" s="12">
        <v>290</v>
      </c>
      <c r="L48" s="34" t="str">
        <f t="shared" si="16"/>
        <v>Normal</v>
      </c>
      <c r="M48" s="4">
        <f t="shared" si="17"/>
        <v>-110</v>
      </c>
      <c r="N48" s="4"/>
      <c r="O48" s="46"/>
    </row>
    <row r="49" spans="1:15" x14ac:dyDescent="0.25">
      <c r="A49" s="65" t="s">
        <v>107</v>
      </c>
      <c r="B49" s="12">
        <v>450</v>
      </c>
      <c r="C49" s="39" t="str">
        <f t="shared" si="14"/>
        <v>Found</v>
      </c>
      <c r="D49" s="4">
        <f t="shared" si="15"/>
        <v>50</v>
      </c>
      <c r="E49" s="4"/>
      <c r="F49" s="46"/>
      <c r="J49" s="65" t="s">
        <v>107</v>
      </c>
      <c r="K49" s="12">
        <v>450</v>
      </c>
      <c r="L49" s="39" t="str">
        <f t="shared" si="16"/>
        <v>Found</v>
      </c>
      <c r="M49" s="4">
        <f t="shared" si="17"/>
        <v>50</v>
      </c>
      <c r="N49" s="4"/>
      <c r="O49" s="46"/>
    </row>
    <row r="50" spans="1:15" ht="15.75" thickBot="1" x14ac:dyDescent="0.3">
      <c r="A50" s="19" t="s">
        <v>108</v>
      </c>
      <c r="B50" s="15">
        <v>640</v>
      </c>
      <c r="C50" s="39" t="str">
        <f t="shared" si="14"/>
        <v>Found</v>
      </c>
      <c r="D50" s="4">
        <f t="shared" si="15"/>
        <v>240</v>
      </c>
      <c r="E50" s="4"/>
      <c r="F50" s="46"/>
      <c r="J50" s="19" t="s">
        <v>108</v>
      </c>
      <c r="K50" s="15">
        <v>640</v>
      </c>
      <c r="L50" s="39" t="str">
        <f t="shared" si="16"/>
        <v>Found</v>
      </c>
      <c r="M50" s="4">
        <f t="shared" si="17"/>
        <v>240</v>
      </c>
      <c r="N50" s="4"/>
      <c r="O50" s="46"/>
    </row>
    <row r="51" spans="1:15" x14ac:dyDescent="0.25">
      <c r="E51">
        <f>MIN(E42:E47)</f>
        <v>10</v>
      </c>
      <c r="F51" s="61"/>
      <c r="N51">
        <f>MIN(N42:N47)</f>
        <v>10</v>
      </c>
      <c r="O51" s="61"/>
    </row>
    <row r="53" spans="1:15" x14ac:dyDescent="0.25">
      <c r="A53" s="99" t="s">
        <v>96</v>
      </c>
      <c r="B53" s="99"/>
      <c r="C53" t="s">
        <v>112</v>
      </c>
      <c r="D53">
        <v>8</v>
      </c>
      <c r="J53" s="99" t="s">
        <v>96</v>
      </c>
      <c r="K53" s="99"/>
      <c r="L53" t="s">
        <v>112</v>
      </c>
      <c r="M53">
        <v>8</v>
      </c>
      <c r="O53" s="34"/>
    </row>
    <row r="54" spans="1:15" x14ac:dyDescent="0.25">
      <c r="A54" s="38" t="s">
        <v>99</v>
      </c>
      <c r="B54" s="32">
        <v>17</v>
      </c>
      <c r="C54" s="68" t="str">
        <f>IF(B54&lt;$D$53,"Found",IF(B54&gt;$D$53,"Normal"))</f>
        <v>Normal</v>
      </c>
      <c r="D54" s="4">
        <f>B54-$D$53</f>
        <v>9</v>
      </c>
      <c r="E54" s="4"/>
      <c r="F54" s="46"/>
      <c r="J54" s="38" t="s">
        <v>99</v>
      </c>
      <c r="K54" s="32">
        <v>17</v>
      </c>
      <c r="L54" s="68" t="str">
        <f>IF(K54&lt;$D$53,"Found",IF(K54&gt;$D$53,"Normal"))</f>
        <v>Normal</v>
      </c>
      <c r="M54" s="4">
        <f>K54-$D$53</f>
        <v>9</v>
      </c>
      <c r="N54" s="4"/>
      <c r="O54" s="46"/>
    </row>
    <row r="55" spans="1:15" x14ac:dyDescent="0.25">
      <c r="A55" s="35" t="s">
        <v>100</v>
      </c>
      <c r="B55" s="12">
        <v>8.6</v>
      </c>
      <c r="C55" s="68" t="str">
        <f t="shared" ref="C55:C63" si="18">IF(B55&lt;$D$53,"Found",IF(B55&gt;$D$53,"Normal"))</f>
        <v>Normal</v>
      </c>
      <c r="D55" s="4">
        <f t="shared" ref="D55:D63" si="19">B55-$D$53</f>
        <v>0.59999999999999964</v>
      </c>
      <c r="E55" s="4"/>
      <c r="F55" s="46"/>
      <c r="J55" s="35" t="s">
        <v>100</v>
      </c>
      <c r="K55" s="12">
        <v>8.6</v>
      </c>
      <c r="L55" s="68" t="str">
        <f t="shared" ref="L55:L63" si="20">IF(K55&lt;$D$53,"Found",IF(K55&gt;$D$53,"Normal"))</f>
        <v>Normal</v>
      </c>
      <c r="M55" s="4">
        <f t="shared" ref="M55:M63" si="21">K55-$D$53</f>
        <v>0.59999999999999964</v>
      </c>
      <c r="N55" s="4"/>
      <c r="O55" s="46"/>
    </row>
    <row r="56" spans="1:15" x14ac:dyDescent="0.25">
      <c r="A56" s="18" t="s">
        <v>101</v>
      </c>
      <c r="B56" s="12">
        <v>9.5</v>
      </c>
      <c r="C56" s="68" t="str">
        <f t="shared" si="18"/>
        <v>Normal</v>
      </c>
      <c r="D56" s="4">
        <f t="shared" si="19"/>
        <v>1.5</v>
      </c>
      <c r="E56" s="4"/>
      <c r="F56" s="46"/>
      <c r="J56" s="18" t="s">
        <v>101</v>
      </c>
      <c r="K56" s="12">
        <v>9.5</v>
      </c>
      <c r="L56" s="68" t="str">
        <f t="shared" si="20"/>
        <v>Normal</v>
      </c>
      <c r="M56" s="4">
        <f t="shared" si="21"/>
        <v>1.5</v>
      </c>
      <c r="N56" s="4"/>
      <c r="O56" s="46"/>
    </row>
    <row r="57" spans="1:15" x14ac:dyDescent="0.25">
      <c r="A57" s="65" t="s">
        <v>102</v>
      </c>
      <c r="B57" s="12">
        <v>7</v>
      </c>
      <c r="C57" s="39" t="str">
        <f t="shared" si="18"/>
        <v>Found</v>
      </c>
      <c r="D57" s="4">
        <f t="shared" si="19"/>
        <v>-1</v>
      </c>
      <c r="E57" s="4"/>
      <c r="F57" s="46"/>
      <c r="J57" s="18" t="s">
        <v>102</v>
      </c>
      <c r="K57" s="12">
        <v>7</v>
      </c>
      <c r="L57" s="39" t="str">
        <f t="shared" si="20"/>
        <v>Found</v>
      </c>
      <c r="M57" s="4">
        <f t="shared" si="21"/>
        <v>-1</v>
      </c>
      <c r="N57" s="4"/>
      <c r="O57" s="46"/>
    </row>
    <row r="58" spans="1:15" x14ac:dyDescent="0.25">
      <c r="A58" s="18" t="s">
        <v>103</v>
      </c>
      <c r="B58" s="12">
        <v>12</v>
      </c>
      <c r="C58" s="68" t="str">
        <f t="shared" si="18"/>
        <v>Normal</v>
      </c>
      <c r="D58" s="4">
        <f t="shared" si="19"/>
        <v>4</v>
      </c>
      <c r="E58" s="4"/>
      <c r="F58" s="46"/>
      <c r="J58" s="18" t="s">
        <v>103</v>
      </c>
      <c r="K58" s="12">
        <v>12</v>
      </c>
      <c r="L58" s="68" t="str">
        <f t="shared" si="20"/>
        <v>Normal</v>
      </c>
      <c r="M58" s="4">
        <f t="shared" si="21"/>
        <v>4</v>
      </c>
      <c r="N58" s="4"/>
      <c r="O58" s="46"/>
    </row>
    <row r="59" spans="1:15" x14ac:dyDescent="0.25">
      <c r="A59" s="18" t="s">
        <v>104</v>
      </c>
      <c r="B59" s="12">
        <v>9</v>
      </c>
      <c r="C59" s="68" t="str">
        <f t="shared" si="18"/>
        <v>Normal</v>
      </c>
      <c r="D59" s="4">
        <f t="shared" si="19"/>
        <v>1</v>
      </c>
      <c r="E59" s="4"/>
      <c r="F59" s="46"/>
      <c r="J59" s="18" t="s">
        <v>104</v>
      </c>
      <c r="K59" s="12">
        <v>9</v>
      </c>
      <c r="L59" s="68" t="str">
        <f t="shared" si="20"/>
        <v>Normal</v>
      </c>
      <c r="M59" s="4">
        <f t="shared" si="21"/>
        <v>1</v>
      </c>
      <c r="N59" s="4"/>
      <c r="O59" s="46"/>
    </row>
    <row r="60" spans="1:15" x14ac:dyDescent="0.25">
      <c r="A60" s="18" t="s">
        <v>105</v>
      </c>
      <c r="B60" s="12">
        <v>12</v>
      </c>
      <c r="C60" s="68" t="str">
        <f t="shared" si="18"/>
        <v>Normal</v>
      </c>
      <c r="D60" s="4">
        <f t="shared" si="19"/>
        <v>4</v>
      </c>
      <c r="E60" s="4"/>
      <c r="F60" s="46"/>
      <c r="J60" s="18" t="s">
        <v>105</v>
      </c>
      <c r="K60" s="12">
        <v>12</v>
      </c>
      <c r="L60" s="68" t="str">
        <f t="shared" si="20"/>
        <v>Normal</v>
      </c>
      <c r="M60" s="4">
        <f t="shared" si="21"/>
        <v>4</v>
      </c>
      <c r="N60" s="4"/>
      <c r="O60" s="46"/>
    </row>
    <row r="61" spans="1:15" x14ac:dyDescent="0.25">
      <c r="A61" s="18" t="s">
        <v>106</v>
      </c>
      <c r="B61" s="12">
        <v>12</v>
      </c>
      <c r="C61" s="68" t="str">
        <f t="shared" si="18"/>
        <v>Normal</v>
      </c>
      <c r="D61" s="4">
        <f t="shared" si="19"/>
        <v>4</v>
      </c>
      <c r="E61" s="4"/>
      <c r="F61" s="46"/>
      <c r="J61" s="18" t="s">
        <v>106</v>
      </c>
      <c r="K61" s="12">
        <v>12</v>
      </c>
      <c r="L61" s="68" t="str">
        <f t="shared" si="20"/>
        <v>Normal</v>
      </c>
      <c r="M61" s="4">
        <f t="shared" si="21"/>
        <v>4</v>
      </c>
      <c r="N61" s="4"/>
      <c r="O61" s="46"/>
    </row>
    <row r="62" spans="1:15" s="75" customFormat="1" x14ac:dyDescent="0.25">
      <c r="A62" s="65" t="s">
        <v>107</v>
      </c>
      <c r="B62" s="11">
        <v>6.7</v>
      </c>
      <c r="C62" s="39" t="str">
        <f t="shared" si="18"/>
        <v>Found</v>
      </c>
      <c r="D62" s="36">
        <f t="shared" si="19"/>
        <v>-1.2999999999999998</v>
      </c>
      <c r="E62" s="36">
        <f>1.3-1</f>
        <v>0.30000000000000004</v>
      </c>
      <c r="F62" s="36"/>
      <c r="J62" s="81" t="s">
        <v>107</v>
      </c>
      <c r="K62" s="11">
        <v>6.7</v>
      </c>
      <c r="L62" s="68" t="str">
        <f t="shared" si="20"/>
        <v>Found</v>
      </c>
      <c r="M62" s="36">
        <f t="shared" si="21"/>
        <v>-1.2999999999999998</v>
      </c>
      <c r="N62" s="36"/>
      <c r="O62" s="36"/>
    </row>
    <row r="63" spans="1:15" ht="15.75" thickBot="1" x14ac:dyDescent="0.3">
      <c r="A63" s="19" t="s">
        <v>108</v>
      </c>
      <c r="B63" s="15">
        <v>12</v>
      </c>
      <c r="C63" s="68" t="str">
        <f t="shared" si="18"/>
        <v>Normal</v>
      </c>
      <c r="D63" s="4">
        <f t="shared" si="19"/>
        <v>4</v>
      </c>
      <c r="E63" s="4"/>
      <c r="F63" s="46"/>
      <c r="J63" s="19" t="s">
        <v>108</v>
      </c>
      <c r="K63" s="15">
        <v>12</v>
      </c>
      <c r="L63" s="68" t="str">
        <f t="shared" si="20"/>
        <v>Normal</v>
      </c>
      <c r="M63" s="4">
        <f t="shared" si="21"/>
        <v>4</v>
      </c>
      <c r="N63" s="4"/>
      <c r="O63" s="46"/>
    </row>
    <row r="64" spans="1:15" x14ac:dyDescent="0.25">
      <c r="A64" s="58"/>
      <c r="B64" s="59"/>
      <c r="C64" s="62"/>
      <c r="E64">
        <f>MIN(E62)</f>
        <v>0.30000000000000004</v>
      </c>
      <c r="F64" s="61"/>
      <c r="J64" s="58"/>
      <c r="K64" s="59"/>
      <c r="L64" s="62"/>
      <c r="O64" s="61"/>
    </row>
    <row r="65" spans="1:15" x14ac:dyDescent="0.25">
      <c r="A65" s="58"/>
      <c r="B65" s="59"/>
      <c r="C65" s="62"/>
      <c r="D65" s="50"/>
      <c r="E65" s="50"/>
      <c r="F65" s="50"/>
      <c r="J65" s="58"/>
      <c r="K65" s="59"/>
      <c r="L65" s="62"/>
      <c r="M65" s="50"/>
      <c r="N65" s="50"/>
      <c r="O65" s="50"/>
    </row>
    <row r="66" spans="1:15" ht="15.75" thickBot="1" x14ac:dyDescent="0.3"/>
    <row r="67" spans="1:15" ht="15.75" thickBot="1" x14ac:dyDescent="0.3">
      <c r="B67" s="60" t="s">
        <v>97</v>
      </c>
      <c r="C67" s="34" t="s">
        <v>112</v>
      </c>
      <c r="D67" s="34">
        <v>5</v>
      </c>
      <c r="E67" s="34"/>
      <c r="F67" s="34"/>
      <c r="K67" s="60" t="s">
        <v>97</v>
      </c>
      <c r="L67" s="34" t="s">
        <v>112</v>
      </c>
      <c r="M67" s="34">
        <v>5</v>
      </c>
      <c r="N67" s="34"/>
      <c r="O67" s="34"/>
    </row>
    <row r="68" spans="1:15" x14ac:dyDescent="0.25">
      <c r="A68" s="38" t="s">
        <v>99</v>
      </c>
      <c r="B68" s="32">
        <v>1</v>
      </c>
      <c r="C68" s="34" t="str">
        <f>IF(B68&lt;$D$67, "Normal", "Found")</f>
        <v>Normal</v>
      </c>
      <c r="D68" s="34">
        <f>B68-$D$67</f>
        <v>-4</v>
      </c>
      <c r="E68" s="34"/>
      <c r="F68" s="34"/>
      <c r="J68" s="38" t="s">
        <v>99</v>
      </c>
      <c r="K68" s="32">
        <v>1</v>
      </c>
      <c r="L68" s="34" t="str">
        <f>IF(K68&lt;$D$67, "Normal", "Found")</f>
        <v>Normal</v>
      </c>
      <c r="M68" s="34">
        <f>K68-$D$67</f>
        <v>-4</v>
      </c>
      <c r="N68" s="34"/>
      <c r="O68" s="34"/>
    </row>
    <row r="69" spans="1:15" x14ac:dyDescent="0.25">
      <c r="A69" s="35" t="s">
        <v>100</v>
      </c>
      <c r="B69" s="12">
        <v>2</v>
      </c>
      <c r="C69" s="34" t="str">
        <f t="shared" ref="C69:C77" si="22">IF(B69&lt;$D$67, "Normal", "Found")</f>
        <v>Normal</v>
      </c>
      <c r="D69" s="34">
        <f t="shared" ref="D69:D77" si="23">B69-$D$67</f>
        <v>-3</v>
      </c>
      <c r="E69" s="34"/>
      <c r="F69" s="34"/>
      <c r="J69" s="35" t="s">
        <v>100</v>
      </c>
      <c r="K69" s="12">
        <v>2</v>
      </c>
      <c r="L69" s="34" t="str">
        <f t="shared" ref="L69:L77" si="24">IF(K69&lt;$D$67, "Normal", "Found")</f>
        <v>Normal</v>
      </c>
      <c r="M69" s="34">
        <f t="shared" ref="M69:M77" si="25">K69-$D$67</f>
        <v>-3</v>
      </c>
      <c r="N69" s="34"/>
      <c r="O69" s="34"/>
    </row>
    <row r="70" spans="1:15" x14ac:dyDescent="0.25">
      <c r="A70" s="18" t="s">
        <v>101</v>
      </c>
      <c r="B70" s="12">
        <v>2</v>
      </c>
      <c r="C70" s="34" t="str">
        <f t="shared" si="22"/>
        <v>Normal</v>
      </c>
      <c r="D70" s="34">
        <f t="shared" si="23"/>
        <v>-3</v>
      </c>
      <c r="E70" s="34"/>
      <c r="F70" s="34"/>
      <c r="J70" s="18" t="s">
        <v>101</v>
      </c>
      <c r="K70" s="12">
        <v>2</v>
      </c>
      <c r="L70" s="34" t="str">
        <f t="shared" si="24"/>
        <v>Normal</v>
      </c>
      <c r="M70" s="34">
        <f t="shared" si="25"/>
        <v>-3</v>
      </c>
      <c r="N70" s="34"/>
      <c r="O70" s="34"/>
    </row>
    <row r="71" spans="1:15" x14ac:dyDescent="0.25">
      <c r="A71" s="18" t="s">
        <v>102</v>
      </c>
      <c r="B71" s="12">
        <v>2</v>
      </c>
      <c r="C71" s="34" t="str">
        <f t="shared" si="22"/>
        <v>Normal</v>
      </c>
      <c r="D71" s="34">
        <f t="shared" si="23"/>
        <v>-3</v>
      </c>
      <c r="E71" s="34"/>
      <c r="F71" s="34"/>
      <c r="J71" s="18" t="s">
        <v>102</v>
      </c>
      <c r="K71" s="12">
        <v>2</v>
      </c>
      <c r="L71" s="34" t="str">
        <f t="shared" si="24"/>
        <v>Normal</v>
      </c>
      <c r="M71" s="34">
        <f t="shared" si="25"/>
        <v>-3</v>
      </c>
      <c r="N71" s="34"/>
      <c r="O71" s="34"/>
    </row>
    <row r="72" spans="1:15" x14ac:dyDescent="0.25">
      <c r="A72" s="18" t="s">
        <v>103</v>
      </c>
      <c r="B72" s="12">
        <v>3</v>
      </c>
      <c r="C72" s="34" t="str">
        <f t="shared" si="22"/>
        <v>Normal</v>
      </c>
      <c r="D72" s="34">
        <f t="shared" si="23"/>
        <v>-2</v>
      </c>
      <c r="E72" s="34"/>
      <c r="F72" s="34"/>
      <c r="J72" s="18" t="s">
        <v>103</v>
      </c>
      <c r="K72" s="12">
        <v>3</v>
      </c>
      <c r="L72" s="34" t="str">
        <f t="shared" si="24"/>
        <v>Normal</v>
      </c>
      <c r="M72" s="34">
        <f t="shared" si="25"/>
        <v>-2</v>
      </c>
      <c r="N72" s="34"/>
      <c r="O72" s="34"/>
    </row>
    <row r="73" spans="1:15" s="75" customFormat="1" x14ac:dyDescent="0.25">
      <c r="A73" s="81" t="s">
        <v>104</v>
      </c>
      <c r="B73" s="11">
        <v>6</v>
      </c>
      <c r="C73" s="39" t="str">
        <f t="shared" si="22"/>
        <v>Found</v>
      </c>
      <c r="D73" s="68">
        <f t="shared" si="23"/>
        <v>1</v>
      </c>
      <c r="E73" s="68"/>
      <c r="F73" s="68"/>
      <c r="J73" s="81" t="s">
        <v>104</v>
      </c>
      <c r="K73" s="11">
        <v>6</v>
      </c>
      <c r="L73" s="39" t="str">
        <f t="shared" si="24"/>
        <v>Found</v>
      </c>
      <c r="M73" s="68">
        <f t="shared" si="25"/>
        <v>1</v>
      </c>
      <c r="N73" s="68"/>
      <c r="O73" s="68"/>
    </row>
    <row r="74" spans="1:15" x14ac:dyDescent="0.25">
      <c r="A74" s="18" t="s">
        <v>105</v>
      </c>
      <c r="B74" s="12">
        <v>3</v>
      </c>
      <c r="C74" s="34" t="str">
        <f t="shared" si="22"/>
        <v>Normal</v>
      </c>
      <c r="D74" s="34">
        <f t="shared" si="23"/>
        <v>-2</v>
      </c>
      <c r="E74" s="34"/>
      <c r="F74" s="34"/>
      <c r="J74" s="18" t="s">
        <v>105</v>
      </c>
      <c r="K74" s="12">
        <v>3</v>
      </c>
      <c r="L74" s="34" t="str">
        <f t="shared" si="24"/>
        <v>Normal</v>
      </c>
      <c r="M74" s="34">
        <f t="shared" si="25"/>
        <v>-2</v>
      </c>
      <c r="N74" s="34"/>
      <c r="O74" s="34"/>
    </row>
    <row r="75" spans="1:15" x14ac:dyDescent="0.25">
      <c r="A75" s="18" t="s">
        <v>106</v>
      </c>
      <c r="B75" s="12">
        <v>2</v>
      </c>
      <c r="C75" s="34" t="str">
        <f t="shared" si="22"/>
        <v>Normal</v>
      </c>
      <c r="D75" s="34">
        <f t="shared" si="23"/>
        <v>-3</v>
      </c>
      <c r="E75" s="34"/>
      <c r="F75" s="34"/>
      <c r="J75" s="18" t="s">
        <v>106</v>
      </c>
      <c r="K75" s="12">
        <v>2</v>
      </c>
      <c r="L75" s="34" t="str">
        <f t="shared" si="24"/>
        <v>Normal</v>
      </c>
      <c r="M75" s="34">
        <f t="shared" si="25"/>
        <v>-3</v>
      </c>
      <c r="N75" s="34"/>
      <c r="O75" s="34"/>
    </row>
    <row r="76" spans="1:15" x14ac:dyDescent="0.25">
      <c r="A76" s="18" t="s">
        <v>107</v>
      </c>
      <c r="B76" s="12">
        <v>3</v>
      </c>
      <c r="C76" s="34" t="str">
        <f t="shared" si="22"/>
        <v>Normal</v>
      </c>
      <c r="D76" s="34">
        <f t="shared" si="23"/>
        <v>-2</v>
      </c>
      <c r="E76" s="34"/>
      <c r="F76" s="34"/>
      <c r="J76" s="18" t="s">
        <v>107</v>
      </c>
      <c r="K76" s="12">
        <v>3</v>
      </c>
      <c r="L76" s="34" t="str">
        <f t="shared" si="24"/>
        <v>Normal</v>
      </c>
      <c r="M76" s="34">
        <f t="shared" si="25"/>
        <v>-2</v>
      </c>
      <c r="N76" s="34"/>
      <c r="O76" s="34"/>
    </row>
    <row r="77" spans="1:15" ht="15.75" thickBot="1" x14ac:dyDescent="0.3">
      <c r="A77" s="19" t="s">
        <v>108</v>
      </c>
      <c r="B77" s="15">
        <v>3</v>
      </c>
      <c r="C77" s="34" t="str">
        <f t="shared" si="22"/>
        <v>Normal</v>
      </c>
      <c r="D77" s="34">
        <f t="shared" si="23"/>
        <v>-2</v>
      </c>
      <c r="E77" s="34"/>
      <c r="F77" s="34"/>
      <c r="J77" s="19" t="s">
        <v>108</v>
      </c>
      <c r="K77" s="15">
        <v>3</v>
      </c>
      <c r="L77" s="34" t="str">
        <f t="shared" si="24"/>
        <v>Normal</v>
      </c>
      <c r="M77" s="34">
        <f t="shared" si="25"/>
        <v>-2</v>
      </c>
      <c r="N77" s="34"/>
      <c r="O77" s="34"/>
    </row>
    <row r="78" spans="1:15" x14ac:dyDescent="0.25">
      <c r="A78" s="58"/>
      <c r="B78" s="59"/>
      <c r="C78" s="51"/>
      <c r="D78" s="51"/>
      <c r="E78" s="51"/>
      <c r="F78" s="47"/>
      <c r="J78" s="58"/>
      <c r="K78" s="59"/>
      <c r="L78" s="51"/>
      <c r="M78" s="51"/>
      <c r="N78" s="51"/>
      <c r="O78" s="47"/>
    </row>
    <row r="79" spans="1:15" ht="15.75" thickBot="1" x14ac:dyDescent="0.3"/>
    <row r="80" spans="1:15" ht="15.75" thickBot="1" x14ac:dyDescent="0.3">
      <c r="B80" s="60" t="s">
        <v>98</v>
      </c>
      <c r="C80" s="34" t="s">
        <v>112</v>
      </c>
      <c r="D80" s="34">
        <v>250</v>
      </c>
      <c r="E80" s="34"/>
      <c r="F80" s="34"/>
      <c r="K80" s="60" t="s">
        <v>98</v>
      </c>
      <c r="L80" s="34" t="s">
        <v>112</v>
      </c>
      <c r="M80" s="34">
        <v>250</v>
      </c>
      <c r="N80" s="34"/>
      <c r="O80" s="34"/>
    </row>
    <row r="81" spans="1:15" x14ac:dyDescent="0.25">
      <c r="A81" s="38" t="s">
        <v>99</v>
      </c>
      <c r="B81" s="32">
        <v>5</v>
      </c>
      <c r="C81" s="34" t="str">
        <f>IF(B81&lt;$D$80,"Normal", "Found")</f>
        <v>Normal</v>
      </c>
      <c r="D81" s="34"/>
      <c r="E81" s="34"/>
      <c r="F81" s="34"/>
      <c r="J81" s="38" t="s">
        <v>99</v>
      </c>
      <c r="K81" s="32">
        <v>5</v>
      </c>
      <c r="L81" s="34" t="str">
        <f>IF(K81&lt;$D$80,"Normal", "Found")</f>
        <v>Normal</v>
      </c>
      <c r="M81" s="34"/>
      <c r="N81" s="34"/>
      <c r="O81" s="34"/>
    </row>
    <row r="82" spans="1:15" x14ac:dyDescent="0.25">
      <c r="A82" s="35" t="s">
        <v>100</v>
      </c>
      <c r="B82" s="12">
        <v>5</v>
      </c>
      <c r="C82" s="34" t="str">
        <f t="shared" ref="C82:C90" si="26">IF(B82&lt;$D$80,"Normal", "Found")</f>
        <v>Normal</v>
      </c>
      <c r="D82" s="34"/>
      <c r="E82" s="34"/>
      <c r="F82" s="34"/>
      <c r="J82" s="35" t="s">
        <v>100</v>
      </c>
      <c r="K82" s="12">
        <v>5</v>
      </c>
      <c r="L82" s="34" t="str">
        <f t="shared" ref="L82:L90" si="27">IF(K82&lt;$D$80,"Normal", "Found")</f>
        <v>Normal</v>
      </c>
      <c r="M82" s="34"/>
      <c r="N82" s="34"/>
      <c r="O82" s="34"/>
    </row>
    <row r="83" spans="1:15" x14ac:dyDescent="0.25">
      <c r="A83" s="18" t="s">
        <v>101</v>
      </c>
      <c r="B83" s="12">
        <v>4</v>
      </c>
      <c r="C83" s="34" t="str">
        <f t="shared" si="26"/>
        <v>Normal</v>
      </c>
      <c r="D83" s="34"/>
      <c r="E83" s="34"/>
      <c r="F83" s="34"/>
      <c r="J83" s="18" t="s">
        <v>101</v>
      </c>
      <c r="K83" s="12">
        <v>4</v>
      </c>
      <c r="L83" s="34" t="str">
        <f t="shared" si="27"/>
        <v>Normal</v>
      </c>
      <c r="M83" s="34"/>
      <c r="N83" s="34"/>
      <c r="O83" s="34"/>
    </row>
    <row r="84" spans="1:15" x14ac:dyDescent="0.25">
      <c r="A84" s="18" t="s">
        <v>102</v>
      </c>
      <c r="B84" s="12">
        <v>4</v>
      </c>
      <c r="C84" s="34" t="str">
        <f t="shared" si="26"/>
        <v>Normal</v>
      </c>
      <c r="D84" s="34"/>
      <c r="E84" s="34"/>
      <c r="F84" s="34"/>
      <c r="J84" s="18" t="s">
        <v>102</v>
      </c>
      <c r="K84" s="12">
        <v>4</v>
      </c>
      <c r="L84" s="34" t="str">
        <f t="shared" si="27"/>
        <v>Normal</v>
      </c>
      <c r="M84" s="34"/>
      <c r="N84" s="34"/>
      <c r="O84" s="34"/>
    </row>
    <row r="85" spans="1:15" x14ac:dyDescent="0.25">
      <c r="A85" s="18" t="s">
        <v>103</v>
      </c>
      <c r="B85" s="12">
        <v>5</v>
      </c>
      <c r="C85" s="34" t="str">
        <f t="shared" si="26"/>
        <v>Normal</v>
      </c>
      <c r="D85" s="34"/>
      <c r="E85" s="34"/>
      <c r="F85" s="34"/>
      <c r="J85" s="18" t="s">
        <v>103</v>
      </c>
      <c r="K85" s="12">
        <v>5</v>
      </c>
      <c r="L85" s="34" t="str">
        <f t="shared" si="27"/>
        <v>Normal</v>
      </c>
      <c r="M85" s="34"/>
      <c r="N85" s="34"/>
      <c r="O85" s="34"/>
    </row>
    <row r="86" spans="1:15" x14ac:dyDescent="0.25">
      <c r="A86" s="18" t="s">
        <v>104</v>
      </c>
      <c r="B86" s="12">
        <v>7</v>
      </c>
      <c r="C86" s="34" t="str">
        <f t="shared" si="26"/>
        <v>Normal</v>
      </c>
      <c r="D86" s="34"/>
      <c r="E86" s="34"/>
      <c r="F86" s="34"/>
      <c r="J86" s="18" t="s">
        <v>104</v>
      </c>
      <c r="K86" s="12">
        <v>7</v>
      </c>
      <c r="L86" s="34" t="str">
        <f t="shared" si="27"/>
        <v>Normal</v>
      </c>
      <c r="M86" s="34"/>
      <c r="N86" s="34"/>
      <c r="O86" s="34"/>
    </row>
    <row r="87" spans="1:15" x14ac:dyDescent="0.25">
      <c r="A87" s="18" t="s">
        <v>105</v>
      </c>
      <c r="B87" s="12">
        <v>5</v>
      </c>
      <c r="C87" s="34" t="str">
        <f t="shared" si="26"/>
        <v>Normal</v>
      </c>
      <c r="D87" s="34"/>
      <c r="E87" s="34"/>
      <c r="F87" s="34"/>
      <c r="J87" s="18" t="s">
        <v>105</v>
      </c>
      <c r="K87" s="12">
        <v>5</v>
      </c>
      <c r="L87" s="34" t="str">
        <f t="shared" si="27"/>
        <v>Normal</v>
      </c>
      <c r="M87" s="34"/>
      <c r="N87" s="34"/>
      <c r="O87" s="34"/>
    </row>
    <row r="88" spans="1:15" x14ac:dyDescent="0.25">
      <c r="A88" s="18" t="s">
        <v>106</v>
      </c>
      <c r="B88" s="12">
        <v>5</v>
      </c>
      <c r="C88" s="34" t="str">
        <f t="shared" si="26"/>
        <v>Normal</v>
      </c>
      <c r="D88" s="34"/>
      <c r="E88" s="34"/>
      <c r="F88" s="34"/>
      <c r="J88" s="18" t="s">
        <v>106</v>
      </c>
      <c r="K88" s="12">
        <v>5</v>
      </c>
      <c r="L88" s="34" t="str">
        <f t="shared" si="27"/>
        <v>Normal</v>
      </c>
      <c r="M88" s="34"/>
      <c r="N88" s="34"/>
      <c r="O88" s="34"/>
    </row>
    <row r="89" spans="1:15" x14ac:dyDescent="0.25">
      <c r="A89" s="18" t="s">
        <v>107</v>
      </c>
      <c r="B89" s="12">
        <v>4.3</v>
      </c>
      <c r="C89" s="34" t="str">
        <f t="shared" si="26"/>
        <v>Normal</v>
      </c>
      <c r="D89" s="34"/>
      <c r="E89" s="34"/>
      <c r="F89" s="34"/>
      <c r="J89" s="18" t="s">
        <v>107</v>
      </c>
      <c r="K89" s="12">
        <v>4.3</v>
      </c>
      <c r="L89" s="34" t="str">
        <f t="shared" si="27"/>
        <v>Normal</v>
      </c>
      <c r="M89" s="34"/>
      <c r="N89" s="34"/>
      <c r="O89" s="34"/>
    </row>
    <row r="90" spans="1:15" ht="15.75" thickBot="1" x14ac:dyDescent="0.3">
      <c r="A90" s="19" t="s">
        <v>108</v>
      </c>
      <c r="B90" s="15">
        <v>5</v>
      </c>
      <c r="C90" s="34" t="str">
        <f t="shared" si="26"/>
        <v>Normal</v>
      </c>
      <c r="D90" s="34"/>
      <c r="E90" s="34"/>
      <c r="F90" s="34"/>
      <c r="J90" s="19" t="s">
        <v>108</v>
      </c>
      <c r="K90" s="15">
        <v>5</v>
      </c>
      <c r="L90" s="34" t="str">
        <f t="shared" si="27"/>
        <v>Normal</v>
      </c>
      <c r="M90" s="34"/>
      <c r="N90" s="34"/>
      <c r="O90" s="34"/>
    </row>
    <row r="91" spans="1:15" x14ac:dyDescent="0.25">
      <c r="A91" s="58"/>
      <c r="B91" s="59"/>
      <c r="C91" s="51"/>
      <c r="D91" s="51"/>
      <c r="E91" s="51"/>
      <c r="F91" s="51"/>
      <c r="J91" s="58"/>
      <c r="K91" s="59"/>
      <c r="L91" s="51"/>
      <c r="M91" s="51"/>
      <c r="N91" s="51"/>
      <c r="O91" s="51"/>
    </row>
    <row r="92" spans="1:15" ht="15.75" thickBot="1" x14ac:dyDescent="0.3"/>
    <row r="93" spans="1:15" ht="15.75" thickBot="1" x14ac:dyDescent="0.3">
      <c r="A93" s="34"/>
      <c r="B93" s="40" t="s">
        <v>10</v>
      </c>
      <c r="C93" s="34" t="s">
        <v>112</v>
      </c>
      <c r="D93" s="34">
        <v>5</v>
      </c>
      <c r="E93" s="34"/>
      <c r="F93" s="34"/>
      <c r="J93" s="34"/>
      <c r="K93" s="40" t="s">
        <v>10</v>
      </c>
      <c r="L93" s="34" t="s">
        <v>112</v>
      </c>
      <c r="M93" s="34">
        <v>5</v>
      </c>
      <c r="N93" s="34"/>
      <c r="O93" s="34"/>
    </row>
    <row r="94" spans="1:15" x14ac:dyDescent="0.25">
      <c r="A94" s="38" t="s">
        <v>99</v>
      </c>
      <c r="B94" s="41">
        <v>0</v>
      </c>
      <c r="C94" s="34" t="str">
        <f>IF(B94&lt;$D$93,"Normal", "Found")</f>
        <v>Normal</v>
      </c>
      <c r="D94" s="34">
        <f>B94-$D$93</f>
        <v>-5</v>
      </c>
      <c r="E94" s="34"/>
      <c r="F94" s="34"/>
      <c r="J94" s="38" t="s">
        <v>99</v>
      </c>
      <c r="K94" s="41">
        <v>0</v>
      </c>
      <c r="L94" s="34" t="str">
        <f>IF(K94&lt;$D$93,"Normal", "Found")</f>
        <v>Normal</v>
      </c>
      <c r="M94" s="34">
        <f>K94-$D$93</f>
        <v>-5</v>
      </c>
      <c r="N94" s="34"/>
      <c r="O94" s="34"/>
    </row>
    <row r="95" spans="1:15" x14ac:dyDescent="0.25">
      <c r="A95" s="35" t="s">
        <v>100</v>
      </c>
      <c r="B95" s="42">
        <v>0</v>
      </c>
      <c r="C95" s="34" t="str">
        <f t="shared" ref="C95:C103" si="28">IF(B95&lt;$D$93,"Normal", "Found")</f>
        <v>Normal</v>
      </c>
      <c r="D95" s="34">
        <f t="shared" ref="D95:D103" si="29">B95-$D$93</f>
        <v>-5</v>
      </c>
      <c r="E95" s="34"/>
      <c r="F95" s="34"/>
      <c r="J95" s="35" t="s">
        <v>100</v>
      </c>
      <c r="K95" s="42">
        <v>0</v>
      </c>
      <c r="L95" s="34" t="str">
        <f t="shared" ref="L95:L103" si="30">IF(K95&lt;$D$93,"Normal", "Found")</f>
        <v>Normal</v>
      </c>
      <c r="M95" s="34">
        <f t="shared" ref="M95:M103" si="31">K95-$D$93</f>
        <v>-5</v>
      </c>
      <c r="N95" s="34"/>
      <c r="O95" s="34"/>
    </row>
    <row r="96" spans="1:15" x14ac:dyDescent="0.25">
      <c r="A96" s="18" t="s">
        <v>101</v>
      </c>
      <c r="B96" s="42">
        <v>0</v>
      </c>
      <c r="C96" s="34" t="str">
        <f t="shared" si="28"/>
        <v>Normal</v>
      </c>
      <c r="D96" s="34">
        <f t="shared" si="29"/>
        <v>-5</v>
      </c>
      <c r="E96" s="34"/>
      <c r="F96" s="34"/>
      <c r="J96" s="18" t="s">
        <v>101</v>
      </c>
      <c r="K96" s="42">
        <v>0</v>
      </c>
      <c r="L96" s="34" t="str">
        <f t="shared" si="30"/>
        <v>Normal</v>
      </c>
      <c r="M96" s="34">
        <f t="shared" si="31"/>
        <v>-5</v>
      </c>
      <c r="N96" s="34"/>
      <c r="O96" s="34"/>
    </row>
    <row r="97" spans="1:15" x14ac:dyDescent="0.25">
      <c r="A97" s="18" t="s">
        <v>102</v>
      </c>
      <c r="B97" s="42">
        <v>1</v>
      </c>
      <c r="C97" s="34" t="str">
        <f t="shared" si="28"/>
        <v>Normal</v>
      </c>
      <c r="D97" s="34">
        <f t="shared" si="29"/>
        <v>-4</v>
      </c>
      <c r="E97" s="34"/>
      <c r="F97" s="34"/>
      <c r="J97" s="18" t="s">
        <v>102</v>
      </c>
      <c r="K97" s="42">
        <v>1</v>
      </c>
      <c r="L97" s="34" t="str">
        <f t="shared" si="30"/>
        <v>Normal</v>
      </c>
      <c r="M97" s="34">
        <f t="shared" si="31"/>
        <v>-4</v>
      </c>
      <c r="N97" s="34"/>
      <c r="O97" s="34"/>
    </row>
    <row r="98" spans="1:15" x14ac:dyDescent="0.25">
      <c r="A98" s="18" t="s">
        <v>103</v>
      </c>
      <c r="B98" s="42">
        <v>2</v>
      </c>
      <c r="C98" s="34" t="str">
        <f t="shared" si="28"/>
        <v>Normal</v>
      </c>
      <c r="D98" s="34">
        <f t="shared" si="29"/>
        <v>-3</v>
      </c>
      <c r="E98" s="34"/>
      <c r="F98" s="34"/>
      <c r="J98" s="18" t="s">
        <v>103</v>
      </c>
      <c r="K98" s="42">
        <v>2</v>
      </c>
      <c r="L98" s="34" t="str">
        <f t="shared" si="30"/>
        <v>Normal</v>
      </c>
      <c r="M98" s="34">
        <f t="shared" si="31"/>
        <v>-3</v>
      </c>
      <c r="N98" s="34"/>
      <c r="O98" s="34"/>
    </row>
    <row r="99" spans="1:15" s="75" customFormat="1" x14ac:dyDescent="0.25">
      <c r="A99" s="81" t="s">
        <v>104</v>
      </c>
      <c r="B99" s="80">
        <v>16</v>
      </c>
      <c r="C99" s="39" t="str">
        <f t="shared" si="28"/>
        <v>Found</v>
      </c>
      <c r="D99" s="68">
        <f t="shared" si="29"/>
        <v>11</v>
      </c>
      <c r="E99" s="68"/>
      <c r="F99" s="68"/>
      <c r="J99" s="81" t="s">
        <v>104</v>
      </c>
      <c r="K99" s="80">
        <v>16</v>
      </c>
      <c r="L99" s="39" t="str">
        <f t="shared" si="30"/>
        <v>Found</v>
      </c>
      <c r="M99" s="68">
        <f t="shared" si="31"/>
        <v>11</v>
      </c>
      <c r="N99" s="68"/>
      <c r="O99" s="68"/>
    </row>
    <row r="100" spans="1:15" x14ac:dyDescent="0.25">
      <c r="A100" s="18" t="s">
        <v>105</v>
      </c>
      <c r="B100" s="42">
        <v>2</v>
      </c>
      <c r="C100" s="34" t="str">
        <f t="shared" si="28"/>
        <v>Normal</v>
      </c>
      <c r="D100" s="34">
        <f t="shared" si="29"/>
        <v>-3</v>
      </c>
      <c r="E100" s="34"/>
      <c r="F100" s="34"/>
      <c r="J100" s="18" t="s">
        <v>105</v>
      </c>
      <c r="K100" s="42">
        <v>2</v>
      </c>
      <c r="L100" s="34" t="str">
        <f t="shared" si="30"/>
        <v>Normal</v>
      </c>
      <c r="M100" s="34">
        <f t="shared" si="31"/>
        <v>-3</v>
      </c>
      <c r="N100" s="34"/>
      <c r="O100" s="34"/>
    </row>
    <row r="101" spans="1:15" x14ac:dyDescent="0.25">
      <c r="A101" s="18" t="s">
        <v>106</v>
      </c>
      <c r="B101" s="42">
        <v>1</v>
      </c>
      <c r="C101" s="34" t="str">
        <f t="shared" si="28"/>
        <v>Normal</v>
      </c>
      <c r="D101" s="34">
        <f t="shared" si="29"/>
        <v>-4</v>
      </c>
      <c r="E101" s="34"/>
      <c r="F101" s="34"/>
      <c r="J101" s="18" t="s">
        <v>106</v>
      </c>
      <c r="K101" s="42">
        <v>1</v>
      </c>
      <c r="L101" s="34" t="str">
        <f t="shared" si="30"/>
        <v>Normal</v>
      </c>
      <c r="M101" s="34">
        <f t="shared" si="31"/>
        <v>-4</v>
      </c>
      <c r="N101" s="34"/>
      <c r="O101" s="34"/>
    </row>
    <row r="102" spans="1:15" x14ac:dyDescent="0.25">
      <c r="A102" s="18" t="s">
        <v>107</v>
      </c>
      <c r="B102" s="42">
        <v>2</v>
      </c>
      <c r="C102" s="34" t="str">
        <f t="shared" si="28"/>
        <v>Normal</v>
      </c>
      <c r="D102" s="34">
        <f t="shared" si="29"/>
        <v>-3</v>
      </c>
      <c r="E102" s="34"/>
      <c r="F102" s="34"/>
      <c r="J102" s="18" t="s">
        <v>107</v>
      </c>
      <c r="K102" s="42">
        <v>2</v>
      </c>
      <c r="L102" s="34" t="str">
        <f t="shared" si="30"/>
        <v>Normal</v>
      </c>
      <c r="M102" s="34">
        <f t="shared" si="31"/>
        <v>-3</v>
      </c>
      <c r="N102" s="34"/>
      <c r="O102" s="34"/>
    </row>
    <row r="103" spans="1:15" ht="15.75" thickBot="1" x14ac:dyDescent="0.3">
      <c r="A103" s="19" t="s">
        <v>108</v>
      </c>
      <c r="B103" s="43">
        <v>1</v>
      </c>
      <c r="C103" s="34" t="str">
        <f t="shared" si="28"/>
        <v>Normal</v>
      </c>
      <c r="D103" s="34">
        <f t="shared" si="29"/>
        <v>-4</v>
      </c>
      <c r="E103" s="34"/>
      <c r="F103" s="34"/>
      <c r="J103" s="19" t="s">
        <v>108</v>
      </c>
      <c r="K103" s="43">
        <v>1</v>
      </c>
      <c r="L103" s="34" t="str">
        <f t="shared" si="30"/>
        <v>Normal</v>
      </c>
      <c r="M103" s="34">
        <f t="shared" si="31"/>
        <v>-4</v>
      </c>
      <c r="N103" s="34"/>
      <c r="O103" s="34"/>
    </row>
    <row r="104" spans="1:15" x14ac:dyDescent="0.25">
      <c r="F104" s="69"/>
      <c r="O104" s="69"/>
    </row>
  </sheetData>
  <mergeCells count="8">
    <mergeCell ref="A53:B53"/>
    <mergeCell ref="J53:K53"/>
    <mergeCell ref="A2:B2"/>
    <mergeCell ref="J2:K2"/>
    <mergeCell ref="A14:B14"/>
    <mergeCell ref="J14:K14"/>
    <mergeCell ref="A40:B40"/>
    <mergeCell ref="J40:K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2"/>
  <sheetViews>
    <sheetView topLeftCell="A56" workbookViewId="0">
      <selection activeCell="A69" sqref="A69"/>
    </sheetView>
  </sheetViews>
  <sheetFormatPr defaultRowHeight="15" x14ac:dyDescent="0.25"/>
  <cols>
    <col min="1" max="1" width="27.42578125" bestFit="1" customWidth="1"/>
    <col min="2" max="2" width="15.7109375" bestFit="1" customWidth="1"/>
    <col min="3" max="3" width="13" customWidth="1"/>
    <col min="6" max="6" width="10.28515625" bestFit="1" customWidth="1"/>
    <col min="12" max="12" width="27.42578125" bestFit="1" customWidth="1"/>
    <col min="13" max="13" width="15.7109375" bestFit="1" customWidth="1"/>
    <col min="14" max="14" width="13" customWidth="1"/>
    <col min="17" max="17" width="10.28515625" bestFit="1" customWidth="1"/>
  </cols>
  <sheetData>
    <row r="1" spans="1:18" x14ac:dyDescent="0.25">
      <c r="F1" t="s">
        <v>122</v>
      </c>
      <c r="Q1" t="s">
        <v>123</v>
      </c>
    </row>
    <row r="2" spans="1:18" x14ac:dyDescent="0.25">
      <c r="A2" s="99" t="s">
        <v>26</v>
      </c>
      <c r="B2" s="99"/>
      <c r="C2" s="45" t="s">
        <v>112</v>
      </c>
      <c r="D2" s="45">
        <v>20</v>
      </c>
      <c r="E2" s="45">
        <v>200</v>
      </c>
      <c r="F2" s="45" t="s">
        <v>119</v>
      </c>
      <c r="G2" s="45"/>
      <c r="L2" s="99" t="s">
        <v>26</v>
      </c>
      <c r="M2" s="99"/>
      <c r="N2" s="45" t="s">
        <v>112</v>
      </c>
      <c r="O2" s="45">
        <v>20</v>
      </c>
      <c r="P2" s="45">
        <v>200</v>
      </c>
      <c r="Q2" s="45" t="s">
        <v>119</v>
      </c>
      <c r="R2" s="45"/>
    </row>
    <row r="3" spans="1:18" x14ac:dyDescent="0.25">
      <c r="A3" s="94" t="s">
        <v>99</v>
      </c>
      <c r="B3" s="31">
        <v>210</v>
      </c>
      <c r="C3" s="39" t="str">
        <f>IF(B3&lt;$E$2,"Normal", "Found")</f>
        <v>Found</v>
      </c>
      <c r="D3" s="4">
        <f>B3-$D$2</f>
        <v>190</v>
      </c>
      <c r="E3" s="4">
        <f>B3-$E$2</f>
        <v>10</v>
      </c>
      <c r="F3" s="4">
        <f>E8-E3</f>
        <v>40</v>
      </c>
      <c r="G3" s="36"/>
      <c r="L3" s="44" t="s">
        <v>99</v>
      </c>
      <c r="M3" s="31">
        <v>210</v>
      </c>
      <c r="N3" s="39" t="str">
        <f>IF(M3&lt;$E$2,"Normal", "Found")</f>
        <v>Found</v>
      </c>
      <c r="O3" s="4">
        <f>M3-$D$2</f>
        <v>190</v>
      </c>
      <c r="P3" s="4">
        <f>M3-$E$2</f>
        <v>10</v>
      </c>
      <c r="Q3" s="4"/>
      <c r="R3" s="36"/>
    </row>
    <row r="4" spans="1:18" x14ac:dyDescent="0.25">
      <c r="A4" s="26" t="s">
        <v>100</v>
      </c>
      <c r="B4" s="20">
        <v>180</v>
      </c>
      <c r="C4" s="34" t="str">
        <f t="shared" ref="C4:C12" si="0">IF(B4&lt;$E$2,"Normal", "Found")</f>
        <v>Normal</v>
      </c>
      <c r="D4" s="4">
        <f t="shared" ref="D4:D12" si="1">B4-$D$2</f>
        <v>160</v>
      </c>
      <c r="E4" s="4">
        <f t="shared" ref="E4:E12" si="2">B4-$E$2</f>
        <v>-20</v>
      </c>
      <c r="F4" s="4">
        <f>E3-E10</f>
        <v>10</v>
      </c>
      <c r="G4" s="36"/>
      <c r="L4" s="26" t="s">
        <v>100</v>
      </c>
      <c r="M4" s="20">
        <v>180</v>
      </c>
      <c r="N4" s="34" t="str">
        <f t="shared" ref="N4:N12" si="3">IF(M4&lt;$E$2,"Normal", "Found")</f>
        <v>Normal</v>
      </c>
      <c r="O4" s="4">
        <f t="shared" ref="O4:O12" si="4">M4-$D$2</f>
        <v>160</v>
      </c>
      <c r="P4" s="4">
        <f t="shared" ref="P4:P12" si="5">M4-$E$2</f>
        <v>-20</v>
      </c>
      <c r="Q4" s="4"/>
      <c r="R4" s="36"/>
    </row>
    <row r="5" spans="1:18" x14ac:dyDescent="0.25">
      <c r="A5" s="26" t="s">
        <v>101</v>
      </c>
      <c r="B5" s="20">
        <v>120</v>
      </c>
      <c r="C5" s="34" t="str">
        <f t="shared" si="0"/>
        <v>Normal</v>
      </c>
      <c r="D5" s="4">
        <f t="shared" si="1"/>
        <v>100</v>
      </c>
      <c r="E5" s="4">
        <f t="shared" si="2"/>
        <v>-80</v>
      </c>
      <c r="F5" s="4">
        <f>E8-E10</f>
        <v>50</v>
      </c>
      <c r="G5" s="36"/>
      <c r="L5" s="26" t="s">
        <v>101</v>
      </c>
      <c r="M5" s="20">
        <v>120</v>
      </c>
      <c r="N5" s="34" t="str">
        <f t="shared" si="3"/>
        <v>Normal</v>
      </c>
      <c r="O5" s="4">
        <f t="shared" si="4"/>
        <v>100</v>
      </c>
      <c r="P5" s="4">
        <f t="shared" si="5"/>
        <v>-80</v>
      </c>
      <c r="Q5" s="4"/>
      <c r="R5" s="36"/>
    </row>
    <row r="6" spans="1:18" x14ac:dyDescent="0.25">
      <c r="A6" s="26" t="s">
        <v>102</v>
      </c>
      <c r="B6" s="20">
        <v>114</v>
      </c>
      <c r="C6" s="34" t="str">
        <f t="shared" si="0"/>
        <v>Normal</v>
      </c>
      <c r="D6" s="4">
        <f t="shared" si="1"/>
        <v>94</v>
      </c>
      <c r="E6" s="4">
        <f t="shared" si="2"/>
        <v>-86</v>
      </c>
      <c r="F6" s="4"/>
      <c r="G6" s="36"/>
      <c r="L6" s="26" t="s">
        <v>102</v>
      </c>
      <c r="M6" s="20">
        <v>114</v>
      </c>
      <c r="N6" s="34" t="str">
        <f t="shared" si="3"/>
        <v>Normal</v>
      </c>
      <c r="O6" s="4">
        <f t="shared" si="4"/>
        <v>94</v>
      </c>
      <c r="P6" s="4">
        <f t="shared" si="5"/>
        <v>-86</v>
      </c>
      <c r="Q6" s="4"/>
      <c r="R6" s="36"/>
    </row>
    <row r="7" spans="1:18" x14ac:dyDescent="0.25">
      <c r="A7" s="26" t="s">
        <v>103</v>
      </c>
      <c r="B7" s="20">
        <v>160</v>
      </c>
      <c r="C7" s="34" t="str">
        <f t="shared" si="0"/>
        <v>Normal</v>
      </c>
      <c r="D7" s="4">
        <f t="shared" si="1"/>
        <v>140</v>
      </c>
      <c r="E7" s="4">
        <f t="shared" si="2"/>
        <v>-40</v>
      </c>
      <c r="F7" s="4"/>
      <c r="G7" s="36"/>
      <c r="L7" s="26" t="s">
        <v>103</v>
      </c>
      <c r="M7" s="20">
        <v>160</v>
      </c>
      <c r="N7" s="34" t="str">
        <f t="shared" si="3"/>
        <v>Normal</v>
      </c>
      <c r="O7" s="4">
        <f t="shared" si="4"/>
        <v>140</v>
      </c>
      <c r="P7" s="4">
        <f t="shared" si="5"/>
        <v>-40</v>
      </c>
      <c r="Q7" s="4"/>
      <c r="R7" s="36"/>
    </row>
    <row r="8" spans="1:18" s="75" customFormat="1" x14ac:dyDescent="0.25">
      <c r="A8" s="77" t="s">
        <v>104</v>
      </c>
      <c r="B8" s="79">
        <v>250</v>
      </c>
      <c r="C8" s="39" t="str">
        <f t="shared" si="0"/>
        <v>Found</v>
      </c>
      <c r="D8" s="36">
        <f t="shared" si="1"/>
        <v>230</v>
      </c>
      <c r="E8" s="36">
        <f t="shared" si="2"/>
        <v>50</v>
      </c>
      <c r="F8" s="36"/>
      <c r="G8" s="36"/>
      <c r="L8" s="77" t="s">
        <v>104</v>
      </c>
      <c r="M8" s="79">
        <v>250</v>
      </c>
      <c r="N8" s="39" t="str">
        <f t="shared" si="3"/>
        <v>Found</v>
      </c>
      <c r="O8" s="36">
        <f t="shared" si="4"/>
        <v>230</v>
      </c>
      <c r="P8" s="36">
        <f t="shared" si="5"/>
        <v>50</v>
      </c>
      <c r="Q8" s="36"/>
      <c r="R8" s="36"/>
    </row>
    <row r="9" spans="1:18" x14ac:dyDescent="0.25">
      <c r="A9" s="26" t="s">
        <v>105</v>
      </c>
      <c r="B9" s="20">
        <v>195</v>
      </c>
      <c r="C9" s="34" t="str">
        <f t="shared" si="0"/>
        <v>Normal</v>
      </c>
      <c r="D9" s="4">
        <f t="shared" si="1"/>
        <v>175</v>
      </c>
      <c r="E9" s="4">
        <f t="shared" si="2"/>
        <v>-5</v>
      </c>
      <c r="F9" s="4"/>
      <c r="G9" s="36"/>
      <c r="L9" s="26" t="s">
        <v>105</v>
      </c>
      <c r="M9" s="20">
        <v>195</v>
      </c>
      <c r="N9" s="34" t="str">
        <f t="shared" si="3"/>
        <v>Normal</v>
      </c>
      <c r="O9" s="4">
        <f t="shared" si="4"/>
        <v>175</v>
      </c>
      <c r="P9" s="4">
        <f t="shared" si="5"/>
        <v>-5</v>
      </c>
      <c r="Q9" s="4"/>
      <c r="R9" s="36"/>
    </row>
    <row r="10" spans="1:18" x14ac:dyDescent="0.25">
      <c r="A10" s="93" t="s">
        <v>106</v>
      </c>
      <c r="B10" s="20">
        <v>200</v>
      </c>
      <c r="C10" s="39" t="str">
        <f t="shared" si="0"/>
        <v>Found</v>
      </c>
      <c r="D10" s="4">
        <f t="shared" si="1"/>
        <v>180</v>
      </c>
      <c r="E10" s="4">
        <f t="shared" si="2"/>
        <v>0</v>
      </c>
      <c r="F10" s="4"/>
      <c r="G10" s="36"/>
      <c r="L10" s="26" t="s">
        <v>106</v>
      </c>
      <c r="M10" s="20">
        <v>200</v>
      </c>
      <c r="N10" s="39" t="str">
        <f t="shared" si="3"/>
        <v>Found</v>
      </c>
      <c r="O10" s="4">
        <f t="shared" si="4"/>
        <v>180</v>
      </c>
      <c r="P10" s="4">
        <f t="shared" si="5"/>
        <v>0</v>
      </c>
      <c r="Q10" s="4"/>
      <c r="R10" s="36"/>
    </row>
    <row r="11" spans="1:18" x14ac:dyDescent="0.25">
      <c r="A11" s="26" t="s">
        <v>107</v>
      </c>
      <c r="B11" s="20">
        <v>175</v>
      </c>
      <c r="C11" s="34" t="str">
        <f t="shared" si="0"/>
        <v>Normal</v>
      </c>
      <c r="D11" s="4">
        <f t="shared" si="1"/>
        <v>155</v>
      </c>
      <c r="E11" s="4">
        <f t="shared" si="2"/>
        <v>-25</v>
      </c>
      <c r="F11" s="4"/>
      <c r="G11" s="36"/>
      <c r="L11" s="26" t="s">
        <v>107</v>
      </c>
      <c r="M11" s="20">
        <v>175</v>
      </c>
      <c r="N11" s="34" t="str">
        <f t="shared" si="3"/>
        <v>Normal</v>
      </c>
      <c r="O11" s="4">
        <f t="shared" si="4"/>
        <v>155</v>
      </c>
      <c r="P11" s="4">
        <f t="shared" si="5"/>
        <v>-25</v>
      </c>
      <c r="Q11" s="4"/>
      <c r="R11" s="36"/>
    </row>
    <row r="12" spans="1:18" ht="15.75" thickBot="1" x14ac:dyDescent="0.3">
      <c r="A12" s="27" t="s">
        <v>108</v>
      </c>
      <c r="B12" s="21">
        <v>165</v>
      </c>
      <c r="C12" s="34" t="str">
        <f t="shared" si="0"/>
        <v>Normal</v>
      </c>
      <c r="D12" s="4">
        <f t="shared" si="1"/>
        <v>145</v>
      </c>
      <c r="E12" s="4">
        <f t="shared" si="2"/>
        <v>-35</v>
      </c>
      <c r="F12" s="4"/>
      <c r="G12" s="36"/>
      <c r="L12" s="27" t="s">
        <v>108</v>
      </c>
      <c r="M12" s="21">
        <v>165</v>
      </c>
      <c r="N12" s="34" t="str">
        <f t="shared" si="3"/>
        <v>Normal</v>
      </c>
      <c r="O12" s="4">
        <f t="shared" si="4"/>
        <v>145</v>
      </c>
      <c r="P12" s="4">
        <f t="shared" si="5"/>
        <v>-35</v>
      </c>
      <c r="Q12" s="4"/>
      <c r="R12" s="36"/>
    </row>
    <row r="13" spans="1:18" x14ac:dyDescent="0.25">
      <c r="A13" s="58"/>
      <c r="B13" s="59"/>
      <c r="C13" s="51"/>
      <c r="D13" s="50"/>
      <c r="E13" s="50"/>
      <c r="F13" s="50">
        <f>MIN(F3:F5)</f>
        <v>10</v>
      </c>
      <c r="G13" s="71"/>
      <c r="L13" s="58"/>
      <c r="M13" s="59"/>
      <c r="N13" s="51"/>
      <c r="O13" s="50"/>
      <c r="P13" s="50"/>
      <c r="Q13" s="50"/>
      <c r="R13" s="71"/>
    </row>
    <row r="15" spans="1:18" x14ac:dyDescent="0.25">
      <c r="A15" s="99" t="s">
        <v>30</v>
      </c>
      <c r="B15" s="99"/>
      <c r="C15" s="45" t="s">
        <v>112</v>
      </c>
      <c r="D15" s="45">
        <v>50</v>
      </c>
      <c r="E15" s="45"/>
      <c r="F15" s="45"/>
      <c r="G15" s="45"/>
      <c r="L15" s="99" t="s">
        <v>30</v>
      </c>
      <c r="M15" s="99"/>
      <c r="N15" s="45" t="s">
        <v>112</v>
      </c>
      <c r="O15" s="45">
        <v>50</v>
      </c>
      <c r="P15" s="45"/>
      <c r="Q15" s="45"/>
      <c r="R15" s="45"/>
    </row>
    <row r="16" spans="1:18" x14ac:dyDescent="0.25">
      <c r="A16" s="44" t="s">
        <v>99</v>
      </c>
      <c r="B16" s="32">
        <v>25.2</v>
      </c>
      <c r="C16" s="34" t="str">
        <f>IF(B16&lt;$D$15,"Normal", "Found")</f>
        <v>Normal</v>
      </c>
      <c r="D16" s="34">
        <f>B16-$D$15</f>
        <v>-24.8</v>
      </c>
      <c r="E16" s="34"/>
      <c r="F16" s="34"/>
      <c r="G16" s="34"/>
      <c r="L16" s="44" t="s">
        <v>99</v>
      </c>
      <c r="M16" s="32">
        <v>25.2</v>
      </c>
      <c r="N16" s="34" t="str">
        <f>IF(M16&lt;$D$15,"Normal", "Found")</f>
        <v>Normal</v>
      </c>
      <c r="O16" s="34">
        <f>M16-$D$15</f>
        <v>-24.8</v>
      </c>
      <c r="P16" s="34"/>
      <c r="Q16" s="34"/>
      <c r="R16" s="34"/>
    </row>
    <row r="17" spans="1:18" x14ac:dyDescent="0.25">
      <c r="A17" s="26" t="s">
        <v>100</v>
      </c>
      <c r="B17" s="12">
        <v>36.299999999999997</v>
      </c>
      <c r="C17" s="34" t="str">
        <f t="shared" ref="C17:C25" si="6">IF(B17&lt;$D$15,"Normal", "Found")</f>
        <v>Normal</v>
      </c>
      <c r="D17" s="34">
        <f t="shared" ref="D17:D25" si="7">B17-$D$15</f>
        <v>-13.700000000000003</v>
      </c>
      <c r="E17" s="34"/>
      <c r="F17" s="34"/>
      <c r="G17" s="34"/>
      <c r="L17" s="26" t="s">
        <v>100</v>
      </c>
      <c r="M17" s="12">
        <v>36.299999999999997</v>
      </c>
      <c r="N17" s="34" t="str">
        <f t="shared" ref="N17:N25" si="8">IF(M17&lt;$D$15,"Normal", "Found")</f>
        <v>Normal</v>
      </c>
      <c r="O17" s="34">
        <f t="shared" ref="O17:O25" si="9">M17-$D$15</f>
        <v>-13.700000000000003</v>
      </c>
      <c r="P17" s="34"/>
      <c r="Q17" s="34"/>
      <c r="R17" s="34"/>
    </row>
    <row r="18" spans="1:18" x14ac:dyDescent="0.25">
      <c r="A18" s="26" t="s">
        <v>101</v>
      </c>
      <c r="B18" s="12">
        <v>25.1</v>
      </c>
      <c r="C18" s="34" t="str">
        <f t="shared" si="6"/>
        <v>Normal</v>
      </c>
      <c r="D18" s="34">
        <f t="shared" si="7"/>
        <v>-24.9</v>
      </c>
      <c r="E18" s="34"/>
      <c r="F18" s="34"/>
      <c r="G18" s="34"/>
      <c r="L18" s="26" t="s">
        <v>101</v>
      </c>
      <c r="M18" s="12">
        <v>25.1</v>
      </c>
      <c r="N18" s="34" t="str">
        <f t="shared" si="8"/>
        <v>Normal</v>
      </c>
      <c r="O18" s="34">
        <f t="shared" si="9"/>
        <v>-24.9</v>
      </c>
      <c r="P18" s="34"/>
      <c r="Q18" s="34"/>
      <c r="R18" s="34"/>
    </row>
    <row r="19" spans="1:18" x14ac:dyDescent="0.25">
      <c r="A19" s="26" t="s">
        <v>102</v>
      </c>
      <c r="B19" s="12">
        <v>17.100000000000001</v>
      </c>
      <c r="C19" s="34" t="str">
        <f t="shared" si="6"/>
        <v>Normal</v>
      </c>
      <c r="D19" s="34">
        <f t="shared" si="7"/>
        <v>-32.9</v>
      </c>
      <c r="E19" s="34"/>
      <c r="F19" s="34"/>
      <c r="G19" s="34"/>
      <c r="L19" s="26" t="s">
        <v>102</v>
      </c>
      <c r="M19" s="12">
        <v>17.100000000000001</v>
      </c>
      <c r="N19" s="34" t="str">
        <f t="shared" si="8"/>
        <v>Normal</v>
      </c>
      <c r="O19" s="34">
        <f t="shared" si="9"/>
        <v>-32.9</v>
      </c>
      <c r="P19" s="34"/>
      <c r="Q19" s="34"/>
      <c r="R19" s="34"/>
    </row>
    <row r="20" spans="1:18" x14ac:dyDescent="0.25">
      <c r="A20" s="26" t="s">
        <v>103</v>
      </c>
      <c r="B20" s="12">
        <v>33.5</v>
      </c>
      <c r="C20" s="34" t="str">
        <f t="shared" si="6"/>
        <v>Normal</v>
      </c>
      <c r="D20" s="34">
        <f t="shared" si="7"/>
        <v>-16.5</v>
      </c>
      <c r="E20" s="34"/>
      <c r="F20" s="34"/>
      <c r="G20" s="34"/>
      <c r="L20" s="26" t="s">
        <v>103</v>
      </c>
      <c r="M20" s="12">
        <v>33.5</v>
      </c>
      <c r="N20" s="34" t="str">
        <f t="shared" si="8"/>
        <v>Normal</v>
      </c>
      <c r="O20" s="34">
        <f t="shared" si="9"/>
        <v>-16.5</v>
      </c>
      <c r="P20" s="34"/>
      <c r="Q20" s="34"/>
      <c r="R20" s="34"/>
    </row>
    <row r="21" spans="1:18" s="83" customFormat="1" x14ac:dyDescent="0.25">
      <c r="A21" s="93" t="s">
        <v>104</v>
      </c>
      <c r="B21" s="11">
        <v>67</v>
      </c>
      <c r="C21" s="84" t="str">
        <f t="shared" si="6"/>
        <v>Found</v>
      </c>
      <c r="D21" s="82">
        <f t="shared" si="7"/>
        <v>17</v>
      </c>
      <c r="E21" s="82"/>
      <c r="F21" s="82"/>
      <c r="G21" s="82"/>
      <c r="L21" s="77" t="s">
        <v>104</v>
      </c>
      <c r="M21" s="11">
        <v>67</v>
      </c>
      <c r="N21" s="84" t="str">
        <f t="shared" si="8"/>
        <v>Found</v>
      </c>
      <c r="O21" s="82">
        <f t="shared" si="9"/>
        <v>17</v>
      </c>
      <c r="P21" s="82"/>
      <c r="Q21" s="82"/>
      <c r="R21" s="82"/>
    </row>
    <row r="22" spans="1:18" x14ac:dyDescent="0.25">
      <c r="A22" s="93" t="s">
        <v>105</v>
      </c>
      <c r="B22" s="12">
        <v>60</v>
      </c>
      <c r="C22" s="39" t="str">
        <f t="shared" si="6"/>
        <v>Found</v>
      </c>
      <c r="D22" s="34">
        <f t="shared" si="7"/>
        <v>10</v>
      </c>
      <c r="E22" s="34"/>
      <c r="F22" s="34"/>
      <c r="G22" s="34"/>
      <c r="L22" s="26" t="s">
        <v>105</v>
      </c>
      <c r="M22" s="12">
        <v>60</v>
      </c>
      <c r="N22" s="39" t="str">
        <f t="shared" si="8"/>
        <v>Found</v>
      </c>
      <c r="O22" s="34">
        <f t="shared" si="9"/>
        <v>10</v>
      </c>
      <c r="P22" s="34"/>
      <c r="Q22" s="34"/>
      <c r="R22" s="34"/>
    </row>
    <row r="23" spans="1:18" x14ac:dyDescent="0.25">
      <c r="A23" s="26" t="s">
        <v>106</v>
      </c>
      <c r="B23" s="12">
        <v>17.100000000000001</v>
      </c>
      <c r="C23" s="34" t="str">
        <f t="shared" si="6"/>
        <v>Normal</v>
      </c>
      <c r="D23" s="34">
        <f t="shared" si="7"/>
        <v>-32.9</v>
      </c>
      <c r="E23" s="34"/>
      <c r="F23" s="34"/>
      <c r="G23" s="34"/>
      <c r="L23" s="26" t="s">
        <v>106</v>
      </c>
      <c r="M23" s="12">
        <v>17.100000000000001</v>
      </c>
      <c r="N23" s="34" t="str">
        <f t="shared" si="8"/>
        <v>Normal</v>
      </c>
      <c r="O23" s="34">
        <f t="shared" si="9"/>
        <v>-32.9</v>
      </c>
      <c r="P23" s="34"/>
      <c r="Q23" s="34"/>
      <c r="R23" s="34"/>
    </row>
    <row r="24" spans="1:18" x14ac:dyDescent="0.25">
      <c r="A24" s="26" t="s">
        <v>107</v>
      </c>
      <c r="B24" s="12">
        <v>16.45</v>
      </c>
      <c r="C24" s="34" t="str">
        <f t="shared" si="6"/>
        <v>Normal</v>
      </c>
      <c r="D24" s="34">
        <f t="shared" si="7"/>
        <v>-33.549999999999997</v>
      </c>
      <c r="E24" s="34"/>
      <c r="F24" s="34"/>
      <c r="G24" s="34"/>
      <c r="L24" s="26" t="s">
        <v>107</v>
      </c>
      <c r="M24" s="12">
        <v>16.45</v>
      </c>
      <c r="N24" s="34" t="str">
        <f t="shared" si="8"/>
        <v>Normal</v>
      </c>
      <c r="O24" s="34">
        <f t="shared" si="9"/>
        <v>-33.549999999999997</v>
      </c>
      <c r="P24" s="34"/>
      <c r="Q24" s="34"/>
      <c r="R24" s="34"/>
    </row>
    <row r="25" spans="1:18" ht="15.75" thickBot="1" x14ac:dyDescent="0.3">
      <c r="A25" s="27" t="s">
        <v>108</v>
      </c>
      <c r="B25" s="15">
        <v>43.5</v>
      </c>
      <c r="C25" s="34" t="str">
        <f t="shared" si="6"/>
        <v>Normal</v>
      </c>
      <c r="D25" s="34">
        <f t="shared" si="7"/>
        <v>-6.5</v>
      </c>
      <c r="E25" s="34"/>
      <c r="F25" s="34"/>
      <c r="G25" s="34"/>
      <c r="L25" s="27" t="s">
        <v>108</v>
      </c>
      <c r="M25" s="15">
        <v>43.5</v>
      </c>
      <c r="N25" s="34" t="str">
        <f t="shared" si="8"/>
        <v>Normal</v>
      </c>
      <c r="O25" s="34">
        <f t="shared" si="9"/>
        <v>-6.5</v>
      </c>
      <c r="P25" s="34"/>
      <c r="Q25" s="34"/>
      <c r="R25" s="34"/>
    </row>
    <row r="26" spans="1:18" x14ac:dyDescent="0.25">
      <c r="A26" s="58"/>
      <c r="B26" s="59"/>
      <c r="C26" s="51"/>
      <c r="D26" s="51"/>
      <c r="E26" s="51"/>
      <c r="F26" s="51"/>
      <c r="G26" s="69"/>
      <c r="L26" s="58"/>
      <c r="M26" s="59"/>
      <c r="N26" s="51"/>
      <c r="O26" s="51"/>
      <c r="P26" s="51"/>
      <c r="Q26" s="51"/>
      <c r="R26" s="69"/>
    </row>
    <row r="28" spans="1:18" x14ac:dyDescent="0.25">
      <c r="A28" s="99" t="s">
        <v>29</v>
      </c>
      <c r="B28" s="99"/>
      <c r="C28" s="45" t="s">
        <v>112</v>
      </c>
      <c r="D28" s="45">
        <v>40</v>
      </c>
      <c r="E28" s="45">
        <v>80</v>
      </c>
      <c r="F28" s="45"/>
      <c r="G28" s="45"/>
      <c r="L28" s="99" t="s">
        <v>29</v>
      </c>
      <c r="M28" s="99"/>
      <c r="N28" s="45" t="s">
        <v>112</v>
      </c>
      <c r="O28" s="45">
        <v>40</v>
      </c>
      <c r="P28" s="45">
        <v>80</v>
      </c>
      <c r="Q28" s="45"/>
      <c r="R28" s="45"/>
    </row>
    <row r="29" spans="1:18" x14ac:dyDescent="0.25">
      <c r="A29" s="44" t="s">
        <v>99</v>
      </c>
      <c r="B29" s="32">
        <v>62</v>
      </c>
      <c r="C29" s="4" t="str">
        <f>IF(B29&lt;$E$28,"Normal", "Found")</f>
        <v>Normal</v>
      </c>
      <c r="D29" s="4">
        <f>B29-$E$28</f>
        <v>-18</v>
      </c>
      <c r="E29" s="4"/>
      <c r="F29" s="4"/>
      <c r="G29" s="4"/>
      <c r="L29" s="44" t="s">
        <v>99</v>
      </c>
      <c r="M29" s="32">
        <v>62</v>
      </c>
      <c r="N29" s="4" t="str">
        <f>IF(M29&lt;$E$28,"Normal", "Found")</f>
        <v>Normal</v>
      </c>
      <c r="O29" s="4">
        <f>M29-$E$28</f>
        <v>-18</v>
      </c>
      <c r="P29" s="4"/>
      <c r="Q29" s="4"/>
      <c r="R29" s="4"/>
    </row>
    <row r="30" spans="1:18" s="83" customFormat="1" x14ac:dyDescent="0.25">
      <c r="A30" s="93" t="s">
        <v>100</v>
      </c>
      <c r="B30" s="11">
        <v>289</v>
      </c>
      <c r="C30" s="85" t="str">
        <f t="shared" ref="C30:C38" si="10">IF(B30&lt;$E$28,"Normal", "Found")</f>
        <v>Found</v>
      </c>
      <c r="D30" s="86">
        <f t="shared" ref="D30:D38" si="11">B30-$E$28</f>
        <v>209</v>
      </c>
      <c r="E30" s="86">
        <f>D30-D33</f>
        <v>129</v>
      </c>
      <c r="F30" s="86"/>
      <c r="G30" s="86"/>
      <c r="L30" s="77" t="s">
        <v>100</v>
      </c>
      <c r="M30" s="11">
        <v>289</v>
      </c>
      <c r="N30" s="85" t="str">
        <f t="shared" ref="N30:N38" si="12">IF(M30&lt;$E$28,"Normal", "Found")</f>
        <v>Found</v>
      </c>
      <c r="O30" s="86">
        <f t="shared" ref="O30:O38" si="13">M30-$E$28</f>
        <v>209</v>
      </c>
      <c r="P30" s="86"/>
      <c r="Q30" s="86"/>
      <c r="R30" s="86"/>
    </row>
    <row r="31" spans="1:18" x14ac:dyDescent="0.25">
      <c r="A31" s="26" t="s">
        <v>101</v>
      </c>
      <c r="B31" s="12">
        <v>62.5</v>
      </c>
      <c r="C31" s="4" t="str">
        <f t="shared" si="10"/>
        <v>Normal</v>
      </c>
      <c r="D31" s="4">
        <f t="shared" si="11"/>
        <v>-17.5</v>
      </c>
      <c r="E31" s="4">
        <f>D30-D34</f>
        <v>83</v>
      </c>
      <c r="F31" s="4"/>
      <c r="G31" s="4"/>
      <c r="L31" s="26" t="s">
        <v>101</v>
      </c>
      <c r="M31" s="12">
        <v>62.5</v>
      </c>
      <c r="N31" s="4" t="str">
        <f t="shared" si="12"/>
        <v>Normal</v>
      </c>
      <c r="O31" s="4">
        <f t="shared" si="13"/>
        <v>-17.5</v>
      </c>
      <c r="P31" s="4"/>
      <c r="Q31" s="4"/>
      <c r="R31" s="4"/>
    </row>
    <row r="32" spans="1:18" x14ac:dyDescent="0.25">
      <c r="A32" s="26" t="s">
        <v>102</v>
      </c>
      <c r="B32" s="12">
        <v>76</v>
      </c>
      <c r="C32" s="4" t="str">
        <f t="shared" si="10"/>
        <v>Normal</v>
      </c>
      <c r="D32" s="4">
        <f t="shared" si="11"/>
        <v>-4</v>
      </c>
      <c r="E32" s="4">
        <f>D30-D35</f>
        <v>188</v>
      </c>
      <c r="F32" s="4"/>
      <c r="G32" s="4"/>
      <c r="L32" s="26" t="s">
        <v>102</v>
      </c>
      <c r="M32" s="12">
        <v>76</v>
      </c>
      <c r="N32" s="4" t="str">
        <f t="shared" si="12"/>
        <v>Normal</v>
      </c>
      <c r="O32" s="4">
        <f t="shared" si="13"/>
        <v>-4</v>
      </c>
      <c r="P32" s="4"/>
      <c r="Q32" s="4"/>
      <c r="R32" s="4"/>
    </row>
    <row r="33" spans="1:18" x14ac:dyDescent="0.25">
      <c r="A33" s="26" t="s">
        <v>103</v>
      </c>
      <c r="B33" s="12">
        <v>160</v>
      </c>
      <c r="C33" s="37" t="str">
        <f t="shared" si="10"/>
        <v>Found</v>
      </c>
      <c r="D33" s="4">
        <f t="shared" si="11"/>
        <v>80</v>
      </c>
      <c r="E33" s="4">
        <f>D30-D37</f>
        <v>169</v>
      </c>
      <c r="F33" s="4"/>
      <c r="G33" s="4"/>
      <c r="L33" s="26" t="s">
        <v>103</v>
      </c>
      <c r="M33" s="12">
        <v>160</v>
      </c>
      <c r="N33" s="37" t="str">
        <f t="shared" si="12"/>
        <v>Found</v>
      </c>
      <c r="O33" s="4">
        <f t="shared" si="13"/>
        <v>80</v>
      </c>
      <c r="P33" s="4"/>
      <c r="Q33" s="4"/>
      <c r="R33" s="4"/>
    </row>
    <row r="34" spans="1:18" x14ac:dyDescent="0.25">
      <c r="A34" s="26" t="s">
        <v>104</v>
      </c>
      <c r="B34" s="12">
        <v>206</v>
      </c>
      <c r="C34" s="37" t="str">
        <f t="shared" si="10"/>
        <v>Found</v>
      </c>
      <c r="D34" s="4">
        <f t="shared" si="11"/>
        <v>126</v>
      </c>
      <c r="E34" s="4">
        <f>D30-D38</f>
        <v>14</v>
      </c>
      <c r="F34" s="4"/>
      <c r="G34" s="4"/>
      <c r="L34" s="26" t="s">
        <v>104</v>
      </c>
      <c r="M34" s="12">
        <v>206</v>
      </c>
      <c r="N34" s="37" t="str">
        <f t="shared" si="12"/>
        <v>Found</v>
      </c>
      <c r="O34" s="4">
        <f t="shared" si="13"/>
        <v>126</v>
      </c>
      <c r="P34" s="4"/>
      <c r="Q34" s="4"/>
      <c r="R34" s="4"/>
    </row>
    <row r="35" spans="1:18" x14ac:dyDescent="0.25">
      <c r="A35" s="26" t="s">
        <v>105</v>
      </c>
      <c r="B35" s="12">
        <v>101</v>
      </c>
      <c r="C35" s="37" t="str">
        <f t="shared" si="10"/>
        <v>Found</v>
      </c>
      <c r="D35" s="4">
        <f t="shared" si="11"/>
        <v>21</v>
      </c>
      <c r="E35" s="4">
        <f>D34-D33</f>
        <v>46</v>
      </c>
      <c r="F35" s="4"/>
      <c r="G35" s="4"/>
      <c r="L35" s="26" t="s">
        <v>105</v>
      </c>
      <c r="M35" s="12">
        <v>101</v>
      </c>
      <c r="N35" s="37" t="str">
        <f t="shared" si="12"/>
        <v>Found</v>
      </c>
      <c r="O35" s="4">
        <f t="shared" si="13"/>
        <v>21</v>
      </c>
      <c r="P35" s="4"/>
      <c r="Q35" s="4"/>
      <c r="R35" s="4"/>
    </row>
    <row r="36" spans="1:18" x14ac:dyDescent="0.25">
      <c r="A36" s="26" t="s">
        <v>106</v>
      </c>
      <c r="B36" s="12">
        <v>76</v>
      </c>
      <c r="C36" s="4" t="str">
        <f t="shared" si="10"/>
        <v>Normal</v>
      </c>
      <c r="D36" s="4">
        <f t="shared" si="11"/>
        <v>-4</v>
      </c>
      <c r="E36" s="4">
        <f>D33-D35</f>
        <v>59</v>
      </c>
      <c r="F36" s="4"/>
      <c r="G36" s="4"/>
      <c r="L36" s="26" t="s">
        <v>106</v>
      </c>
      <c r="M36" s="12">
        <v>76</v>
      </c>
      <c r="N36" s="4" t="str">
        <f t="shared" si="12"/>
        <v>Normal</v>
      </c>
      <c r="O36" s="4">
        <f t="shared" si="13"/>
        <v>-4</v>
      </c>
      <c r="P36" s="4"/>
      <c r="Q36" s="4"/>
      <c r="R36" s="4"/>
    </row>
    <row r="37" spans="1:18" x14ac:dyDescent="0.25">
      <c r="A37" s="26" t="s">
        <v>107</v>
      </c>
      <c r="B37" s="12">
        <v>120</v>
      </c>
      <c r="C37" s="37" t="str">
        <f t="shared" si="10"/>
        <v>Found</v>
      </c>
      <c r="D37" s="4">
        <f t="shared" si="11"/>
        <v>40</v>
      </c>
      <c r="E37" s="4">
        <f>D33-D37</f>
        <v>40</v>
      </c>
      <c r="F37" s="4"/>
      <c r="G37" s="4"/>
      <c r="L37" s="26" t="s">
        <v>107</v>
      </c>
      <c r="M37" s="12">
        <v>120</v>
      </c>
      <c r="N37" s="37" t="str">
        <f t="shared" si="12"/>
        <v>Found</v>
      </c>
      <c r="O37" s="4">
        <f t="shared" si="13"/>
        <v>40</v>
      </c>
      <c r="P37" s="4"/>
      <c r="Q37" s="4"/>
      <c r="R37" s="4"/>
    </row>
    <row r="38" spans="1:18" ht="15.75" thickBot="1" x14ac:dyDescent="0.3">
      <c r="A38" s="95" t="s">
        <v>108</v>
      </c>
      <c r="B38" s="15">
        <v>275</v>
      </c>
      <c r="C38" s="37" t="str">
        <f t="shared" si="10"/>
        <v>Found</v>
      </c>
      <c r="D38" s="4">
        <f t="shared" si="11"/>
        <v>195</v>
      </c>
      <c r="E38" s="4">
        <f>D38-D33</f>
        <v>115</v>
      </c>
      <c r="F38" s="4"/>
      <c r="G38" s="4"/>
      <c r="L38" s="27" t="s">
        <v>108</v>
      </c>
      <c r="M38" s="15">
        <v>275</v>
      </c>
      <c r="N38" s="37" t="str">
        <f t="shared" si="12"/>
        <v>Found</v>
      </c>
      <c r="O38" s="4">
        <f t="shared" si="13"/>
        <v>195</v>
      </c>
      <c r="P38" s="4"/>
      <c r="Q38" s="4"/>
      <c r="R38" s="4"/>
    </row>
    <row r="39" spans="1:18" x14ac:dyDescent="0.25">
      <c r="A39" s="58"/>
      <c r="B39" s="59"/>
      <c r="C39" s="63"/>
      <c r="D39" s="63"/>
      <c r="E39" s="63">
        <f>D34-D35</f>
        <v>105</v>
      </c>
      <c r="F39" s="63"/>
      <c r="G39" s="63"/>
      <c r="H39" s="75"/>
      <c r="I39" s="75"/>
      <c r="J39" s="75"/>
      <c r="K39" s="75"/>
      <c r="L39" s="58"/>
      <c r="M39" s="59"/>
      <c r="N39" s="63"/>
      <c r="O39" s="63"/>
      <c r="P39" s="63"/>
      <c r="Q39" s="63"/>
      <c r="R39" s="63"/>
    </row>
    <row r="40" spans="1:18" x14ac:dyDescent="0.25">
      <c r="A40" s="58"/>
      <c r="B40" s="59"/>
      <c r="C40" s="63"/>
      <c r="D40" s="63"/>
      <c r="E40" s="63">
        <f>D34-D37</f>
        <v>86</v>
      </c>
      <c r="F40" s="63"/>
      <c r="G40" s="63"/>
      <c r="H40" s="75"/>
      <c r="I40" s="75"/>
      <c r="J40" s="75"/>
      <c r="K40" s="75"/>
      <c r="L40" s="58"/>
      <c r="M40" s="59"/>
      <c r="N40" s="63"/>
      <c r="O40" s="63"/>
      <c r="P40" s="63"/>
      <c r="Q40" s="63"/>
      <c r="R40" s="63"/>
    </row>
    <row r="41" spans="1:18" x14ac:dyDescent="0.25">
      <c r="A41" s="58"/>
      <c r="B41" s="59"/>
      <c r="C41" s="63"/>
      <c r="D41" s="63"/>
      <c r="E41" s="63">
        <f>D38-D34</f>
        <v>69</v>
      </c>
      <c r="F41" s="63"/>
      <c r="G41" s="63"/>
      <c r="H41" s="75"/>
      <c r="I41" s="75"/>
      <c r="J41" s="75"/>
      <c r="K41" s="75"/>
      <c r="L41" s="58"/>
      <c r="M41" s="59"/>
      <c r="N41" s="63"/>
      <c r="O41" s="63"/>
      <c r="P41" s="63"/>
      <c r="Q41" s="63"/>
      <c r="R41" s="63"/>
    </row>
    <row r="42" spans="1:18" x14ac:dyDescent="0.25">
      <c r="A42" s="58"/>
      <c r="B42" s="59"/>
      <c r="C42" s="63"/>
      <c r="D42" s="63"/>
      <c r="E42" s="63">
        <f>D37-D35</f>
        <v>19</v>
      </c>
      <c r="F42" s="63"/>
      <c r="G42" s="63"/>
      <c r="H42" s="75"/>
      <c r="I42" s="75"/>
      <c r="J42" s="75"/>
      <c r="K42" s="75"/>
      <c r="L42" s="58"/>
      <c r="M42" s="59"/>
      <c r="N42" s="63"/>
      <c r="O42" s="63"/>
      <c r="P42" s="63"/>
      <c r="Q42" s="63"/>
      <c r="R42" s="63"/>
    </row>
    <row r="43" spans="1:18" x14ac:dyDescent="0.25">
      <c r="A43" s="58"/>
      <c r="B43" s="59"/>
      <c r="C43" s="63"/>
      <c r="D43" s="63"/>
      <c r="E43" s="63">
        <f>D38-D35</f>
        <v>174</v>
      </c>
      <c r="F43" s="63"/>
      <c r="G43" s="63"/>
      <c r="H43" s="75"/>
      <c r="I43" s="75"/>
      <c r="J43" s="75"/>
      <c r="K43" s="75"/>
      <c r="L43" s="58"/>
      <c r="M43" s="59"/>
      <c r="N43" s="63"/>
      <c r="O43" s="63"/>
      <c r="P43" s="63"/>
      <c r="Q43" s="63"/>
      <c r="R43" s="63"/>
    </row>
    <row r="44" spans="1:18" x14ac:dyDescent="0.25">
      <c r="A44" s="58"/>
      <c r="B44" s="59"/>
      <c r="C44" s="63"/>
      <c r="D44" s="63"/>
      <c r="E44" s="63">
        <f>D38-D37</f>
        <v>155</v>
      </c>
      <c r="F44" s="63"/>
      <c r="G44" s="63"/>
      <c r="H44" s="75"/>
      <c r="I44" s="75"/>
      <c r="J44" s="75"/>
      <c r="K44" s="75"/>
      <c r="L44" s="58"/>
      <c r="M44" s="59"/>
      <c r="N44" s="63"/>
      <c r="O44" s="63"/>
      <c r="P44" s="63"/>
      <c r="Q44" s="63"/>
      <c r="R44" s="63"/>
    </row>
    <row r="45" spans="1:18" x14ac:dyDescent="0.25">
      <c r="A45" s="58"/>
      <c r="B45" s="59"/>
      <c r="C45" s="63"/>
      <c r="D45" s="63" t="s">
        <v>124</v>
      </c>
      <c r="E45" s="63">
        <f>MIN(E30:E44)</f>
        <v>14</v>
      </c>
      <c r="F45" s="63"/>
      <c r="G45" s="63"/>
      <c r="H45" s="75"/>
      <c r="I45" s="75"/>
      <c r="J45" s="75"/>
      <c r="K45" s="75"/>
      <c r="L45" s="58"/>
      <c r="M45" s="59"/>
      <c r="N45" s="63"/>
      <c r="O45" s="63"/>
      <c r="P45" s="63"/>
      <c r="Q45" s="63"/>
      <c r="R45" s="63"/>
    </row>
    <row r="46" spans="1:18" x14ac:dyDescent="0.25">
      <c r="A46" s="58"/>
      <c r="B46" s="59"/>
      <c r="C46" s="63"/>
      <c r="D46" s="63"/>
      <c r="E46" s="63"/>
      <c r="F46" s="63"/>
      <c r="G46" s="63"/>
      <c r="H46" s="75"/>
      <c r="I46" s="75"/>
      <c r="J46" s="75"/>
      <c r="K46" s="75"/>
      <c r="L46" s="58"/>
      <c r="M46" s="59"/>
      <c r="N46" s="63"/>
      <c r="O46" s="63"/>
      <c r="P46" s="63"/>
      <c r="Q46" s="63"/>
      <c r="R46" s="63"/>
    </row>
    <row r="48" spans="1:18" x14ac:dyDescent="0.25">
      <c r="A48" s="99" t="s">
        <v>8</v>
      </c>
      <c r="B48" s="99"/>
      <c r="C48" s="45" t="s">
        <v>112</v>
      </c>
      <c r="D48" s="45">
        <v>200</v>
      </c>
      <c r="E48" s="45"/>
      <c r="F48" s="45"/>
      <c r="G48" s="45"/>
      <c r="L48" s="99" t="s">
        <v>8</v>
      </c>
      <c r="M48" s="99"/>
      <c r="N48" s="45" t="s">
        <v>112</v>
      </c>
      <c r="O48" s="45">
        <v>200</v>
      </c>
      <c r="P48" s="45"/>
      <c r="Q48" s="45"/>
      <c r="R48" s="45"/>
    </row>
    <row r="49" spans="1:18" x14ac:dyDescent="0.25">
      <c r="A49" s="44" t="s">
        <v>99</v>
      </c>
      <c r="B49" s="32">
        <v>118</v>
      </c>
      <c r="C49" s="34" t="str">
        <f>IF(B49&lt;$D$48, "Normal", "Found")</f>
        <v>Normal</v>
      </c>
      <c r="D49" s="34">
        <f>B49-$D$48</f>
        <v>-82</v>
      </c>
      <c r="E49" s="34"/>
      <c r="F49" s="34"/>
      <c r="G49" s="34"/>
      <c r="L49" s="44" t="s">
        <v>99</v>
      </c>
      <c r="M49" s="32">
        <v>118</v>
      </c>
      <c r="N49" s="34" t="str">
        <f>IF(M49&lt;$D$48, "Normal", "Found")</f>
        <v>Normal</v>
      </c>
      <c r="O49" s="34">
        <f>M49-$D$48</f>
        <v>-82</v>
      </c>
      <c r="P49" s="34"/>
      <c r="Q49" s="34"/>
      <c r="R49" s="34"/>
    </row>
    <row r="50" spans="1:18" x14ac:dyDescent="0.25">
      <c r="A50" s="26" t="s">
        <v>100</v>
      </c>
      <c r="B50" s="12">
        <v>136</v>
      </c>
      <c r="C50" s="34" t="str">
        <f t="shared" ref="C50:C58" si="14">IF(B50&lt;$D$48, "Normal", "Found")</f>
        <v>Normal</v>
      </c>
      <c r="D50" s="34">
        <f t="shared" ref="D50:D58" si="15">B50-$D$48</f>
        <v>-64</v>
      </c>
      <c r="E50" s="34"/>
      <c r="F50" s="34"/>
      <c r="G50" s="34"/>
      <c r="L50" s="26" t="s">
        <v>100</v>
      </c>
      <c r="M50" s="12">
        <v>136</v>
      </c>
      <c r="N50" s="34" t="str">
        <f t="shared" ref="N50:N58" si="16">IF(M50&lt;$D$48, "Normal", "Found")</f>
        <v>Normal</v>
      </c>
      <c r="O50" s="34">
        <f t="shared" ref="O50:O58" si="17">M50-$D$48</f>
        <v>-64</v>
      </c>
      <c r="P50" s="34"/>
      <c r="Q50" s="34"/>
      <c r="R50" s="34"/>
    </row>
    <row r="51" spans="1:18" x14ac:dyDescent="0.25">
      <c r="A51" s="93" t="s">
        <v>101</v>
      </c>
      <c r="B51" s="12">
        <v>221</v>
      </c>
      <c r="C51" s="39" t="str">
        <f t="shared" si="14"/>
        <v>Found</v>
      </c>
      <c r="D51" s="34">
        <f t="shared" si="15"/>
        <v>21</v>
      </c>
      <c r="E51" s="34"/>
      <c r="F51" s="34"/>
      <c r="G51" s="34"/>
      <c r="L51" s="26" t="s">
        <v>101</v>
      </c>
      <c r="M51" s="12">
        <v>221</v>
      </c>
      <c r="N51" s="39" t="str">
        <f t="shared" si="16"/>
        <v>Found</v>
      </c>
      <c r="O51" s="34">
        <f t="shared" si="17"/>
        <v>21</v>
      </c>
      <c r="P51" s="34"/>
      <c r="Q51" s="34"/>
      <c r="R51" s="34"/>
    </row>
    <row r="52" spans="1:18" x14ac:dyDescent="0.25">
      <c r="A52" s="26" t="s">
        <v>102</v>
      </c>
      <c r="B52" s="12">
        <v>143</v>
      </c>
      <c r="C52" s="34" t="str">
        <f t="shared" si="14"/>
        <v>Normal</v>
      </c>
      <c r="D52" s="34">
        <f t="shared" si="15"/>
        <v>-57</v>
      </c>
      <c r="E52" s="34"/>
      <c r="F52" s="34"/>
      <c r="G52" s="34"/>
      <c r="L52" s="26" t="s">
        <v>102</v>
      </c>
      <c r="M52" s="12">
        <v>143</v>
      </c>
      <c r="N52" s="34" t="str">
        <f t="shared" si="16"/>
        <v>Normal</v>
      </c>
      <c r="O52" s="34">
        <f t="shared" si="17"/>
        <v>-57</v>
      </c>
      <c r="P52" s="34"/>
      <c r="Q52" s="34"/>
      <c r="R52" s="34"/>
    </row>
    <row r="53" spans="1:18" x14ac:dyDescent="0.25">
      <c r="A53" s="26" t="s">
        <v>103</v>
      </c>
      <c r="B53" s="12">
        <v>125</v>
      </c>
      <c r="C53" s="34" t="str">
        <f t="shared" si="14"/>
        <v>Normal</v>
      </c>
      <c r="D53" s="34">
        <f t="shared" si="15"/>
        <v>-75</v>
      </c>
      <c r="E53" s="34"/>
      <c r="F53" s="34"/>
      <c r="G53" s="34"/>
      <c r="L53" s="26" t="s">
        <v>103</v>
      </c>
      <c r="M53" s="12">
        <v>125</v>
      </c>
      <c r="N53" s="34" t="str">
        <f t="shared" si="16"/>
        <v>Normal</v>
      </c>
      <c r="O53" s="34">
        <f t="shared" si="17"/>
        <v>-75</v>
      </c>
      <c r="P53" s="34"/>
      <c r="Q53" s="34"/>
      <c r="R53" s="34"/>
    </row>
    <row r="54" spans="1:18" s="75" customFormat="1" x14ac:dyDescent="0.25">
      <c r="A54" s="93" t="s">
        <v>104</v>
      </c>
      <c r="B54" s="11">
        <v>221</v>
      </c>
      <c r="C54" s="39" t="str">
        <f t="shared" si="14"/>
        <v>Found</v>
      </c>
      <c r="D54" s="68">
        <f t="shared" si="15"/>
        <v>21</v>
      </c>
      <c r="E54" s="68"/>
      <c r="F54" s="68"/>
      <c r="G54" s="68"/>
      <c r="L54" s="77" t="s">
        <v>104</v>
      </c>
      <c r="M54" s="11">
        <v>221</v>
      </c>
      <c r="N54" s="39" t="str">
        <f t="shared" si="16"/>
        <v>Found</v>
      </c>
      <c r="O54" s="68">
        <f t="shared" si="17"/>
        <v>21</v>
      </c>
      <c r="P54" s="68"/>
      <c r="Q54" s="68"/>
      <c r="R54" s="68"/>
    </row>
    <row r="55" spans="1:18" x14ac:dyDescent="0.25">
      <c r="A55" s="26" t="s">
        <v>105</v>
      </c>
      <c r="B55" s="12">
        <v>125</v>
      </c>
      <c r="C55" s="34" t="str">
        <f t="shared" si="14"/>
        <v>Normal</v>
      </c>
      <c r="D55" s="34">
        <f t="shared" si="15"/>
        <v>-75</v>
      </c>
      <c r="E55" s="34"/>
      <c r="F55" s="34"/>
      <c r="G55" s="34"/>
      <c r="L55" s="26" t="s">
        <v>105</v>
      </c>
      <c r="M55" s="12">
        <v>125</v>
      </c>
      <c r="N55" s="34" t="str">
        <f t="shared" si="16"/>
        <v>Normal</v>
      </c>
      <c r="O55" s="34">
        <f t="shared" si="17"/>
        <v>-75</v>
      </c>
      <c r="P55" s="34"/>
      <c r="Q55" s="34"/>
      <c r="R55" s="34"/>
    </row>
    <row r="56" spans="1:18" x14ac:dyDescent="0.25">
      <c r="A56" s="26" t="s">
        <v>106</v>
      </c>
      <c r="B56" s="12">
        <v>143</v>
      </c>
      <c r="C56" s="34" t="str">
        <f t="shared" si="14"/>
        <v>Normal</v>
      </c>
      <c r="D56" s="34">
        <f t="shared" si="15"/>
        <v>-57</v>
      </c>
      <c r="E56" s="34"/>
      <c r="F56" s="34"/>
      <c r="G56" s="34"/>
      <c r="L56" s="26" t="s">
        <v>106</v>
      </c>
      <c r="M56" s="12">
        <v>143</v>
      </c>
      <c r="N56" s="34" t="str">
        <f t="shared" si="16"/>
        <v>Normal</v>
      </c>
      <c r="O56" s="34">
        <f t="shared" si="17"/>
        <v>-57</v>
      </c>
      <c r="P56" s="34"/>
      <c r="Q56" s="34"/>
      <c r="R56" s="34"/>
    </row>
    <row r="57" spans="1:18" x14ac:dyDescent="0.25">
      <c r="A57" s="26" t="s">
        <v>107</v>
      </c>
      <c r="B57" s="12">
        <v>89</v>
      </c>
      <c r="C57" s="34" t="str">
        <f t="shared" si="14"/>
        <v>Normal</v>
      </c>
      <c r="D57" s="34">
        <f t="shared" si="15"/>
        <v>-111</v>
      </c>
      <c r="E57" s="34"/>
      <c r="F57" s="34"/>
      <c r="G57" s="34"/>
      <c r="L57" s="26" t="s">
        <v>107</v>
      </c>
      <c r="M57" s="12">
        <v>89</v>
      </c>
      <c r="N57" s="34" t="str">
        <f t="shared" si="16"/>
        <v>Normal</v>
      </c>
      <c r="O57" s="34">
        <f t="shared" si="17"/>
        <v>-111</v>
      </c>
      <c r="P57" s="34"/>
      <c r="Q57" s="34"/>
      <c r="R57" s="34"/>
    </row>
    <row r="58" spans="1:18" ht="15.75" thickBot="1" x14ac:dyDescent="0.3">
      <c r="A58" s="27" t="s">
        <v>108</v>
      </c>
      <c r="B58" s="15">
        <v>180</v>
      </c>
      <c r="C58" s="34" t="str">
        <f t="shared" si="14"/>
        <v>Normal</v>
      </c>
      <c r="D58" s="34">
        <f t="shared" si="15"/>
        <v>-20</v>
      </c>
      <c r="E58" s="34"/>
      <c r="F58" s="34"/>
      <c r="G58" s="34"/>
      <c r="L58" s="27" t="s">
        <v>108</v>
      </c>
      <c r="M58" s="15">
        <v>180</v>
      </c>
      <c r="N58" s="34" t="str">
        <f t="shared" si="16"/>
        <v>Normal</v>
      </c>
      <c r="O58" s="34">
        <f t="shared" si="17"/>
        <v>-20</v>
      </c>
      <c r="P58" s="34"/>
      <c r="Q58" s="34"/>
      <c r="R58" s="34"/>
    </row>
    <row r="59" spans="1:18" x14ac:dyDescent="0.25">
      <c r="A59" s="58"/>
      <c r="B59" s="59"/>
      <c r="C59" s="51"/>
      <c r="D59" s="51"/>
      <c r="E59" s="51"/>
      <c r="F59" s="51"/>
      <c r="G59" s="69"/>
      <c r="L59" s="58"/>
      <c r="M59" s="59"/>
      <c r="N59" s="51"/>
      <c r="O59" s="51"/>
      <c r="P59" s="51"/>
      <c r="Q59" s="51"/>
      <c r="R59" s="69"/>
    </row>
    <row r="61" spans="1:18" x14ac:dyDescent="0.25">
      <c r="A61" s="99" t="s">
        <v>31</v>
      </c>
      <c r="B61" s="99"/>
      <c r="C61" s="45" t="s">
        <v>112</v>
      </c>
      <c r="D61" s="45">
        <v>150</v>
      </c>
      <c r="E61" s="45"/>
      <c r="F61" s="45"/>
      <c r="G61" s="45"/>
      <c r="L61" s="99" t="s">
        <v>31</v>
      </c>
      <c r="M61" s="99"/>
      <c r="N61" s="45" t="s">
        <v>112</v>
      </c>
      <c r="O61" s="45">
        <v>30</v>
      </c>
      <c r="P61" s="45"/>
      <c r="Q61" s="45"/>
      <c r="R61" s="45"/>
    </row>
    <row r="62" spans="1:18" x14ac:dyDescent="0.25">
      <c r="A62" s="44" t="s">
        <v>99</v>
      </c>
      <c r="B62" s="32">
        <v>45</v>
      </c>
      <c r="C62" s="68" t="str">
        <f>IF(B62&lt;$D$61, "Normal", "Found")</f>
        <v>Normal</v>
      </c>
      <c r="D62" s="4">
        <f>B62-$D$61</f>
        <v>-105</v>
      </c>
      <c r="E62" s="4"/>
      <c r="F62" s="4"/>
      <c r="G62" s="36"/>
      <c r="L62" s="44" t="s">
        <v>99</v>
      </c>
      <c r="M62" s="32">
        <v>45</v>
      </c>
      <c r="N62" s="39" t="str">
        <f>IF(M62&lt;$D$61, "Normal", "Found")</f>
        <v>Normal</v>
      </c>
      <c r="O62" s="4">
        <f>M62-$D$61</f>
        <v>-105</v>
      </c>
      <c r="P62" s="4"/>
      <c r="Q62" s="4"/>
      <c r="R62" s="46"/>
    </row>
    <row r="63" spans="1:18" x14ac:dyDescent="0.25">
      <c r="A63" s="26" t="s">
        <v>100</v>
      </c>
      <c r="B63" s="12">
        <v>67</v>
      </c>
      <c r="C63" s="68" t="str">
        <f t="shared" ref="C63:C71" si="18">IF(B63&lt;$D$61, "Normal", "Found")</f>
        <v>Normal</v>
      </c>
      <c r="D63" s="4">
        <f t="shared" ref="D63:D71" si="19">B63-$D$61</f>
        <v>-83</v>
      </c>
      <c r="E63" s="4"/>
      <c r="F63" s="4"/>
      <c r="G63" s="36"/>
      <c r="L63" s="26" t="s">
        <v>100</v>
      </c>
      <c r="M63" s="12">
        <v>67</v>
      </c>
      <c r="N63" s="39" t="str">
        <f t="shared" ref="N63:N71" si="20">IF(M63&lt;$D$61, "Normal", "Found")</f>
        <v>Normal</v>
      </c>
      <c r="O63" s="4">
        <f t="shared" ref="O63:O71" si="21">M63-$D$61</f>
        <v>-83</v>
      </c>
      <c r="P63" s="4"/>
      <c r="Q63" s="4"/>
      <c r="R63" s="46"/>
    </row>
    <row r="64" spans="1:18" x14ac:dyDescent="0.25">
      <c r="A64" s="26" t="s">
        <v>101</v>
      </c>
      <c r="B64" s="12">
        <v>45.2</v>
      </c>
      <c r="C64" s="68" t="str">
        <f t="shared" si="18"/>
        <v>Normal</v>
      </c>
      <c r="D64" s="4">
        <f t="shared" si="19"/>
        <v>-104.8</v>
      </c>
      <c r="E64" s="4"/>
      <c r="F64" s="4"/>
      <c r="G64" s="36"/>
      <c r="L64" s="26" t="s">
        <v>101</v>
      </c>
      <c r="M64" s="12">
        <v>45.2</v>
      </c>
      <c r="N64" s="39" t="str">
        <f t="shared" si="20"/>
        <v>Normal</v>
      </c>
      <c r="O64" s="4">
        <f t="shared" si="21"/>
        <v>-104.8</v>
      </c>
      <c r="P64" s="4"/>
      <c r="Q64" s="4"/>
      <c r="R64" s="46"/>
    </row>
    <row r="65" spans="1:18" x14ac:dyDescent="0.25">
      <c r="A65" s="77" t="s">
        <v>102</v>
      </c>
      <c r="B65" s="12">
        <v>77</v>
      </c>
      <c r="C65" s="68" t="str">
        <f t="shared" si="18"/>
        <v>Normal</v>
      </c>
      <c r="D65" s="4">
        <f t="shared" si="19"/>
        <v>-73</v>
      </c>
      <c r="E65" s="4"/>
      <c r="F65" s="4"/>
      <c r="G65" s="36"/>
      <c r="L65" s="26" t="s">
        <v>102</v>
      </c>
      <c r="M65" s="12">
        <v>77</v>
      </c>
      <c r="N65" s="39" t="str">
        <f t="shared" si="20"/>
        <v>Normal</v>
      </c>
      <c r="O65" s="4">
        <f t="shared" si="21"/>
        <v>-73</v>
      </c>
      <c r="P65" s="4"/>
      <c r="Q65" s="4"/>
      <c r="R65" s="46"/>
    </row>
    <row r="66" spans="1:18" x14ac:dyDescent="0.25">
      <c r="A66" s="26" t="s">
        <v>103</v>
      </c>
      <c r="B66" s="12">
        <v>58</v>
      </c>
      <c r="C66" s="68" t="str">
        <f t="shared" si="18"/>
        <v>Normal</v>
      </c>
      <c r="D66" s="4">
        <f t="shared" si="19"/>
        <v>-92</v>
      </c>
      <c r="E66" s="4"/>
      <c r="F66" s="4"/>
      <c r="G66" s="36"/>
      <c r="L66" s="26" t="s">
        <v>103</v>
      </c>
      <c r="M66" s="12">
        <v>58</v>
      </c>
      <c r="N66" s="39" t="str">
        <f t="shared" si="20"/>
        <v>Normal</v>
      </c>
      <c r="O66" s="4">
        <f t="shared" si="21"/>
        <v>-92</v>
      </c>
      <c r="P66" s="4"/>
      <c r="Q66" s="4"/>
      <c r="R66" s="46"/>
    </row>
    <row r="67" spans="1:18" s="75" customFormat="1" x14ac:dyDescent="0.25">
      <c r="A67" s="93" t="s">
        <v>104</v>
      </c>
      <c r="B67" s="11">
        <v>229</v>
      </c>
      <c r="C67" s="39" t="str">
        <f t="shared" si="18"/>
        <v>Found</v>
      </c>
      <c r="D67" s="36">
        <f t="shared" si="19"/>
        <v>79</v>
      </c>
      <c r="E67" s="4"/>
      <c r="F67" s="4"/>
      <c r="G67" s="36"/>
      <c r="L67" s="77" t="s">
        <v>104</v>
      </c>
      <c r="M67" s="11">
        <v>229</v>
      </c>
      <c r="N67" s="39" t="str">
        <f t="shared" si="20"/>
        <v>Found</v>
      </c>
      <c r="O67" s="36">
        <f t="shared" si="21"/>
        <v>79</v>
      </c>
      <c r="P67" s="36"/>
      <c r="Q67" s="36"/>
      <c r="R67" s="36"/>
    </row>
    <row r="68" spans="1:18" x14ac:dyDescent="0.25">
      <c r="A68" s="93" t="s">
        <v>105</v>
      </c>
      <c r="B68" s="12">
        <v>210</v>
      </c>
      <c r="C68" s="39" t="str">
        <f t="shared" si="18"/>
        <v>Found</v>
      </c>
      <c r="D68" s="4">
        <f t="shared" si="19"/>
        <v>60</v>
      </c>
      <c r="E68" s="4">
        <f>D67-D68</f>
        <v>19</v>
      </c>
      <c r="F68" s="4"/>
      <c r="G68" s="36"/>
      <c r="L68" s="26" t="s">
        <v>105</v>
      </c>
      <c r="M68" s="12">
        <v>210</v>
      </c>
      <c r="N68" s="39" t="str">
        <f t="shared" si="20"/>
        <v>Found</v>
      </c>
      <c r="O68" s="4">
        <f t="shared" si="21"/>
        <v>60</v>
      </c>
      <c r="P68" s="4"/>
      <c r="Q68" s="4"/>
      <c r="R68" s="46"/>
    </row>
    <row r="69" spans="1:18" x14ac:dyDescent="0.25">
      <c r="A69" s="77" t="s">
        <v>106</v>
      </c>
      <c r="B69" s="12">
        <v>77</v>
      </c>
      <c r="C69" s="68" t="str">
        <f t="shared" si="18"/>
        <v>Normal</v>
      </c>
      <c r="D69" s="4">
        <f t="shared" si="19"/>
        <v>-73</v>
      </c>
      <c r="E69" s="4"/>
      <c r="F69" s="4"/>
      <c r="G69" s="36"/>
      <c r="L69" s="26" t="s">
        <v>106</v>
      </c>
      <c r="M69" s="12">
        <v>77</v>
      </c>
      <c r="N69" s="39" t="str">
        <f t="shared" si="20"/>
        <v>Normal</v>
      </c>
      <c r="O69" s="4">
        <f t="shared" si="21"/>
        <v>-73</v>
      </c>
      <c r="P69" s="4"/>
      <c r="Q69" s="4"/>
      <c r="R69" s="46"/>
    </row>
    <row r="70" spans="1:18" x14ac:dyDescent="0.25">
      <c r="A70" s="26" t="s">
        <v>107</v>
      </c>
      <c r="B70" s="12">
        <v>44.45</v>
      </c>
      <c r="C70" s="68" t="str">
        <f t="shared" si="18"/>
        <v>Normal</v>
      </c>
      <c r="D70" s="4">
        <f t="shared" si="19"/>
        <v>-105.55</v>
      </c>
      <c r="E70" s="4"/>
      <c r="F70" s="4"/>
      <c r="G70" s="36"/>
      <c r="L70" s="26" t="s">
        <v>107</v>
      </c>
      <c r="M70" s="12">
        <v>44.45</v>
      </c>
      <c r="N70" s="39" t="str">
        <f t="shared" si="20"/>
        <v>Normal</v>
      </c>
      <c r="O70" s="4">
        <f t="shared" si="21"/>
        <v>-105.55</v>
      </c>
      <c r="P70" s="4"/>
      <c r="Q70" s="4"/>
      <c r="R70" s="46"/>
    </row>
    <row r="71" spans="1:18" ht="15.75" thickBot="1" x14ac:dyDescent="0.3">
      <c r="A71" s="27" t="s">
        <v>108</v>
      </c>
      <c r="B71" s="15">
        <v>143</v>
      </c>
      <c r="C71" s="68" t="str">
        <f t="shared" si="18"/>
        <v>Normal</v>
      </c>
      <c r="D71" s="4">
        <f t="shared" si="19"/>
        <v>-7</v>
      </c>
      <c r="E71" s="4"/>
      <c r="F71" s="4"/>
      <c r="G71" s="36"/>
      <c r="L71" s="27" t="s">
        <v>108</v>
      </c>
      <c r="M71" s="15">
        <v>143</v>
      </c>
      <c r="N71" s="39" t="str">
        <f t="shared" si="20"/>
        <v>Normal</v>
      </c>
      <c r="O71" s="4">
        <f t="shared" si="21"/>
        <v>-7</v>
      </c>
      <c r="P71" s="4"/>
      <c r="Q71" s="4"/>
      <c r="R71" s="46"/>
    </row>
    <row r="72" spans="1:18" x14ac:dyDescent="0.25">
      <c r="A72" s="58"/>
      <c r="B72" s="59"/>
      <c r="C72" s="62"/>
      <c r="D72" s="50"/>
      <c r="E72" s="50"/>
      <c r="F72" s="50"/>
      <c r="G72" s="63"/>
      <c r="L72" s="58"/>
      <c r="M72" s="59"/>
      <c r="N72" s="76"/>
      <c r="O72" s="50"/>
      <c r="P72" s="50"/>
      <c r="Q72" s="50"/>
      <c r="R72" s="71"/>
    </row>
    <row r="73" spans="1:18" x14ac:dyDescent="0.25">
      <c r="N73" s="75"/>
    </row>
    <row r="74" spans="1:18" x14ac:dyDescent="0.25">
      <c r="A74" s="99" t="s">
        <v>27</v>
      </c>
      <c r="B74" s="99"/>
      <c r="C74" s="45" t="s">
        <v>112</v>
      </c>
      <c r="D74" s="45">
        <v>0.1</v>
      </c>
      <c r="E74" s="45">
        <v>1</v>
      </c>
      <c r="F74" s="45"/>
      <c r="G74" s="45"/>
      <c r="L74" s="99" t="s">
        <v>27</v>
      </c>
      <c r="M74" s="99"/>
      <c r="N74" s="45" t="s">
        <v>112</v>
      </c>
      <c r="O74" s="45">
        <v>0.1</v>
      </c>
      <c r="P74" s="45">
        <v>1</v>
      </c>
      <c r="Q74" s="45"/>
      <c r="R74" s="45"/>
    </row>
    <row r="75" spans="1:18" x14ac:dyDescent="0.25">
      <c r="A75" s="44" t="s">
        <v>99</v>
      </c>
      <c r="B75" s="32">
        <v>13</v>
      </c>
      <c r="C75" s="39" t="str">
        <f>IF(B75&lt;$E$74, "Normal", "Found")</f>
        <v>Found</v>
      </c>
      <c r="D75" s="4">
        <f>B75-$E$74</f>
        <v>12</v>
      </c>
      <c r="E75" s="4"/>
      <c r="F75" s="4">
        <f>$D$75-D76</f>
        <v>-28</v>
      </c>
      <c r="G75" s="4">
        <f>ABS(F75)</f>
        <v>28</v>
      </c>
      <c r="L75" s="44" t="s">
        <v>99</v>
      </c>
      <c r="M75" s="32">
        <v>13</v>
      </c>
      <c r="N75" s="39" t="str">
        <f>IF(M75&lt;$E$74, "Normal", "Found")</f>
        <v>Found</v>
      </c>
      <c r="O75" s="4">
        <f>M75-$E$74</f>
        <v>12</v>
      </c>
      <c r="P75" s="4"/>
      <c r="Q75" s="4"/>
      <c r="R75" s="4"/>
    </row>
    <row r="76" spans="1:18" x14ac:dyDescent="0.25">
      <c r="A76" s="26" t="s">
        <v>100</v>
      </c>
      <c r="B76" s="12">
        <v>41</v>
      </c>
      <c r="C76" s="39" t="str">
        <f t="shared" ref="C76:C84" si="22">IF(B76&lt;$E$74, "Normal", "Found")</f>
        <v>Found</v>
      </c>
      <c r="D76" s="4">
        <f t="shared" ref="D76:D84" si="23">B76-$E$74</f>
        <v>40</v>
      </c>
      <c r="E76" s="4"/>
      <c r="F76" s="4">
        <f t="shared" ref="F76:F83" si="24">$D$75-D77</f>
        <v>13</v>
      </c>
      <c r="G76" s="4">
        <f t="shared" ref="G76:G111" si="25">ABS(F76)</f>
        <v>13</v>
      </c>
      <c r="L76" s="26" t="s">
        <v>100</v>
      </c>
      <c r="M76" s="12">
        <v>41</v>
      </c>
      <c r="N76" s="39" t="str">
        <f t="shared" ref="N76:N84" si="26">IF(M76&lt;$E$74, "Normal", "Found")</f>
        <v>Found</v>
      </c>
      <c r="O76" s="4">
        <f t="shared" ref="O76:O84" si="27">M76-$E$74</f>
        <v>40</v>
      </c>
      <c r="P76" s="4"/>
      <c r="Q76" s="4"/>
      <c r="R76" s="4"/>
    </row>
    <row r="77" spans="1:18" x14ac:dyDescent="0.25">
      <c r="A77" s="26" t="s">
        <v>101</v>
      </c>
      <c r="B77" s="12">
        <v>0</v>
      </c>
      <c r="C77" s="34" t="str">
        <f t="shared" si="22"/>
        <v>Normal</v>
      </c>
      <c r="D77" s="4">
        <f t="shared" si="23"/>
        <v>-1</v>
      </c>
      <c r="E77" s="4"/>
      <c r="F77" s="4">
        <f t="shared" si="24"/>
        <v>-24</v>
      </c>
      <c r="G77" s="4">
        <f t="shared" si="25"/>
        <v>24</v>
      </c>
      <c r="L77" s="26" t="s">
        <v>101</v>
      </c>
      <c r="M77" s="12">
        <v>0</v>
      </c>
      <c r="N77" s="34" t="str">
        <f t="shared" si="26"/>
        <v>Normal</v>
      </c>
      <c r="O77" s="4">
        <f t="shared" si="27"/>
        <v>-1</v>
      </c>
      <c r="P77" s="4"/>
      <c r="Q77" s="4"/>
      <c r="R77" s="4"/>
    </row>
    <row r="78" spans="1:18" x14ac:dyDescent="0.25">
      <c r="A78" s="93" t="s">
        <v>102</v>
      </c>
      <c r="B78" s="12">
        <v>37</v>
      </c>
      <c r="C78" s="39" t="str">
        <f t="shared" si="22"/>
        <v>Found</v>
      </c>
      <c r="D78" s="4">
        <f t="shared" si="23"/>
        <v>36</v>
      </c>
      <c r="E78" s="4"/>
      <c r="F78" s="4">
        <f t="shared" si="24"/>
        <v>-29</v>
      </c>
      <c r="G78" s="4">
        <f t="shared" si="25"/>
        <v>29</v>
      </c>
      <c r="L78" s="26" t="s">
        <v>102</v>
      </c>
      <c r="M78" s="12">
        <v>37</v>
      </c>
      <c r="N78" s="39" t="str">
        <f t="shared" si="26"/>
        <v>Found</v>
      </c>
      <c r="O78" s="4">
        <f t="shared" si="27"/>
        <v>36</v>
      </c>
      <c r="P78" s="4"/>
      <c r="Q78" s="4"/>
      <c r="R78" s="4"/>
    </row>
    <row r="79" spans="1:18" x14ac:dyDescent="0.25">
      <c r="A79" s="26" t="s">
        <v>103</v>
      </c>
      <c r="B79" s="12">
        <v>42</v>
      </c>
      <c r="C79" s="39" t="str">
        <f t="shared" si="22"/>
        <v>Found</v>
      </c>
      <c r="D79" s="4">
        <f t="shared" si="23"/>
        <v>41</v>
      </c>
      <c r="E79" s="4"/>
      <c r="F79" s="4">
        <f t="shared" si="24"/>
        <v>-26</v>
      </c>
      <c r="G79" s="4">
        <f t="shared" si="25"/>
        <v>26</v>
      </c>
      <c r="L79" s="26" t="s">
        <v>103</v>
      </c>
      <c r="M79" s="12">
        <v>42</v>
      </c>
      <c r="N79" s="39" t="str">
        <f t="shared" si="26"/>
        <v>Found</v>
      </c>
      <c r="O79" s="4">
        <f t="shared" si="27"/>
        <v>41</v>
      </c>
      <c r="P79" s="4"/>
      <c r="Q79" s="4"/>
      <c r="R79" s="4"/>
    </row>
    <row r="80" spans="1:18" x14ac:dyDescent="0.25">
      <c r="A80" s="26" t="s">
        <v>104</v>
      </c>
      <c r="B80" s="12">
        <v>39</v>
      </c>
      <c r="C80" s="39" t="str">
        <f t="shared" si="22"/>
        <v>Found</v>
      </c>
      <c r="D80" s="4">
        <f t="shared" si="23"/>
        <v>38</v>
      </c>
      <c r="E80" s="4"/>
      <c r="F80" s="4">
        <f t="shared" si="24"/>
        <v>-21</v>
      </c>
      <c r="G80" s="4">
        <f t="shared" si="25"/>
        <v>21</v>
      </c>
      <c r="L80" s="26" t="s">
        <v>104</v>
      </c>
      <c r="M80" s="12">
        <v>39</v>
      </c>
      <c r="N80" s="39" t="str">
        <f t="shared" si="26"/>
        <v>Found</v>
      </c>
      <c r="O80" s="4">
        <f t="shared" si="27"/>
        <v>38</v>
      </c>
      <c r="P80" s="4"/>
      <c r="Q80" s="4"/>
      <c r="R80" s="4"/>
    </row>
    <row r="81" spans="1:18" x14ac:dyDescent="0.25">
      <c r="A81" s="87" t="s">
        <v>105</v>
      </c>
      <c r="B81" s="88">
        <v>34</v>
      </c>
      <c r="C81" s="89" t="str">
        <f t="shared" si="22"/>
        <v>Found</v>
      </c>
      <c r="D81" s="90">
        <f t="shared" si="23"/>
        <v>33</v>
      </c>
      <c r="E81" s="90"/>
      <c r="F81" s="4">
        <f t="shared" si="24"/>
        <v>-53</v>
      </c>
      <c r="G81" s="4">
        <f t="shared" si="25"/>
        <v>53</v>
      </c>
      <c r="L81" s="87" t="s">
        <v>105</v>
      </c>
      <c r="M81" s="88">
        <v>34</v>
      </c>
      <c r="N81" s="89" t="str">
        <f t="shared" si="26"/>
        <v>Found</v>
      </c>
      <c r="O81" s="90">
        <f t="shared" si="27"/>
        <v>33</v>
      </c>
      <c r="P81" s="90"/>
      <c r="Q81" s="90"/>
      <c r="R81" s="90"/>
    </row>
    <row r="82" spans="1:18" s="68" customFormat="1" x14ac:dyDescent="0.25">
      <c r="A82" s="92" t="s">
        <v>106</v>
      </c>
      <c r="B82" s="11">
        <v>66</v>
      </c>
      <c r="C82" s="39" t="str">
        <f t="shared" si="22"/>
        <v>Found</v>
      </c>
      <c r="D82" s="36">
        <f t="shared" si="23"/>
        <v>65</v>
      </c>
      <c r="E82" s="36"/>
      <c r="F82" s="4">
        <f t="shared" si="24"/>
        <v>-25</v>
      </c>
      <c r="G82" s="4">
        <f t="shared" si="25"/>
        <v>25</v>
      </c>
      <c r="H82" s="62"/>
      <c r="I82" s="62"/>
      <c r="J82" s="62"/>
      <c r="K82" s="62"/>
      <c r="L82" s="96" t="s">
        <v>106</v>
      </c>
      <c r="M82" s="11">
        <v>66</v>
      </c>
      <c r="N82" s="39" t="str">
        <f t="shared" si="26"/>
        <v>Found</v>
      </c>
      <c r="O82" s="36">
        <f t="shared" si="27"/>
        <v>65</v>
      </c>
      <c r="P82" s="36"/>
      <c r="Q82" s="36"/>
      <c r="R82" s="36"/>
    </row>
    <row r="83" spans="1:18" x14ac:dyDescent="0.25">
      <c r="A83" s="94" t="s">
        <v>107</v>
      </c>
      <c r="B83" s="32">
        <v>38</v>
      </c>
      <c r="C83" s="91" t="str">
        <f t="shared" si="22"/>
        <v>Found</v>
      </c>
      <c r="D83" s="55">
        <f t="shared" si="23"/>
        <v>37</v>
      </c>
      <c r="E83" s="55"/>
      <c r="F83" s="4">
        <f t="shared" si="24"/>
        <v>-19</v>
      </c>
      <c r="G83" s="4">
        <f t="shared" si="25"/>
        <v>19</v>
      </c>
      <c r="L83" s="44" t="s">
        <v>107</v>
      </c>
      <c r="M83" s="32">
        <v>38</v>
      </c>
      <c r="N83" s="91" t="str">
        <f t="shared" si="26"/>
        <v>Found</v>
      </c>
      <c r="O83" s="55">
        <f t="shared" si="27"/>
        <v>37</v>
      </c>
      <c r="P83" s="55"/>
      <c r="Q83" s="55"/>
      <c r="R83" s="55"/>
    </row>
    <row r="84" spans="1:18" ht="15.75" thickBot="1" x14ac:dyDescent="0.3">
      <c r="A84" s="27" t="s">
        <v>108</v>
      </c>
      <c r="B84" s="15">
        <v>32</v>
      </c>
      <c r="C84" s="39" t="str">
        <f t="shared" si="22"/>
        <v>Found</v>
      </c>
      <c r="D84" s="4">
        <f t="shared" si="23"/>
        <v>31</v>
      </c>
      <c r="E84" s="4"/>
      <c r="F84" s="4">
        <f>$D$76-D78</f>
        <v>4</v>
      </c>
      <c r="G84" s="4">
        <f t="shared" si="25"/>
        <v>4</v>
      </c>
      <c r="L84" s="27" t="s">
        <v>108</v>
      </c>
      <c r="M84" s="15">
        <v>32</v>
      </c>
      <c r="N84" s="39" t="str">
        <f t="shared" si="26"/>
        <v>Found</v>
      </c>
      <c r="O84" s="4">
        <f t="shared" si="27"/>
        <v>31</v>
      </c>
      <c r="P84" s="4"/>
      <c r="Q84" s="4"/>
      <c r="R84" s="4"/>
    </row>
    <row r="85" spans="1:18" x14ac:dyDescent="0.25">
      <c r="A85" s="58"/>
      <c r="B85" s="59"/>
      <c r="C85" s="62"/>
      <c r="D85" s="50"/>
      <c r="E85" s="50"/>
      <c r="F85" s="4">
        <f t="shared" ref="F85:F90" si="28">$D$76-D79</f>
        <v>-1</v>
      </c>
      <c r="G85" s="4">
        <f t="shared" si="25"/>
        <v>1</v>
      </c>
      <c r="L85" s="58"/>
      <c r="M85" s="59"/>
      <c r="N85" s="62"/>
      <c r="O85" s="50"/>
      <c r="P85" s="50"/>
      <c r="Q85" s="50"/>
      <c r="R85" s="50"/>
    </row>
    <row r="86" spans="1:18" x14ac:dyDescent="0.25">
      <c r="A86" s="58"/>
      <c r="B86" s="59"/>
      <c r="C86" s="62"/>
      <c r="D86" s="50"/>
      <c r="E86" s="50"/>
      <c r="F86" s="4">
        <f t="shared" si="28"/>
        <v>2</v>
      </c>
      <c r="G86" s="4">
        <f t="shared" si="25"/>
        <v>2</v>
      </c>
      <c r="L86" s="58"/>
      <c r="M86" s="59"/>
      <c r="N86" s="62"/>
      <c r="O86" s="50"/>
      <c r="P86" s="50"/>
      <c r="Q86" s="50"/>
      <c r="R86" s="50"/>
    </row>
    <row r="87" spans="1:18" x14ac:dyDescent="0.25">
      <c r="A87" s="58"/>
      <c r="B87" s="59"/>
      <c r="C87" s="62"/>
      <c r="D87" s="50"/>
      <c r="E87" s="50"/>
      <c r="F87" s="4">
        <f t="shared" si="28"/>
        <v>7</v>
      </c>
      <c r="G87" s="4">
        <f t="shared" si="25"/>
        <v>7</v>
      </c>
      <c r="L87" s="58"/>
      <c r="M87" s="59"/>
      <c r="N87" s="62"/>
      <c r="O87" s="50"/>
      <c r="P87" s="50"/>
      <c r="Q87" s="50"/>
      <c r="R87" s="50"/>
    </row>
    <row r="88" spans="1:18" x14ac:dyDescent="0.25">
      <c r="A88" s="58"/>
      <c r="B88" s="59"/>
      <c r="C88" s="62"/>
      <c r="D88" s="50"/>
      <c r="E88" s="50"/>
      <c r="F88" s="4">
        <f t="shared" si="28"/>
        <v>-25</v>
      </c>
      <c r="G88" s="4">
        <f t="shared" si="25"/>
        <v>25</v>
      </c>
      <c r="L88" s="58"/>
      <c r="M88" s="59"/>
      <c r="N88" s="62"/>
      <c r="O88" s="50"/>
      <c r="P88" s="50"/>
      <c r="Q88" s="50"/>
      <c r="R88" s="50"/>
    </row>
    <row r="89" spans="1:18" x14ac:dyDescent="0.25">
      <c r="A89" s="58"/>
      <c r="B89" s="59"/>
      <c r="C89" s="62"/>
      <c r="D89" s="50"/>
      <c r="E89" s="50"/>
      <c r="F89" s="4">
        <f t="shared" si="28"/>
        <v>3</v>
      </c>
      <c r="G89" s="4">
        <f t="shared" si="25"/>
        <v>3</v>
      </c>
      <c r="L89" s="58"/>
      <c r="M89" s="59"/>
      <c r="N89" s="62"/>
      <c r="O89" s="50"/>
      <c r="P89" s="50"/>
      <c r="Q89" s="50"/>
      <c r="R89" s="50"/>
    </row>
    <row r="90" spans="1:18" x14ac:dyDescent="0.25">
      <c r="A90" s="58"/>
      <c r="B90" s="59"/>
      <c r="C90" s="62"/>
      <c r="D90" s="50"/>
      <c r="E90" s="50"/>
      <c r="F90" s="4">
        <f t="shared" si="28"/>
        <v>9</v>
      </c>
      <c r="G90" s="4">
        <f t="shared" si="25"/>
        <v>9</v>
      </c>
      <c r="L90" s="58"/>
      <c r="M90" s="59"/>
      <c r="N90" s="62"/>
      <c r="O90" s="50"/>
      <c r="P90" s="50"/>
      <c r="Q90" s="50"/>
      <c r="R90" s="50"/>
    </row>
    <row r="91" spans="1:18" x14ac:dyDescent="0.25">
      <c r="A91" s="58"/>
      <c r="B91" s="59"/>
      <c r="C91" s="62"/>
      <c r="D91" s="50"/>
      <c r="E91" s="50"/>
      <c r="F91" s="4">
        <f>$D$78-D79</f>
        <v>-5</v>
      </c>
      <c r="G91" s="4">
        <f t="shared" si="25"/>
        <v>5</v>
      </c>
      <c r="L91" s="58"/>
      <c r="M91" s="59"/>
      <c r="N91" s="62"/>
      <c r="O91" s="50"/>
      <c r="P91" s="50"/>
      <c r="Q91" s="50"/>
      <c r="R91" s="50"/>
    </row>
    <row r="92" spans="1:18" x14ac:dyDescent="0.25">
      <c r="A92" s="58"/>
      <c r="B92" s="59"/>
      <c r="C92" s="62"/>
      <c r="D92" s="50"/>
      <c r="E92" s="50"/>
      <c r="F92" s="4">
        <f t="shared" ref="F92:F96" si="29">$D$78-D80</f>
        <v>-2</v>
      </c>
      <c r="G92" s="4">
        <f t="shared" si="25"/>
        <v>2</v>
      </c>
      <c r="L92" s="58"/>
      <c r="M92" s="59"/>
      <c r="N92" s="62"/>
      <c r="O92" s="50"/>
      <c r="P92" s="50"/>
      <c r="Q92" s="50"/>
      <c r="R92" s="50"/>
    </row>
    <row r="93" spans="1:18" x14ac:dyDescent="0.25">
      <c r="A93" s="58"/>
      <c r="B93" s="59"/>
      <c r="C93" s="62"/>
      <c r="D93" s="50"/>
      <c r="E93" s="50"/>
      <c r="F93" s="4">
        <f t="shared" si="29"/>
        <v>3</v>
      </c>
      <c r="G93" s="4">
        <f t="shared" si="25"/>
        <v>3</v>
      </c>
      <c r="L93" s="58"/>
      <c r="M93" s="59"/>
      <c r="N93" s="62"/>
      <c r="O93" s="50"/>
      <c r="P93" s="50"/>
      <c r="Q93" s="50"/>
      <c r="R93" s="50"/>
    </row>
    <row r="94" spans="1:18" x14ac:dyDescent="0.25">
      <c r="A94" s="58"/>
      <c r="B94" s="59"/>
      <c r="C94" s="62"/>
      <c r="D94" s="50"/>
      <c r="E94" s="50"/>
      <c r="F94" s="4">
        <f t="shared" si="29"/>
        <v>-29</v>
      </c>
      <c r="G94" s="4">
        <f t="shared" si="25"/>
        <v>29</v>
      </c>
      <c r="L94" s="58"/>
      <c r="M94" s="59"/>
      <c r="N94" s="62"/>
      <c r="O94" s="50"/>
      <c r="P94" s="50"/>
      <c r="Q94" s="50"/>
      <c r="R94" s="50"/>
    </row>
    <row r="95" spans="1:18" x14ac:dyDescent="0.25">
      <c r="A95" s="58"/>
      <c r="B95" s="59"/>
      <c r="C95" s="62"/>
      <c r="D95" s="50"/>
      <c r="E95" s="50"/>
      <c r="F95" s="4">
        <f t="shared" si="29"/>
        <v>-1</v>
      </c>
      <c r="G95" s="4">
        <f t="shared" si="25"/>
        <v>1</v>
      </c>
      <c r="L95" s="58"/>
      <c r="M95" s="59"/>
      <c r="N95" s="62"/>
      <c r="O95" s="50"/>
      <c r="P95" s="50"/>
      <c r="Q95" s="50"/>
      <c r="R95" s="50"/>
    </row>
    <row r="96" spans="1:18" x14ac:dyDescent="0.25">
      <c r="A96" s="58"/>
      <c r="B96" s="59"/>
      <c r="C96" s="62"/>
      <c r="D96" s="50"/>
      <c r="E96" s="50"/>
      <c r="F96" s="4">
        <f t="shared" si="29"/>
        <v>5</v>
      </c>
      <c r="G96" s="4">
        <f t="shared" si="25"/>
        <v>5</v>
      </c>
      <c r="L96" s="58"/>
      <c r="M96" s="59"/>
      <c r="N96" s="62"/>
      <c r="O96" s="50"/>
      <c r="P96" s="50"/>
      <c r="Q96" s="50"/>
      <c r="R96" s="50"/>
    </row>
    <row r="97" spans="1:18" x14ac:dyDescent="0.25">
      <c r="A97" s="58"/>
      <c r="B97" s="59"/>
      <c r="C97" s="62"/>
      <c r="D97" s="50"/>
      <c r="E97" s="50"/>
      <c r="F97" s="4">
        <f>$D$79-D80</f>
        <v>3</v>
      </c>
      <c r="G97" s="4">
        <f t="shared" si="25"/>
        <v>3</v>
      </c>
      <c r="L97" s="58"/>
      <c r="M97" s="59"/>
      <c r="N97" s="62"/>
      <c r="O97" s="50"/>
      <c r="P97" s="50"/>
      <c r="Q97" s="50"/>
      <c r="R97" s="50"/>
    </row>
    <row r="98" spans="1:18" x14ac:dyDescent="0.25">
      <c r="A98" s="58"/>
      <c r="B98" s="59"/>
      <c r="C98" s="62"/>
      <c r="D98" s="50"/>
      <c r="E98" s="50"/>
      <c r="F98" s="4">
        <f t="shared" ref="F98:F101" si="30">$D$79-D81</f>
        <v>8</v>
      </c>
      <c r="G98" s="4">
        <f t="shared" si="25"/>
        <v>8</v>
      </c>
      <c r="L98" s="58"/>
      <c r="M98" s="59"/>
      <c r="N98" s="62"/>
      <c r="O98" s="50"/>
      <c r="P98" s="50"/>
      <c r="Q98" s="50"/>
      <c r="R98" s="50"/>
    </row>
    <row r="99" spans="1:18" x14ac:dyDescent="0.25">
      <c r="A99" s="58"/>
      <c r="B99" s="59"/>
      <c r="C99" s="62"/>
      <c r="D99" s="50"/>
      <c r="E99" s="50"/>
      <c r="F99" s="4">
        <f t="shared" si="30"/>
        <v>-24</v>
      </c>
      <c r="G99" s="4">
        <f t="shared" si="25"/>
        <v>24</v>
      </c>
      <c r="L99" s="58"/>
      <c r="M99" s="59"/>
      <c r="N99" s="62"/>
      <c r="O99" s="50"/>
      <c r="P99" s="50"/>
      <c r="Q99" s="50"/>
      <c r="R99" s="50"/>
    </row>
    <row r="100" spans="1:18" x14ac:dyDescent="0.25">
      <c r="A100" s="58"/>
      <c r="B100" s="59"/>
      <c r="C100" s="62"/>
      <c r="D100" s="50"/>
      <c r="E100" s="50"/>
      <c r="F100" s="4">
        <f t="shared" si="30"/>
        <v>4</v>
      </c>
      <c r="G100" s="4">
        <f t="shared" si="25"/>
        <v>4</v>
      </c>
      <c r="L100" s="58"/>
      <c r="M100" s="59"/>
      <c r="N100" s="62"/>
      <c r="O100" s="50"/>
      <c r="P100" s="50"/>
      <c r="Q100" s="50"/>
      <c r="R100" s="50"/>
    </row>
    <row r="101" spans="1:18" x14ac:dyDescent="0.25">
      <c r="A101" s="58"/>
      <c r="B101" s="59"/>
      <c r="C101" s="62"/>
      <c r="D101" s="50"/>
      <c r="E101" s="50"/>
      <c r="F101" s="4">
        <f t="shared" si="30"/>
        <v>10</v>
      </c>
      <c r="G101" s="4">
        <f t="shared" si="25"/>
        <v>10</v>
      </c>
      <c r="L101" s="58"/>
      <c r="M101" s="59"/>
      <c r="N101" s="62"/>
      <c r="O101" s="50"/>
      <c r="P101" s="50"/>
      <c r="Q101" s="50"/>
      <c r="R101" s="50"/>
    </row>
    <row r="102" spans="1:18" x14ac:dyDescent="0.25">
      <c r="A102" s="58"/>
      <c r="B102" s="59"/>
      <c r="C102" s="62"/>
      <c r="D102" s="50"/>
      <c r="E102" s="50"/>
      <c r="F102" s="4">
        <f>$D$80-D81</f>
        <v>5</v>
      </c>
      <c r="G102" s="4">
        <f t="shared" si="25"/>
        <v>5</v>
      </c>
      <c r="L102" s="58"/>
      <c r="M102" s="59"/>
      <c r="N102" s="62"/>
      <c r="O102" s="50"/>
      <c r="P102" s="50"/>
      <c r="Q102" s="50"/>
      <c r="R102" s="50"/>
    </row>
    <row r="103" spans="1:18" x14ac:dyDescent="0.25">
      <c r="A103" s="58"/>
      <c r="B103" s="59"/>
      <c r="C103" s="62"/>
      <c r="D103" s="50"/>
      <c r="E103" s="50"/>
      <c r="F103" s="4">
        <f t="shared" ref="F103:F105" si="31">$D$80-D82</f>
        <v>-27</v>
      </c>
      <c r="G103" s="4">
        <f t="shared" si="25"/>
        <v>27</v>
      </c>
      <c r="L103" s="58"/>
      <c r="M103" s="59"/>
      <c r="N103" s="62"/>
      <c r="O103" s="50"/>
      <c r="P103" s="50"/>
      <c r="Q103" s="50"/>
      <c r="R103" s="50"/>
    </row>
    <row r="104" spans="1:18" x14ac:dyDescent="0.25">
      <c r="A104" s="58"/>
      <c r="B104" s="59"/>
      <c r="C104" s="62"/>
      <c r="D104" s="50"/>
      <c r="E104" s="50"/>
      <c r="F104" s="4">
        <f t="shared" si="31"/>
        <v>1</v>
      </c>
      <c r="G104" s="4">
        <f t="shared" si="25"/>
        <v>1</v>
      </c>
      <c r="L104" s="58"/>
      <c r="M104" s="59"/>
      <c r="N104" s="62"/>
      <c r="O104" s="50"/>
      <c r="P104" s="50"/>
      <c r="Q104" s="50"/>
      <c r="R104" s="50"/>
    </row>
    <row r="105" spans="1:18" x14ac:dyDescent="0.25">
      <c r="A105" s="58"/>
      <c r="B105" s="59"/>
      <c r="C105" s="62"/>
      <c r="D105" s="50"/>
      <c r="E105" s="50"/>
      <c r="F105" s="4">
        <f t="shared" si="31"/>
        <v>7</v>
      </c>
      <c r="G105" s="4">
        <f t="shared" si="25"/>
        <v>7</v>
      </c>
      <c r="L105" s="58"/>
      <c r="M105" s="59"/>
      <c r="N105" s="62"/>
      <c r="O105" s="50"/>
      <c r="P105" s="50"/>
      <c r="Q105" s="50"/>
      <c r="R105" s="50"/>
    </row>
    <row r="106" spans="1:18" x14ac:dyDescent="0.25">
      <c r="A106" s="58"/>
      <c r="B106" s="59"/>
      <c r="C106" s="62"/>
      <c r="D106" s="50"/>
      <c r="E106" s="50"/>
      <c r="F106" s="4">
        <f>$D$81-D82</f>
        <v>-32</v>
      </c>
      <c r="G106" s="4">
        <f t="shared" si="25"/>
        <v>32</v>
      </c>
      <c r="L106" s="58"/>
      <c r="M106" s="59"/>
      <c r="N106" s="62"/>
      <c r="O106" s="50"/>
      <c r="P106" s="50"/>
      <c r="Q106" s="50"/>
      <c r="R106" s="50"/>
    </row>
    <row r="107" spans="1:18" x14ac:dyDescent="0.25">
      <c r="A107" s="58"/>
      <c r="B107" s="59"/>
      <c r="C107" s="62"/>
      <c r="D107" s="50"/>
      <c r="E107" s="50"/>
      <c r="F107" s="4">
        <f t="shared" ref="F107:F108" si="32">$D$81-D83</f>
        <v>-4</v>
      </c>
      <c r="G107" s="4">
        <f t="shared" si="25"/>
        <v>4</v>
      </c>
      <c r="L107" s="58"/>
      <c r="M107" s="59"/>
      <c r="N107" s="62"/>
      <c r="O107" s="50"/>
      <c r="P107" s="50"/>
      <c r="Q107" s="50"/>
      <c r="R107" s="50"/>
    </row>
    <row r="108" spans="1:18" x14ac:dyDescent="0.25">
      <c r="A108" s="58"/>
      <c r="B108" s="59"/>
      <c r="C108" s="62"/>
      <c r="D108" s="50"/>
      <c r="E108" s="50"/>
      <c r="F108" s="4">
        <f t="shared" si="32"/>
        <v>2</v>
      </c>
      <c r="G108" s="4">
        <f t="shared" si="25"/>
        <v>2</v>
      </c>
      <c r="L108" s="58"/>
      <c r="M108" s="59"/>
      <c r="N108" s="62"/>
      <c r="O108" s="50"/>
      <c r="P108" s="50"/>
      <c r="Q108" s="50"/>
      <c r="R108" s="50"/>
    </row>
    <row r="109" spans="1:18" x14ac:dyDescent="0.25">
      <c r="A109" s="58"/>
      <c r="B109" s="59"/>
      <c r="C109" s="62"/>
      <c r="D109" s="50"/>
      <c r="E109" s="50"/>
      <c r="F109" s="4">
        <f>$D$82-D83</f>
        <v>28</v>
      </c>
      <c r="G109" s="4">
        <f t="shared" si="25"/>
        <v>28</v>
      </c>
      <c r="L109" s="58"/>
      <c r="M109" s="59"/>
      <c r="N109" s="62"/>
      <c r="O109" s="50"/>
      <c r="P109" s="50"/>
      <c r="Q109" s="50"/>
      <c r="R109" s="50"/>
    </row>
    <row r="110" spans="1:18" x14ac:dyDescent="0.25">
      <c r="A110" s="58"/>
      <c r="B110" s="59"/>
      <c r="C110" s="62"/>
      <c r="D110" s="50"/>
      <c r="E110" s="50"/>
      <c r="F110" s="4">
        <f t="shared" ref="F110" si="33">$D$82-D84</f>
        <v>34</v>
      </c>
      <c r="G110" s="4">
        <f t="shared" si="25"/>
        <v>34</v>
      </c>
      <c r="L110" s="58"/>
      <c r="M110" s="59"/>
      <c r="N110" s="62"/>
      <c r="O110" s="50"/>
      <c r="P110" s="50"/>
      <c r="Q110" s="50"/>
      <c r="R110" s="50"/>
    </row>
    <row r="111" spans="1:18" x14ac:dyDescent="0.25">
      <c r="A111" s="58"/>
      <c r="B111" s="59"/>
      <c r="C111" s="62"/>
      <c r="D111" s="50"/>
      <c r="E111" s="50"/>
      <c r="F111" s="4">
        <f>D83-D84</f>
        <v>6</v>
      </c>
      <c r="G111" s="4">
        <f t="shared" si="25"/>
        <v>6</v>
      </c>
      <c r="L111" s="58"/>
      <c r="M111" s="59"/>
      <c r="N111" s="62"/>
      <c r="O111" s="50"/>
      <c r="P111" s="50"/>
      <c r="Q111" s="50"/>
      <c r="R111" s="50"/>
    </row>
    <row r="112" spans="1:18" x14ac:dyDescent="0.25">
      <c r="A112" s="58"/>
      <c r="B112" s="59"/>
      <c r="C112" s="62"/>
      <c r="D112" s="50"/>
      <c r="E112" s="50"/>
      <c r="F112" s="4"/>
      <c r="G112" s="50">
        <f>MIN(G75:G111)</f>
        <v>1</v>
      </c>
      <c r="L112" s="58"/>
      <c r="M112" s="59"/>
      <c r="N112" s="62"/>
      <c r="O112" s="50"/>
      <c r="P112" s="50"/>
      <c r="Q112" s="50"/>
      <c r="R112" s="50"/>
    </row>
    <row r="114" spans="1:18" x14ac:dyDescent="0.25">
      <c r="A114" s="99" t="s">
        <v>28</v>
      </c>
      <c r="B114" s="99"/>
      <c r="C114" s="45" t="s">
        <v>112</v>
      </c>
      <c r="D114" s="45">
        <v>200</v>
      </c>
      <c r="E114" s="45">
        <v>250</v>
      </c>
      <c r="F114" s="45"/>
      <c r="G114" s="45"/>
      <c r="L114" s="99" t="s">
        <v>28</v>
      </c>
      <c r="M114" s="99"/>
      <c r="N114" s="45" t="s">
        <v>112</v>
      </c>
      <c r="O114" s="45">
        <v>200</v>
      </c>
      <c r="P114" s="45">
        <v>250</v>
      </c>
      <c r="Q114" s="45"/>
      <c r="R114" s="45"/>
    </row>
    <row r="115" spans="1:18" x14ac:dyDescent="0.25">
      <c r="A115" s="44" t="s">
        <v>99</v>
      </c>
      <c r="B115" s="32">
        <v>28.14</v>
      </c>
      <c r="C115" s="34" t="str">
        <f>IF(B115&lt;$E$114,"Normal", "Found")</f>
        <v>Normal</v>
      </c>
      <c r="D115" s="34"/>
      <c r="E115" s="34"/>
      <c r="F115" s="34"/>
      <c r="G115" s="34"/>
      <c r="L115" s="44" t="s">
        <v>99</v>
      </c>
      <c r="M115" s="32">
        <v>28.14</v>
      </c>
      <c r="N115" s="34" t="str">
        <f>IF(M115&lt;$E$114,"Normal", "Found")</f>
        <v>Normal</v>
      </c>
      <c r="O115" s="34"/>
      <c r="P115" s="34"/>
      <c r="Q115" s="34"/>
      <c r="R115" s="34"/>
    </row>
    <row r="116" spans="1:18" x14ac:dyDescent="0.25">
      <c r="A116" s="26" t="s">
        <v>100</v>
      </c>
      <c r="B116" s="12">
        <v>47.16</v>
      </c>
      <c r="C116" s="34" t="str">
        <f t="shared" ref="C116:C124" si="34">IF(B116&lt;$E$114,"Normal", "Found")</f>
        <v>Normal</v>
      </c>
      <c r="D116" s="34"/>
      <c r="E116" s="34"/>
      <c r="F116" s="34"/>
      <c r="G116" s="34"/>
      <c r="L116" s="26" t="s">
        <v>100</v>
      </c>
      <c r="M116" s="12">
        <v>47.16</v>
      </c>
      <c r="N116" s="34" t="str">
        <f t="shared" ref="N116:N124" si="35">IF(M116&lt;$E$114,"Normal", "Found")</f>
        <v>Normal</v>
      </c>
      <c r="O116" s="34"/>
      <c r="P116" s="34"/>
      <c r="Q116" s="34"/>
      <c r="R116" s="34"/>
    </row>
    <row r="117" spans="1:18" x14ac:dyDescent="0.25">
      <c r="A117" s="26" t="s">
        <v>101</v>
      </c>
      <c r="B117" s="12">
        <v>27.91</v>
      </c>
      <c r="C117" s="34" t="str">
        <f t="shared" si="34"/>
        <v>Normal</v>
      </c>
      <c r="D117" s="34"/>
      <c r="E117" s="34"/>
      <c r="F117" s="34"/>
      <c r="G117" s="34"/>
      <c r="L117" s="26" t="s">
        <v>101</v>
      </c>
      <c r="M117" s="12">
        <v>27.91</v>
      </c>
      <c r="N117" s="34" t="str">
        <f t="shared" si="35"/>
        <v>Normal</v>
      </c>
      <c r="O117" s="34"/>
      <c r="P117" s="34"/>
      <c r="Q117" s="34"/>
      <c r="R117" s="34"/>
    </row>
    <row r="118" spans="1:18" x14ac:dyDescent="0.25">
      <c r="A118" s="26" t="s">
        <v>102</v>
      </c>
      <c r="B118" s="12">
        <v>39.619999999999997</v>
      </c>
      <c r="C118" s="34" t="str">
        <f t="shared" si="34"/>
        <v>Normal</v>
      </c>
      <c r="D118" s="34"/>
      <c r="E118" s="34"/>
      <c r="F118" s="34"/>
      <c r="G118" s="34"/>
      <c r="L118" s="26" t="s">
        <v>102</v>
      </c>
      <c r="M118" s="12">
        <v>39.619999999999997</v>
      </c>
      <c r="N118" s="34" t="str">
        <f t="shared" si="35"/>
        <v>Normal</v>
      </c>
      <c r="O118" s="34"/>
      <c r="P118" s="34"/>
      <c r="Q118" s="34"/>
      <c r="R118" s="34"/>
    </row>
    <row r="119" spans="1:18" x14ac:dyDescent="0.25">
      <c r="A119" s="26" t="s">
        <v>103</v>
      </c>
      <c r="B119" s="12">
        <v>53.97</v>
      </c>
      <c r="C119" s="34" t="str">
        <f t="shared" si="34"/>
        <v>Normal</v>
      </c>
      <c r="D119" s="34"/>
      <c r="E119" s="34"/>
      <c r="F119" s="34"/>
      <c r="G119" s="34"/>
      <c r="L119" s="26" t="s">
        <v>103</v>
      </c>
      <c r="M119" s="12">
        <v>53.97</v>
      </c>
      <c r="N119" s="34" t="str">
        <f t="shared" si="35"/>
        <v>Normal</v>
      </c>
      <c r="O119" s="34"/>
      <c r="P119" s="34"/>
      <c r="Q119" s="34"/>
      <c r="R119" s="34"/>
    </row>
    <row r="120" spans="1:18" x14ac:dyDescent="0.25">
      <c r="A120" s="26" t="s">
        <v>104</v>
      </c>
      <c r="B120" s="12">
        <v>39.619999999999997</v>
      </c>
      <c r="C120" s="34" t="str">
        <f t="shared" si="34"/>
        <v>Normal</v>
      </c>
      <c r="D120" s="34"/>
      <c r="E120" s="34"/>
      <c r="F120" s="34"/>
      <c r="G120" s="34"/>
      <c r="L120" s="26" t="s">
        <v>104</v>
      </c>
      <c r="M120" s="12">
        <v>39.619999999999997</v>
      </c>
      <c r="N120" s="34" t="str">
        <f t="shared" si="35"/>
        <v>Normal</v>
      </c>
      <c r="O120" s="34"/>
      <c r="P120" s="34"/>
      <c r="Q120" s="34"/>
      <c r="R120" s="34"/>
    </row>
    <row r="121" spans="1:18" x14ac:dyDescent="0.25">
      <c r="A121" s="26" t="s">
        <v>105</v>
      </c>
      <c r="B121" s="12">
        <v>53.97</v>
      </c>
      <c r="C121" s="34" t="str">
        <f t="shared" si="34"/>
        <v>Normal</v>
      </c>
      <c r="D121" s="34"/>
      <c r="E121" s="34"/>
      <c r="F121" s="34"/>
      <c r="G121" s="34"/>
      <c r="L121" s="26" t="s">
        <v>105</v>
      </c>
      <c r="M121" s="12">
        <v>53.97</v>
      </c>
      <c r="N121" s="34" t="str">
        <f t="shared" si="35"/>
        <v>Normal</v>
      </c>
      <c r="O121" s="34"/>
      <c r="P121" s="34"/>
      <c r="Q121" s="34"/>
      <c r="R121" s="34"/>
    </row>
    <row r="122" spans="1:18" x14ac:dyDescent="0.25">
      <c r="A122" s="26" t="s">
        <v>106</v>
      </c>
      <c r="B122" s="12">
        <v>39.619999999999997</v>
      </c>
      <c r="C122" s="34" t="str">
        <f t="shared" si="34"/>
        <v>Normal</v>
      </c>
      <c r="D122" s="34"/>
      <c r="E122" s="34"/>
      <c r="F122" s="34"/>
      <c r="G122" s="34"/>
      <c r="L122" s="26" t="s">
        <v>106</v>
      </c>
      <c r="M122" s="12">
        <v>39.619999999999997</v>
      </c>
      <c r="N122" s="34" t="str">
        <f t="shared" si="35"/>
        <v>Normal</v>
      </c>
      <c r="O122" s="34"/>
      <c r="P122" s="34"/>
      <c r="Q122" s="34"/>
      <c r="R122" s="34"/>
    </row>
    <row r="123" spans="1:18" x14ac:dyDescent="0.25">
      <c r="A123" s="26" t="s">
        <v>107</v>
      </c>
      <c r="B123" s="12">
        <v>53.97</v>
      </c>
      <c r="C123" s="34" t="str">
        <f t="shared" si="34"/>
        <v>Normal</v>
      </c>
      <c r="D123" s="34"/>
      <c r="E123" s="34"/>
      <c r="F123" s="34"/>
      <c r="G123" s="34"/>
      <c r="L123" s="26" t="s">
        <v>107</v>
      </c>
      <c r="M123" s="12">
        <v>53.97</v>
      </c>
      <c r="N123" s="34" t="str">
        <f t="shared" si="35"/>
        <v>Normal</v>
      </c>
      <c r="O123" s="34"/>
      <c r="P123" s="34"/>
      <c r="Q123" s="34"/>
      <c r="R123" s="34"/>
    </row>
    <row r="124" spans="1:18" ht="15.75" thickBot="1" x14ac:dyDescent="0.3">
      <c r="A124" s="27" t="s">
        <v>108</v>
      </c>
      <c r="B124" s="15">
        <v>53.97</v>
      </c>
      <c r="C124" s="34" t="str">
        <f t="shared" si="34"/>
        <v>Normal</v>
      </c>
      <c r="D124" s="34"/>
      <c r="E124" s="34"/>
      <c r="F124" s="34"/>
      <c r="G124" s="34"/>
      <c r="L124" s="27" t="s">
        <v>108</v>
      </c>
      <c r="M124" s="15">
        <v>53.97</v>
      </c>
      <c r="N124" s="34" t="str">
        <f t="shared" si="35"/>
        <v>Normal</v>
      </c>
      <c r="O124" s="34"/>
      <c r="P124" s="34"/>
      <c r="Q124" s="34"/>
      <c r="R124" s="34"/>
    </row>
    <row r="126" spans="1:18" x14ac:dyDescent="0.25">
      <c r="A126" s="99" t="s">
        <v>32</v>
      </c>
      <c r="B126" s="99"/>
      <c r="C126" s="45" t="s">
        <v>112</v>
      </c>
      <c r="D126" s="45">
        <v>200</v>
      </c>
      <c r="E126" s="45">
        <v>250</v>
      </c>
      <c r="F126" s="45"/>
      <c r="G126" s="45"/>
      <c r="L126" s="99" t="s">
        <v>32</v>
      </c>
      <c r="M126" s="99"/>
      <c r="N126" s="45" t="s">
        <v>112</v>
      </c>
      <c r="O126" s="45">
        <v>200</v>
      </c>
      <c r="P126" s="45">
        <v>250</v>
      </c>
      <c r="Q126" s="45"/>
      <c r="R126" s="45"/>
    </row>
    <row r="127" spans="1:18" x14ac:dyDescent="0.25">
      <c r="A127" s="44" t="s">
        <v>99</v>
      </c>
      <c r="B127" s="32">
        <v>23</v>
      </c>
      <c r="C127" s="34" t="str">
        <f>IF(B127&lt;$E$126,"Normal", "Found")</f>
        <v>Normal</v>
      </c>
      <c r="D127" s="34"/>
      <c r="E127" s="34"/>
      <c r="F127" s="34"/>
      <c r="G127" s="34"/>
      <c r="L127" s="44" t="s">
        <v>99</v>
      </c>
      <c r="M127" s="32">
        <v>23</v>
      </c>
      <c r="N127" s="34" t="str">
        <f>IF(M127&lt;$E$126,"Normal", "Found")</f>
        <v>Normal</v>
      </c>
      <c r="O127" s="34"/>
      <c r="P127" s="34"/>
      <c r="Q127" s="34"/>
      <c r="R127" s="34"/>
    </row>
    <row r="128" spans="1:18" x14ac:dyDescent="0.25">
      <c r="A128" s="26" t="s">
        <v>100</v>
      </c>
      <c r="B128" s="12">
        <v>9</v>
      </c>
      <c r="C128" s="34" t="str">
        <f t="shared" ref="C128:C136" si="36">IF(B128&lt;$E$126,"Normal", "Found")</f>
        <v>Normal</v>
      </c>
      <c r="D128" s="34"/>
      <c r="E128" s="34"/>
      <c r="F128" s="34"/>
      <c r="G128" s="34"/>
      <c r="L128" s="26" t="s">
        <v>100</v>
      </c>
      <c r="M128" s="12">
        <v>9</v>
      </c>
      <c r="N128" s="34" t="str">
        <f t="shared" ref="N128:N136" si="37">IF(M128&lt;$E$126,"Normal", "Found")</f>
        <v>Normal</v>
      </c>
      <c r="O128" s="34"/>
      <c r="P128" s="34"/>
      <c r="Q128" s="34"/>
      <c r="R128" s="34"/>
    </row>
    <row r="129" spans="1:18" x14ac:dyDescent="0.25">
      <c r="A129" s="26" t="s">
        <v>101</v>
      </c>
      <c r="B129" s="12">
        <v>11</v>
      </c>
      <c r="C129" s="34" t="str">
        <f t="shared" si="36"/>
        <v>Normal</v>
      </c>
      <c r="D129" s="34"/>
      <c r="E129" s="34"/>
      <c r="F129" s="34"/>
      <c r="G129" s="34"/>
      <c r="L129" s="26" t="s">
        <v>101</v>
      </c>
      <c r="M129" s="12">
        <v>11</v>
      </c>
      <c r="N129" s="34" t="str">
        <f t="shared" si="37"/>
        <v>Normal</v>
      </c>
      <c r="O129" s="34"/>
      <c r="P129" s="34"/>
      <c r="Q129" s="34"/>
      <c r="R129" s="34"/>
    </row>
    <row r="130" spans="1:18" x14ac:dyDescent="0.25">
      <c r="A130" s="26" t="s">
        <v>102</v>
      </c>
      <c r="B130" s="12">
        <v>8</v>
      </c>
      <c r="C130" s="34" t="str">
        <f t="shared" si="36"/>
        <v>Normal</v>
      </c>
      <c r="D130" s="34"/>
      <c r="E130" s="34"/>
      <c r="F130" s="34"/>
      <c r="G130" s="34"/>
      <c r="L130" s="26" t="s">
        <v>102</v>
      </c>
      <c r="M130" s="12">
        <v>8</v>
      </c>
      <c r="N130" s="34" t="str">
        <f t="shared" si="37"/>
        <v>Normal</v>
      </c>
      <c r="O130" s="34"/>
      <c r="P130" s="34"/>
      <c r="Q130" s="34"/>
      <c r="R130" s="34"/>
    </row>
    <row r="131" spans="1:18" x14ac:dyDescent="0.25">
      <c r="A131" s="26" t="s">
        <v>103</v>
      </c>
      <c r="B131" s="12">
        <v>11</v>
      </c>
      <c r="C131" s="34" t="str">
        <f t="shared" si="36"/>
        <v>Normal</v>
      </c>
      <c r="D131" s="34"/>
      <c r="E131" s="34"/>
      <c r="F131" s="34"/>
      <c r="G131" s="34"/>
      <c r="L131" s="26" t="s">
        <v>103</v>
      </c>
      <c r="M131" s="12">
        <v>11</v>
      </c>
      <c r="N131" s="34" t="str">
        <f t="shared" si="37"/>
        <v>Normal</v>
      </c>
      <c r="O131" s="34"/>
      <c r="P131" s="34"/>
      <c r="Q131" s="34"/>
      <c r="R131" s="34"/>
    </row>
    <row r="132" spans="1:18" x14ac:dyDescent="0.25">
      <c r="A132" s="26" t="s">
        <v>104</v>
      </c>
      <c r="B132" s="12">
        <v>13</v>
      </c>
      <c r="C132" s="34" t="str">
        <f t="shared" si="36"/>
        <v>Normal</v>
      </c>
      <c r="D132" s="34"/>
      <c r="E132" s="34"/>
      <c r="F132" s="34"/>
      <c r="G132" s="34"/>
      <c r="L132" s="26" t="s">
        <v>104</v>
      </c>
      <c r="M132" s="12">
        <v>13</v>
      </c>
      <c r="N132" s="34" t="str">
        <f t="shared" si="37"/>
        <v>Normal</v>
      </c>
      <c r="O132" s="34"/>
      <c r="P132" s="34"/>
      <c r="Q132" s="34"/>
      <c r="R132" s="34"/>
    </row>
    <row r="133" spans="1:18" x14ac:dyDescent="0.25">
      <c r="A133" s="26" t="s">
        <v>105</v>
      </c>
      <c r="B133" s="12">
        <v>17</v>
      </c>
      <c r="C133" s="34" t="str">
        <f t="shared" si="36"/>
        <v>Normal</v>
      </c>
      <c r="D133" s="34"/>
      <c r="E133" s="34"/>
      <c r="F133" s="34"/>
      <c r="G133" s="34"/>
      <c r="L133" s="26" t="s">
        <v>105</v>
      </c>
      <c r="M133" s="12">
        <v>17</v>
      </c>
      <c r="N133" s="34" t="str">
        <f t="shared" si="37"/>
        <v>Normal</v>
      </c>
      <c r="O133" s="34"/>
      <c r="P133" s="34"/>
      <c r="Q133" s="34"/>
      <c r="R133" s="34"/>
    </row>
    <row r="134" spans="1:18" x14ac:dyDescent="0.25">
      <c r="A134" s="26" t="s">
        <v>106</v>
      </c>
      <c r="B134" s="12">
        <v>13</v>
      </c>
      <c r="C134" s="34" t="str">
        <f t="shared" si="36"/>
        <v>Normal</v>
      </c>
      <c r="D134" s="34"/>
      <c r="E134" s="34"/>
      <c r="F134" s="34"/>
      <c r="G134" s="34"/>
      <c r="L134" s="26" t="s">
        <v>106</v>
      </c>
      <c r="M134" s="12">
        <v>13</v>
      </c>
      <c r="N134" s="34" t="str">
        <f t="shared" si="37"/>
        <v>Normal</v>
      </c>
      <c r="O134" s="34"/>
      <c r="P134" s="34"/>
      <c r="Q134" s="34"/>
      <c r="R134" s="34"/>
    </row>
    <row r="135" spans="1:18" x14ac:dyDescent="0.25">
      <c r="A135" s="26" t="s">
        <v>107</v>
      </c>
      <c r="B135" s="12">
        <v>17</v>
      </c>
      <c r="C135" s="34" t="str">
        <f t="shared" si="36"/>
        <v>Normal</v>
      </c>
      <c r="D135" s="34"/>
      <c r="E135" s="34"/>
      <c r="F135" s="34"/>
      <c r="G135" s="34"/>
      <c r="L135" s="26" t="s">
        <v>107</v>
      </c>
      <c r="M135" s="12">
        <v>17</v>
      </c>
      <c r="N135" s="34" t="str">
        <f t="shared" si="37"/>
        <v>Normal</v>
      </c>
      <c r="O135" s="34"/>
      <c r="P135" s="34"/>
      <c r="Q135" s="34"/>
      <c r="R135" s="34"/>
    </row>
    <row r="136" spans="1:18" ht="15.75" thickBot="1" x14ac:dyDescent="0.3">
      <c r="A136" s="27" t="s">
        <v>108</v>
      </c>
      <c r="B136" s="15">
        <v>6</v>
      </c>
      <c r="C136" s="34" t="str">
        <f t="shared" si="36"/>
        <v>Normal</v>
      </c>
      <c r="D136" s="34"/>
      <c r="E136" s="34"/>
      <c r="F136" s="34"/>
      <c r="G136" s="34"/>
      <c r="L136" s="27" t="s">
        <v>108</v>
      </c>
      <c r="M136" s="15">
        <v>6</v>
      </c>
      <c r="N136" s="34" t="str">
        <f t="shared" si="37"/>
        <v>Normal</v>
      </c>
      <c r="O136" s="34"/>
      <c r="P136" s="34"/>
      <c r="Q136" s="34"/>
      <c r="R136" s="34"/>
    </row>
    <row r="138" spans="1:18" x14ac:dyDescent="0.25">
      <c r="A138" s="99" t="s">
        <v>33</v>
      </c>
      <c r="B138" s="99"/>
      <c r="C138" s="45" t="s">
        <v>112</v>
      </c>
      <c r="D138" s="45">
        <v>0.5</v>
      </c>
      <c r="E138" s="45">
        <v>0.7</v>
      </c>
      <c r="F138" s="45"/>
      <c r="G138" s="45"/>
      <c r="L138" s="99" t="s">
        <v>33</v>
      </c>
      <c r="M138" s="99"/>
      <c r="N138" s="45" t="s">
        <v>112</v>
      </c>
      <c r="O138" s="45">
        <v>0.5</v>
      </c>
      <c r="P138" s="45">
        <v>0.7</v>
      </c>
      <c r="Q138" s="45"/>
      <c r="R138" s="45"/>
    </row>
    <row r="139" spans="1:18" x14ac:dyDescent="0.25">
      <c r="A139" s="44" t="s">
        <v>99</v>
      </c>
      <c r="B139" s="32">
        <v>0.27</v>
      </c>
      <c r="C139" s="34" t="str">
        <f>IF(B139&lt;$E$138,"Normal", "Found")</f>
        <v>Normal</v>
      </c>
      <c r="D139" s="34"/>
      <c r="E139" s="34"/>
      <c r="F139" s="34"/>
      <c r="G139" s="34"/>
      <c r="L139" s="44" t="s">
        <v>99</v>
      </c>
      <c r="M139" s="32">
        <v>0.27</v>
      </c>
      <c r="N139" s="34" t="str">
        <f>IF(M139&lt;$E$138,"Normal", "Found")</f>
        <v>Normal</v>
      </c>
      <c r="O139" s="34"/>
      <c r="P139" s="34"/>
      <c r="Q139" s="34"/>
      <c r="R139" s="34"/>
    </row>
    <row r="140" spans="1:18" x14ac:dyDescent="0.25">
      <c r="A140" s="26" t="s">
        <v>100</v>
      </c>
      <c r="B140" s="12">
        <v>0.03</v>
      </c>
      <c r="C140" s="34" t="str">
        <f t="shared" ref="C140:C148" si="38">IF(B140&lt;$E$138,"Normal", "Found")</f>
        <v>Normal</v>
      </c>
      <c r="D140" s="34"/>
      <c r="E140" s="34"/>
      <c r="F140" s="34"/>
      <c r="G140" s="34"/>
      <c r="L140" s="26" t="s">
        <v>100</v>
      </c>
      <c r="M140" s="12">
        <v>0.03</v>
      </c>
      <c r="N140" s="34" t="str">
        <f t="shared" ref="N140:N148" si="39">IF(M140&lt;$E$138,"Normal", "Found")</f>
        <v>Normal</v>
      </c>
      <c r="O140" s="34"/>
      <c r="P140" s="34"/>
      <c r="Q140" s="34"/>
      <c r="R140" s="34"/>
    </row>
    <row r="141" spans="1:18" x14ac:dyDescent="0.25">
      <c r="A141" s="26" t="s">
        <v>101</v>
      </c>
      <c r="B141" s="12">
        <v>0</v>
      </c>
      <c r="C141" s="34" t="str">
        <f t="shared" si="38"/>
        <v>Normal</v>
      </c>
      <c r="D141" s="34"/>
      <c r="E141" s="34"/>
      <c r="F141" s="34"/>
      <c r="G141" s="34"/>
      <c r="L141" s="26" t="s">
        <v>101</v>
      </c>
      <c r="M141" s="12">
        <v>0</v>
      </c>
      <c r="N141" s="34" t="str">
        <f t="shared" si="39"/>
        <v>Normal</v>
      </c>
      <c r="O141" s="34"/>
      <c r="P141" s="34"/>
      <c r="Q141" s="34"/>
      <c r="R141" s="34"/>
    </row>
    <row r="142" spans="1:18" x14ac:dyDescent="0.25">
      <c r="A142" s="26" t="s">
        <v>102</v>
      </c>
      <c r="B142" s="12">
        <v>0.04</v>
      </c>
      <c r="C142" s="34" t="str">
        <f t="shared" si="38"/>
        <v>Normal</v>
      </c>
      <c r="D142" s="34"/>
      <c r="E142" s="34"/>
      <c r="F142" s="34"/>
      <c r="G142" s="34"/>
      <c r="L142" s="26" t="s">
        <v>102</v>
      </c>
      <c r="M142" s="12">
        <v>0.04</v>
      </c>
      <c r="N142" s="34" t="str">
        <f t="shared" si="39"/>
        <v>Normal</v>
      </c>
      <c r="O142" s="34"/>
      <c r="P142" s="34"/>
      <c r="Q142" s="34"/>
      <c r="R142" s="34"/>
    </row>
    <row r="143" spans="1:18" x14ac:dyDescent="0.25">
      <c r="A143" s="26" t="s">
        <v>103</v>
      </c>
      <c r="B143" s="12">
        <v>0.26</v>
      </c>
      <c r="C143" s="34" t="str">
        <f t="shared" si="38"/>
        <v>Normal</v>
      </c>
      <c r="D143" s="34"/>
      <c r="E143" s="34"/>
      <c r="F143" s="34"/>
      <c r="G143" s="34"/>
      <c r="L143" s="26" t="s">
        <v>103</v>
      </c>
      <c r="M143" s="12">
        <v>0.26</v>
      </c>
      <c r="N143" s="34" t="str">
        <f t="shared" si="39"/>
        <v>Normal</v>
      </c>
      <c r="O143" s="34"/>
      <c r="P143" s="34"/>
      <c r="Q143" s="34"/>
      <c r="R143" s="34"/>
    </row>
    <row r="144" spans="1:18" x14ac:dyDescent="0.25">
      <c r="A144" s="26" t="s">
        <v>104</v>
      </c>
      <c r="B144" s="12">
        <v>0.23</v>
      </c>
      <c r="C144" s="34" t="str">
        <f t="shared" si="38"/>
        <v>Normal</v>
      </c>
      <c r="D144" s="34"/>
      <c r="E144" s="34"/>
      <c r="F144" s="34"/>
      <c r="G144" s="34"/>
      <c r="L144" s="26" t="s">
        <v>104</v>
      </c>
      <c r="M144" s="12">
        <v>0.23</v>
      </c>
      <c r="N144" s="34" t="str">
        <f t="shared" si="39"/>
        <v>Normal</v>
      </c>
      <c r="O144" s="34"/>
      <c r="P144" s="34"/>
      <c r="Q144" s="34"/>
      <c r="R144" s="34"/>
    </row>
    <row r="145" spans="1:18" x14ac:dyDescent="0.25">
      <c r="A145" s="26" t="s">
        <v>105</v>
      </c>
      <c r="B145" s="12">
        <v>0.33</v>
      </c>
      <c r="C145" s="34" t="str">
        <f t="shared" si="38"/>
        <v>Normal</v>
      </c>
      <c r="D145" s="34"/>
      <c r="E145" s="34"/>
      <c r="F145" s="34"/>
      <c r="G145" s="34"/>
      <c r="L145" s="26" t="s">
        <v>105</v>
      </c>
      <c r="M145" s="12">
        <v>0.33</v>
      </c>
      <c r="N145" s="34" t="str">
        <f t="shared" si="39"/>
        <v>Normal</v>
      </c>
      <c r="O145" s="34"/>
      <c r="P145" s="34"/>
      <c r="Q145" s="34"/>
      <c r="R145" s="34"/>
    </row>
    <row r="146" spans="1:18" x14ac:dyDescent="0.25">
      <c r="A146" s="26" t="s">
        <v>106</v>
      </c>
      <c r="B146" s="12">
        <v>0.13</v>
      </c>
      <c r="C146" s="34" t="str">
        <f t="shared" si="38"/>
        <v>Normal</v>
      </c>
      <c r="D146" s="34"/>
      <c r="E146" s="34"/>
      <c r="F146" s="34"/>
      <c r="G146" s="34"/>
      <c r="L146" s="26" t="s">
        <v>106</v>
      </c>
      <c r="M146" s="12">
        <v>0.13</v>
      </c>
      <c r="N146" s="34" t="str">
        <f t="shared" si="39"/>
        <v>Normal</v>
      </c>
      <c r="O146" s="34"/>
      <c r="P146" s="34"/>
      <c r="Q146" s="34"/>
      <c r="R146" s="34"/>
    </row>
    <row r="147" spans="1:18" x14ac:dyDescent="0.25">
      <c r="A147" s="26" t="s">
        <v>107</v>
      </c>
      <c r="B147" s="12">
        <v>0.33</v>
      </c>
      <c r="C147" s="34" t="str">
        <f t="shared" si="38"/>
        <v>Normal</v>
      </c>
      <c r="D147" s="34"/>
      <c r="E147" s="34"/>
      <c r="F147" s="34"/>
      <c r="G147" s="34"/>
      <c r="L147" s="26" t="s">
        <v>107</v>
      </c>
      <c r="M147" s="12">
        <v>0.33</v>
      </c>
      <c r="N147" s="34" t="str">
        <f t="shared" si="39"/>
        <v>Normal</v>
      </c>
      <c r="O147" s="34"/>
      <c r="P147" s="34"/>
      <c r="Q147" s="34"/>
      <c r="R147" s="34"/>
    </row>
    <row r="148" spans="1:18" ht="15.75" thickBot="1" x14ac:dyDescent="0.3">
      <c r="A148" s="27" t="s">
        <v>108</v>
      </c>
      <c r="B148" s="15">
        <v>0.04</v>
      </c>
      <c r="C148" s="34" t="str">
        <f t="shared" si="38"/>
        <v>Normal</v>
      </c>
      <c r="D148" s="34"/>
      <c r="E148" s="34"/>
      <c r="F148" s="34"/>
      <c r="G148" s="34"/>
      <c r="L148" s="27" t="s">
        <v>108</v>
      </c>
      <c r="M148" s="15">
        <v>0.04</v>
      </c>
      <c r="N148" s="34" t="str">
        <f t="shared" si="39"/>
        <v>Normal</v>
      </c>
      <c r="O148" s="34"/>
      <c r="P148" s="34"/>
      <c r="Q148" s="34"/>
      <c r="R148" s="34"/>
    </row>
    <row r="150" spans="1:18" x14ac:dyDescent="0.25">
      <c r="A150" s="99" t="s">
        <v>34</v>
      </c>
      <c r="B150" s="99"/>
      <c r="C150" s="45" t="s">
        <v>112</v>
      </c>
      <c r="D150" s="45">
        <v>0.05</v>
      </c>
      <c r="E150" s="45"/>
      <c r="F150" s="45"/>
      <c r="G150" s="45"/>
      <c r="L150" s="99" t="s">
        <v>34</v>
      </c>
      <c r="M150" s="99"/>
      <c r="N150" s="45" t="s">
        <v>112</v>
      </c>
      <c r="O150" s="45">
        <v>0.05</v>
      </c>
      <c r="P150" s="45"/>
      <c r="Q150" s="45"/>
      <c r="R150" s="45"/>
    </row>
    <row r="151" spans="1:18" x14ac:dyDescent="0.25">
      <c r="A151" s="44" t="s">
        <v>99</v>
      </c>
      <c r="B151" s="32">
        <v>1.4999999999999999E-2</v>
      </c>
      <c r="C151" s="34" t="str">
        <f>IF(B151&lt;$D$150, "Normal", "Found")</f>
        <v>Normal</v>
      </c>
      <c r="D151" s="34"/>
      <c r="E151" s="34"/>
      <c r="F151" s="34"/>
      <c r="G151" s="34"/>
      <c r="L151" s="44" t="s">
        <v>99</v>
      </c>
      <c r="M151" s="32">
        <v>1.4999999999999999E-2</v>
      </c>
      <c r="N151" s="34" t="str">
        <f>IF(M151&lt;$D$150, "Normal", "Found")</f>
        <v>Normal</v>
      </c>
      <c r="O151" s="34"/>
      <c r="P151" s="34"/>
      <c r="Q151" s="34"/>
      <c r="R151" s="34"/>
    </row>
    <row r="152" spans="1:18" x14ac:dyDescent="0.25">
      <c r="A152" s="26" t="s">
        <v>100</v>
      </c>
      <c r="B152" s="12">
        <v>2.1000000000000001E-2</v>
      </c>
      <c r="C152" s="34" t="str">
        <f t="shared" ref="C152:C160" si="40">IF(B152&lt;$D$150, "Normal", "Found")</f>
        <v>Normal</v>
      </c>
      <c r="D152" s="34"/>
      <c r="E152" s="34"/>
      <c r="F152" s="34"/>
      <c r="G152" s="34"/>
      <c r="L152" s="26" t="s">
        <v>100</v>
      </c>
      <c r="M152" s="12">
        <v>2.1000000000000001E-2</v>
      </c>
      <c r="N152" s="34" t="str">
        <f t="shared" ref="N152:N160" si="41">IF(M152&lt;$D$150, "Normal", "Found")</f>
        <v>Normal</v>
      </c>
      <c r="O152" s="34"/>
      <c r="P152" s="34"/>
      <c r="Q152" s="34"/>
      <c r="R152" s="34"/>
    </row>
    <row r="153" spans="1:18" x14ac:dyDescent="0.25">
      <c r="A153" s="26" t="s">
        <v>101</v>
      </c>
      <c r="B153" s="12">
        <v>3.5000000000000001E-3</v>
      </c>
      <c r="C153" s="34" t="str">
        <f t="shared" si="40"/>
        <v>Normal</v>
      </c>
      <c r="D153" s="34"/>
      <c r="E153" s="34"/>
      <c r="F153" s="34"/>
      <c r="G153" s="34"/>
      <c r="L153" s="26" t="s">
        <v>101</v>
      </c>
      <c r="M153" s="12">
        <v>3.5000000000000001E-3</v>
      </c>
      <c r="N153" s="34" t="str">
        <f t="shared" si="41"/>
        <v>Normal</v>
      </c>
      <c r="O153" s="34"/>
      <c r="P153" s="34"/>
      <c r="Q153" s="34"/>
      <c r="R153" s="34"/>
    </row>
    <row r="154" spans="1:18" x14ac:dyDescent="0.25">
      <c r="A154" s="26" t="s">
        <v>102</v>
      </c>
      <c r="B154" s="12">
        <v>0.01</v>
      </c>
      <c r="C154" s="34" t="str">
        <f t="shared" si="40"/>
        <v>Normal</v>
      </c>
      <c r="D154" s="34"/>
      <c r="E154" s="34"/>
      <c r="F154" s="34"/>
      <c r="G154" s="34"/>
      <c r="L154" s="26" t="s">
        <v>102</v>
      </c>
      <c r="M154" s="12">
        <v>0.01</v>
      </c>
      <c r="N154" s="34" t="str">
        <f t="shared" si="41"/>
        <v>Normal</v>
      </c>
      <c r="O154" s="34"/>
      <c r="P154" s="34"/>
      <c r="Q154" s="34"/>
      <c r="R154" s="34"/>
    </row>
    <row r="155" spans="1:18" x14ac:dyDescent="0.25">
      <c r="A155" s="26" t="s">
        <v>103</v>
      </c>
      <c r="B155" s="12">
        <v>2.5000000000000001E-2</v>
      </c>
      <c r="C155" s="34" t="str">
        <f t="shared" si="40"/>
        <v>Normal</v>
      </c>
      <c r="D155" s="34"/>
      <c r="E155" s="34"/>
      <c r="F155" s="34"/>
      <c r="G155" s="34"/>
      <c r="L155" s="26" t="s">
        <v>103</v>
      </c>
      <c r="M155" s="12">
        <v>2.5000000000000001E-2</v>
      </c>
      <c r="N155" s="34" t="str">
        <f t="shared" si="41"/>
        <v>Normal</v>
      </c>
      <c r="O155" s="34"/>
      <c r="P155" s="34"/>
      <c r="Q155" s="34"/>
      <c r="R155" s="34"/>
    </row>
    <row r="156" spans="1:18" x14ac:dyDescent="0.25">
      <c r="A156" s="26" t="s">
        <v>104</v>
      </c>
      <c r="B156" s="12">
        <v>0.01</v>
      </c>
      <c r="C156" s="34" t="str">
        <f t="shared" si="40"/>
        <v>Normal</v>
      </c>
      <c r="D156" s="34"/>
      <c r="E156" s="34"/>
      <c r="F156" s="34"/>
      <c r="G156" s="34"/>
      <c r="L156" s="26" t="s">
        <v>104</v>
      </c>
      <c r="M156" s="12">
        <v>0.01</v>
      </c>
      <c r="N156" s="34" t="str">
        <f t="shared" si="41"/>
        <v>Normal</v>
      </c>
      <c r="O156" s="34"/>
      <c r="P156" s="34"/>
      <c r="Q156" s="34"/>
      <c r="R156" s="34"/>
    </row>
    <row r="157" spans="1:18" x14ac:dyDescent="0.25">
      <c r="A157" s="26" t="s">
        <v>105</v>
      </c>
      <c r="B157" s="12">
        <v>2.1000000000000001E-2</v>
      </c>
      <c r="C157" s="34" t="str">
        <f t="shared" si="40"/>
        <v>Normal</v>
      </c>
      <c r="D157" s="34"/>
      <c r="E157" s="34"/>
      <c r="F157" s="34"/>
      <c r="G157" s="34"/>
      <c r="L157" s="26" t="s">
        <v>105</v>
      </c>
      <c r="M157" s="12">
        <v>2.1000000000000001E-2</v>
      </c>
      <c r="N157" s="34" t="str">
        <f t="shared" si="41"/>
        <v>Normal</v>
      </c>
      <c r="O157" s="34"/>
      <c r="P157" s="34"/>
      <c r="Q157" s="34"/>
      <c r="R157" s="34"/>
    </row>
    <row r="158" spans="1:18" x14ac:dyDescent="0.25">
      <c r="A158" s="26" t="s">
        <v>106</v>
      </c>
      <c r="B158" s="12">
        <v>1.2E-2</v>
      </c>
      <c r="C158" s="34" t="str">
        <f t="shared" si="40"/>
        <v>Normal</v>
      </c>
      <c r="D158" s="34"/>
      <c r="E158" s="34"/>
      <c r="F158" s="34"/>
      <c r="G158" s="34"/>
      <c r="L158" s="26" t="s">
        <v>106</v>
      </c>
      <c r="M158" s="12">
        <v>1.2E-2</v>
      </c>
      <c r="N158" s="34" t="str">
        <f t="shared" si="41"/>
        <v>Normal</v>
      </c>
      <c r="O158" s="34"/>
      <c r="P158" s="34"/>
      <c r="Q158" s="34"/>
      <c r="R158" s="34"/>
    </row>
    <row r="159" spans="1:18" x14ac:dyDescent="0.25">
      <c r="A159" s="26" t="s">
        <v>107</v>
      </c>
      <c r="B159" s="12">
        <v>2.1000000000000001E-2</v>
      </c>
      <c r="C159" s="34" t="str">
        <f t="shared" si="40"/>
        <v>Normal</v>
      </c>
      <c r="D159" s="34"/>
      <c r="E159" s="34"/>
      <c r="F159" s="34"/>
      <c r="G159" s="34"/>
      <c r="L159" s="26" t="s">
        <v>107</v>
      </c>
      <c r="M159" s="12">
        <v>2.1000000000000001E-2</v>
      </c>
      <c r="N159" s="34" t="str">
        <f t="shared" si="41"/>
        <v>Normal</v>
      </c>
      <c r="O159" s="34"/>
      <c r="P159" s="34"/>
      <c r="Q159" s="34"/>
      <c r="R159" s="34"/>
    </row>
    <row r="160" spans="1:18" ht="15.75" thickBot="1" x14ac:dyDescent="0.3">
      <c r="A160" s="27" t="s">
        <v>108</v>
      </c>
      <c r="B160" s="15">
        <v>2.1000000000000001E-2</v>
      </c>
      <c r="C160" s="34" t="str">
        <f t="shared" si="40"/>
        <v>Normal</v>
      </c>
      <c r="D160" s="34"/>
      <c r="E160" s="34"/>
      <c r="F160" s="34"/>
      <c r="G160" s="34"/>
      <c r="L160" s="27" t="s">
        <v>108</v>
      </c>
      <c r="M160" s="15">
        <v>2.1000000000000001E-2</v>
      </c>
      <c r="N160" s="34" t="str">
        <f t="shared" si="41"/>
        <v>Normal</v>
      </c>
      <c r="O160" s="34"/>
      <c r="P160" s="34"/>
      <c r="Q160" s="34"/>
      <c r="R160" s="34"/>
    </row>
    <row r="162" spans="1:18" x14ac:dyDescent="0.25">
      <c r="A162" s="99" t="s">
        <v>35</v>
      </c>
      <c r="B162" s="99"/>
      <c r="C162" s="45" t="s">
        <v>112</v>
      </c>
      <c r="D162" s="45">
        <v>0</v>
      </c>
      <c r="E162" s="45"/>
      <c r="F162" s="45"/>
      <c r="G162" s="45"/>
      <c r="L162" s="99" t="s">
        <v>35</v>
      </c>
      <c r="M162" s="99"/>
      <c r="N162" s="45" t="s">
        <v>112</v>
      </c>
      <c r="O162" s="45">
        <v>0</v>
      </c>
      <c r="P162" s="45"/>
      <c r="Q162" s="45"/>
      <c r="R162" s="45"/>
    </row>
    <row r="163" spans="1:18" x14ac:dyDescent="0.25">
      <c r="A163" s="44" t="s">
        <v>99</v>
      </c>
      <c r="B163" s="32">
        <v>0</v>
      </c>
      <c r="C163" s="4" t="str">
        <f>IF(B163&lt;=$D$162, "Normal", "Found")</f>
        <v>Normal</v>
      </c>
      <c r="D163" s="4">
        <f>B163-$D$162</f>
        <v>0</v>
      </c>
      <c r="E163" s="4"/>
      <c r="F163" s="4"/>
      <c r="G163" s="4"/>
      <c r="L163" s="44" t="s">
        <v>99</v>
      </c>
      <c r="M163" s="32">
        <v>0</v>
      </c>
      <c r="N163" s="4" t="str">
        <f>IF(M163&lt;=$D$162, "Normal", "Found")</f>
        <v>Normal</v>
      </c>
      <c r="O163" s="4">
        <f>M163-$D$162</f>
        <v>0</v>
      </c>
      <c r="P163" s="4"/>
      <c r="Q163" s="4"/>
      <c r="R163" s="4"/>
    </row>
    <row r="164" spans="1:18" x14ac:dyDescent="0.25">
      <c r="A164" s="26" t="s">
        <v>100</v>
      </c>
      <c r="B164" s="12">
        <v>2</v>
      </c>
      <c r="C164" s="37" t="str">
        <f t="shared" ref="C164:C172" si="42">IF(B164&lt;=$D$162, "Normal", "Found")</f>
        <v>Found</v>
      </c>
      <c r="D164" s="4">
        <f t="shared" ref="D164:D172" si="43">B164-$D$162</f>
        <v>2</v>
      </c>
      <c r="E164" s="4">
        <f>D164-D167</f>
        <v>1.9</v>
      </c>
      <c r="F164" s="4">
        <f>ABS(E164)</f>
        <v>1.9</v>
      </c>
      <c r="G164" s="4"/>
      <c r="L164" s="26" t="s">
        <v>100</v>
      </c>
      <c r="M164" s="12">
        <v>2</v>
      </c>
      <c r="N164" s="37" t="str">
        <f t="shared" ref="N164:N172" si="44">IF(M164&lt;=$D$162, "Normal", "Found")</f>
        <v>Found</v>
      </c>
      <c r="O164" s="4">
        <f t="shared" ref="O164:O172" si="45">M164-$D$162</f>
        <v>2</v>
      </c>
      <c r="P164" s="4"/>
      <c r="Q164" s="4"/>
      <c r="R164" s="4"/>
    </row>
    <row r="165" spans="1:18" x14ac:dyDescent="0.25">
      <c r="A165" s="26" t="s">
        <v>101</v>
      </c>
      <c r="B165" s="12">
        <v>0</v>
      </c>
      <c r="C165" s="4" t="str">
        <f t="shared" si="42"/>
        <v>Normal</v>
      </c>
      <c r="D165" s="4">
        <f t="shared" si="43"/>
        <v>0</v>
      </c>
      <c r="E165" s="4">
        <f>D164-D169</f>
        <v>-7</v>
      </c>
      <c r="F165" s="4">
        <f t="shared" ref="F165:F178" si="46">ABS(E165)</f>
        <v>7</v>
      </c>
      <c r="G165" s="4"/>
      <c r="L165" s="26" t="s">
        <v>101</v>
      </c>
      <c r="M165" s="12">
        <v>0</v>
      </c>
      <c r="N165" s="4" t="str">
        <f t="shared" si="44"/>
        <v>Normal</v>
      </c>
      <c r="O165" s="4">
        <f t="shared" si="45"/>
        <v>0</v>
      </c>
      <c r="P165" s="4"/>
      <c r="Q165" s="4"/>
      <c r="R165" s="4"/>
    </row>
    <row r="166" spans="1:18" x14ac:dyDescent="0.25">
      <c r="A166" s="26" t="s">
        <v>102</v>
      </c>
      <c r="B166" s="12">
        <v>0</v>
      </c>
      <c r="C166" s="4" t="str">
        <f t="shared" si="42"/>
        <v>Normal</v>
      </c>
      <c r="D166" s="4">
        <f t="shared" si="43"/>
        <v>0</v>
      </c>
      <c r="E166" s="4">
        <f>D164-D170</f>
        <v>-2</v>
      </c>
      <c r="F166" s="4">
        <f t="shared" si="46"/>
        <v>2</v>
      </c>
      <c r="G166" s="4"/>
      <c r="L166" s="26" t="s">
        <v>102</v>
      </c>
      <c r="M166" s="12">
        <v>0</v>
      </c>
      <c r="N166" s="4" t="str">
        <f t="shared" si="44"/>
        <v>Normal</v>
      </c>
      <c r="O166" s="4">
        <f t="shared" si="45"/>
        <v>0</v>
      </c>
      <c r="P166" s="4"/>
      <c r="Q166" s="4"/>
      <c r="R166" s="4"/>
    </row>
    <row r="167" spans="1:18" x14ac:dyDescent="0.25">
      <c r="A167" s="93" t="s">
        <v>103</v>
      </c>
      <c r="B167" s="12">
        <v>0.1</v>
      </c>
      <c r="C167" s="37" t="str">
        <f t="shared" si="42"/>
        <v>Found</v>
      </c>
      <c r="D167" s="4">
        <f t="shared" si="43"/>
        <v>0.1</v>
      </c>
      <c r="E167" s="4">
        <f>D164-D171</f>
        <v>1.9</v>
      </c>
      <c r="F167" s="4">
        <f t="shared" si="46"/>
        <v>1.9</v>
      </c>
      <c r="G167" s="4"/>
      <c r="L167" s="26" t="s">
        <v>103</v>
      </c>
      <c r="M167" s="12">
        <v>0.1</v>
      </c>
      <c r="N167" s="37" t="str">
        <f t="shared" si="44"/>
        <v>Found</v>
      </c>
      <c r="O167" s="4">
        <f t="shared" si="45"/>
        <v>0.1</v>
      </c>
      <c r="P167" s="4"/>
      <c r="Q167" s="4"/>
      <c r="R167" s="4"/>
    </row>
    <row r="168" spans="1:18" x14ac:dyDescent="0.25">
      <c r="A168" s="26" t="s">
        <v>104</v>
      </c>
      <c r="B168" s="12">
        <v>0</v>
      </c>
      <c r="C168" s="4" t="str">
        <f t="shared" si="42"/>
        <v>Normal</v>
      </c>
      <c r="D168" s="4">
        <f t="shared" si="43"/>
        <v>0</v>
      </c>
      <c r="E168" s="4">
        <f>D164-D172</f>
        <v>-1</v>
      </c>
      <c r="F168" s="4">
        <f t="shared" si="46"/>
        <v>1</v>
      </c>
      <c r="G168" s="4"/>
      <c r="L168" s="26" t="s">
        <v>104</v>
      </c>
      <c r="M168" s="12">
        <v>0</v>
      </c>
      <c r="N168" s="4" t="str">
        <f t="shared" si="44"/>
        <v>Normal</v>
      </c>
      <c r="O168" s="4">
        <f t="shared" si="45"/>
        <v>0</v>
      </c>
      <c r="P168" s="4"/>
      <c r="Q168" s="4"/>
      <c r="R168" s="4"/>
    </row>
    <row r="169" spans="1:18" s="75" customFormat="1" x14ac:dyDescent="0.25">
      <c r="A169" s="77" t="s">
        <v>105</v>
      </c>
      <c r="B169" s="11">
        <v>9</v>
      </c>
      <c r="C169" s="37" t="str">
        <f t="shared" si="42"/>
        <v>Found</v>
      </c>
      <c r="D169" s="36">
        <f t="shared" si="43"/>
        <v>9</v>
      </c>
      <c r="E169" s="36">
        <f>D167-D169</f>
        <v>-8.9</v>
      </c>
      <c r="F169" s="4">
        <f t="shared" si="46"/>
        <v>8.9</v>
      </c>
      <c r="G169" s="36"/>
      <c r="L169" s="77" t="s">
        <v>105</v>
      </c>
      <c r="M169" s="11">
        <v>9</v>
      </c>
      <c r="N169" s="37" t="str">
        <f t="shared" si="44"/>
        <v>Found</v>
      </c>
      <c r="O169" s="36">
        <f t="shared" si="45"/>
        <v>9</v>
      </c>
      <c r="P169" s="36"/>
      <c r="Q169" s="36"/>
      <c r="R169" s="36"/>
    </row>
    <row r="170" spans="1:18" x14ac:dyDescent="0.25">
      <c r="A170" s="26" t="s">
        <v>106</v>
      </c>
      <c r="B170" s="12">
        <v>4</v>
      </c>
      <c r="C170" s="37" t="str">
        <f t="shared" si="42"/>
        <v>Found</v>
      </c>
      <c r="D170" s="4">
        <f t="shared" si="43"/>
        <v>4</v>
      </c>
      <c r="E170" s="4">
        <f>D167-D170</f>
        <v>-3.9</v>
      </c>
      <c r="F170" s="4">
        <f t="shared" si="46"/>
        <v>3.9</v>
      </c>
      <c r="G170" s="4"/>
      <c r="L170" s="26" t="s">
        <v>106</v>
      </c>
      <c r="M170" s="12">
        <v>4</v>
      </c>
      <c r="N170" s="37" t="str">
        <f t="shared" si="44"/>
        <v>Found</v>
      </c>
      <c r="O170" s="4">
        <f t="shared" si="45"/>
        <v>4</v>
      </c>
      <c r="P170" s="4"/>
      <c r="Q170" s="4"/>
      <c r="R170" s="4"/>
    </row>
    <row r="171" spans="1:18" x14ac:dyDescent="0.25">
      <c r="A171" s="93" t="s">
        <v>107</v>
      </c>
      <c r="B171" s="12">
        <v>0.1</v>
      </c>
      <c r="C171" s="37" t="str">
        <f t="shared" si="42"/>
        <v>Found</v>
      </c>
      <c r="D171" s="4">
        <f t="shared" si="43"/>
        <v>0.1</v>
      </c>
      <c r="E171" s="4">
        <f>D167-D171</f>
        <v>0</v>
      </c>
      <c r="F171" s="4">
        <f t="shared" si="46"/>
        <v>0</v>
      </c>
      <c r="G171" s="4"/>
      <c r="L171" s="26" t="s">
        <v>107</v>
      </c>
      <c r="M171" s="12">
        <v>0.1</v>
      </c>
      <c r="N171" s="37" t="str">
        <f t="shared" si="44"/>
        <v>Found</v>
      </c>
      <c r="O171" s="4">
        <f t="shared" si="45"/>
        <v>0.1</v>
      </c>
      <c r="P171" s="4"/>
      <c r="Q171" s="4"/>
      <c r="R171" s="4"/>
    </row>
    <row r="172" spans="1:18" ht="15.75" thickBot="1" x14ac:dyDescent="0.3">
      <c r="A172" s="27" t="s">
        <v>108</v>
      </c>
      <c r="B172" s="15">
        <v>3</v>
      </c>
      <c r="C172" s="37" t="str">
        <f t="shared" si="42"/>
        <v>Found</v>
      </c>
      <c r="D172" s="4">
        <f t="shared" si="43"/>
        <v>3</v>
      </c>
      <c r="E172" s="4">
        <f>D167-D172</f>
        <v>-2.9</v>
      </c>
      <c r="F172" s="4">
        <f t="shared" si="46"/>
        <v>2.9</v>
      </c>
      <c r="G172" s="4"/>
      <c r="L172" s="27" t="s">
        <v>108</v>
      </c>
      <c r="M172" s="15">
        <v>3</v>
      </c>
      <c r="N172" s="37" t="str">
        <f t="shared" si="44"/>
        <v>Found</v>
      </c>
      <c r="O172" s="4">
        <f t="shared" si="45"/>
        <v>3</v>
      </c>
      <c r="P172" s="4"/>
      <c r="Q172" s="4"/>
      <c r="R172" s="4"/>
    </row>
    <row r="173" spans="1:18" x14ac:dyDescent="0.25">
      <c r="A173" s="58"/>
      <c r="B173" s="59"/>
      <c r="C173" s="63"/>
      <c r="D173" s="50"/>
      <c r="E173" s="50">
        <f>D169-D170</f>
        <v>5</v>
      </c>
      <c r="F173" s="4">
        <f t="shared" si="46"/>
        <v>5</v>
      </c>
      <c r="G173" s="50"/>
      <c r="L173" s="58"/>
      <c r="M173" s="59"/>
      <c r="N173" s="63"/>
      <c r="O173" s="50"/>
      <c r="P173" s="50"/>
      <c r="Q173" s="50"/>
      <c r="R173" s="50"/>
    </row>
    <row r="174" spans="1:18" x14ac:dyDescent="0.25">
      <c r="A174" s="58"/>
      <c r="B174" s="59"/>
      <c r="C174" s="63"/>
      <c r="D174" s="50"/>
      <c r="E174" s="50">
        <f>D169-D171</f>
        <v>8.9</v>
      </c>
      <c r="F174" s="4">
        <f t="shared" si="46"/>
        <v>8.9</v>
      </c>
      <c r="G174" s="50"/>
      <c r="L174" s="58"/>
      <c r="M174" s="59"/>
      <c r="N174" s="63"/>
      <c r="O174" s="50"/>
      <c r="P174" s="50"/>
      <c r="Q174" s="50"/>
      <c r="R174" s="50"/>
    </row>
    <row r="175" spans="1:18" x14ac:dyDescent="0.25">
      <c r="A175" s="58"/>
      <c r="B175" s="59"/>
      <c r="C175" s="63"/>
      <c r="D175" s="50"/>
      <c r="E175" s="50">
        <f>D169-D172</f>
        <v>6</v>
      </c>
      <c r="F175" s="4">
        <f t="shared" si="46"/>
        <v>6</v>
      </c>
      <c r="G175" s="50"/>
      <c r="L175" s="58"/>
      <c r="M175" s="59"/>
      <c r="N175" s="63"/>
      <c r="O175" s="50"/>
      <c r="P175" s="50"/>
      <c r="Q175" s="50"/>
      <c r="R175" s="50"/>
    </row>
    <row r="176" spans="1:18" x14ac:dyDescent="0.25">
      <c r="A176" s="58"/>
      <c r="B176" s="59"/>
      <c r="C176" s="63"/>
      <c r="D176" s="50"/>
      <c r="E176" s="50">
        <f>D170-D171</f>
        <v>3.9</v>
      </c>
      <c r="F176" s="4">
        <f t="shared" si="46"/>
        <v>3.9</v>
      </c>
      <c r="G176" s="50"/>
      <c r="L176" s="58"/>
      <c r="M176" s="59"/>
      <c r="N176" s="63"/>
      <c r="O176" s="50"/>
      <c r="P176" s="50"/>
      <c r="Q176" s="50"/>
      <c r="R176" s="50"/>
    </row>
    <row r="177" spans="1:18" x14ac:dyDescent="0.25">
      <c r="A177" s="58"/>
      <c r="B177" s="59"/>
      <c r="C177" s="63"/>
      <c r="D177" s="50"/>
      <c r="E177" s="50">
        <f>D170-D172</f>
        <v>1</v>
      </c>
      <c r="F177" s="4">
        <f t="shared" si="46"/>
        <v>1</v>
      </c>
      <c r="G177" s="50"/>
      <c r="L177" s="58"/>
      <c r="M177" s="59"/>
      <c r="N177" s="63"/>
      <c r="O177" s="50"/>
      <c r="P177" s="50"/>
      <c r="Q177" s="50"/>
      <c r="R177" s="50"/>
    </row>
    <row r="178" spans="1:18" x14ac:dyDescent="0.25">
      <c r="A178" s="58"/>
      <c r="B178" s="59"/>
      <c r="C178" s="63"/>
      <c r="D178" s="50"/>
      <c r="E178" s="50">
        <f>D171-D172</f>
        <v>-2.9</v>
      </c>
      <c r="F178" s="4">
        <f t="shared" si="46"/>
        <v>2.9</v>
      </c>
      <c r="G178" s="50"/>
      <c r="L178" s="58"/>
      <c r="M178" s="59"/>
      <c r="N178" s="63"/>
      <c r="O178" s="50"/>
      <c r="P178" s="50"/>
      <c r="Q178" s="50"/>
      <c r="R178" s="50"/>
    </row>
    <row r="179" spans="1:18" x14ac:dyDescent="0.25">
      <c r="A179" s="58"/>
      <c r="B179" s="59"/>
      <c r="C179" s="63"/>
      <c r="D179" s="50"/>
      <c r="E179" s="50"/>
      <c r="F179" s="50">
        <f>MIN(F164:F178)</f>
        <v>0</v>
      </c>
      <c r="G179" s="50"/>
      <c r="L179" s="58"/>
      <c r="M179" s="59"/>
      <c r="N179" s="63"/>
      <c r="O179" s="50"/>
      <c r="P179" s="50"/>
      <c r="Q179" s="50"/>
      <c r="R179" s="50"/>
    </row>
    <row r="181" spans="1:18" x14ac:dyDescent="0.25">
      <c r="A181" s="99" t="s">
        <v>36</v>
      </c>
      <c r="B181" s="99"/>
      <c r="C181" s="45" t="s">
        <v>112</v>
      </c>
      <c r="D181" s="45">
        <v>0</v>
      </c>
      <c r="E181" s="45"/>
      <c r="F181" s="45"/>
      <c r="G181" s="45"/>
      <c r="L181" s="99" t="s">
        <v>36</v>
      </c>
      <c r="M181" s="99"/>
      <c r="N181" s="45" t="s">
        <v>112</v>
      </c>
      <c r="O181" s="45">
        <v>0</v>
      </c>
      <c r="P181" s="45"/>
      <c r="Q181" s="45"/>
      <c r="R181" s="45"/>
    </row>
    <row r="182" spans="1:18" x14ac:dyDescent="0.25">
      <c r="A182" s="44" t="s">
        <v>99</v>
      </c>
      <c r="B182" s="41">
        <v>0</v>
      </c>
      <c r="C182" s="34" t="str">
        <f>IF(B182&lt;=$D$181, "Normal", "Found")</f>
        <v>Normal</v>
      </c>
      <c r="D182" s="4">
        <f>B182-$D$181</f>
        <v>0</v>
      </c>
      <c r="E182" s="4"/>
      <c r="F182" s="4"/>
      <c r="G182" s="4"/>
      <c r="L182" s="44" t="s">
        <v>99</v>
      </c>
      <c r="M182" s="41">
        <v>0</v>
      </c>
      <c r="N182" s="34" t="str">
        <f>IF(M182&lt;=$D$181, "Normal", "Found")</f>
        <v>Normal</v>
      </c>
      <c r="O182" s="4">
        <f>M182-$D$181</f>
        <v>0</v>
      </c>
      <c r="P182" s="4"/>
      <c r="Q182" s="4"/>
      <c r="R182" s="4"/>
    </row>
    <row r="183" spans="1:18" x14ac:dyDescent="0.25">
      <c r="A183" s="26" t="s">
        <v>100</v>
      </c>
      <c r="B183" s="42">
        <v>0</v>
      </c>
      <c r="C183" s="34" t="str">
        <f t="shared" ref="C183:C191" si="47">IF(B183&lt;=$D$181, "Normal", "Found")</f>
        <v>Normal</v>
      </c>
      <c r="D183" s="4">
        <f t="shared" ref="D183:D191" si="48">B183-$D$181</f>
        <v>0</v>
      </c>
      <c r="E183" s="4"/>
      <c r="F183" s="4"/>
      <c r="G183" s="4"/>
      <c r="L183" s="26" t="s">
        <v>100</v>
      </c>
      <c r="M183" s="42">
        <v>0</v>
      </c>
      <c r="N183" s="34" t="str">
        <f t="shared" ref="N183:N191" si="49">IF(M183&lt;=$D$181, "Normal", "Found")</f>
        <v>Normal</v>
      </c>
      <c r="O183" s="4">
        <f t="shared" ref="O183:O191" si="50">M183-$D$181</f>
        <v>0</v>
      </c>
      <c r="P183" s="4"/>
      <c r="Q183" s="4"/>
      <c r="R183" s="4"/>
    </row>
    <row r="184" spans="1:18" x14ac:dyDescent="0.25">
      <c r="A184" s="26" t="s">
        <v>101</v>
      </c>
      <c r="B184" s="42">
        <v>0</v>
      </c>
      <c r="C184" s="34" t="str">
        <f t="shared" si="47"/>
        <v>Normal</v>
      </c>
      <c r="D184" s="4">
        <f t="shared" si="48"/>
        <v>0</v>
      </c>
      <c r="E184" s="4"/>
      <c r="F184" s="4"/>
      <c r="G184" s="4"/>
      <c r="L184" s="26" t="s">
        <v>101</v>
      </c>
      <c r="M184" s="42">
        <v>0</v>
      </c>
      <c r="N184" s="34" t="str">
        <f t="shared" si="49"/>
        <v>Normal</v>
      </c>
      <c r="O184" s="4">
        <f t="shared" si="50"/>
        <v>0</v>
      </c>
      <c r="P184" s="4"/>
      <c r="Q184" s="4"/>
      <c r="R184" s="4"/>
    </row>
    <row r="185" spans="1:18" x14ac:dyDescent="0.25">
      <c r="A185" s="26" t="s">
        <v>102</v>
      </c>
      <c r="B185" s="42">
        <v>0</v>
      </c>
      <c r="C185" s="34" t="str">
        <f t="shared" si="47"/>
        <v>Normal</v>
      </c>
      <c r="D185" s="4">
        <f t="shared" si="48"/>
        <v>0</v>
      </c>
      <c r="E185" s="4"/>
      <c r="F185" s="4"/>
      <c r="G185" s="4"/>
      <c r="L185" s="26" t="s">
        <v>102</v>
      </c>
      <c r="M185" s="42">
        <v>0</v>
      </c>
      <c r="N185" s="34" t="str">
        <f t="shared" si="49"/>
        <v>Normal</v>
      </c>
      <c r="O185" s="4">
        <f t="shared" si="50"/>
        <v>0</v>
      </c>
      <c r="P185" s="4"/>
      <c r="Q185" s="4"/>
      <c r="R185" s="4"/>
    </row>
    <row r="186" spans="1:18" x14ac:dyDescent="0.25">
      <c r="A186" s="93" t="s">
        <v>103</v>
      </c>
      <c r="B186" s="42">
        <v>1</v>
      </c>
      <c r="C186" s="39" t="str">
        <f t="shared" si="47"/>
        <v>Found</v>
      </c>
      <c r="D186" s="4">
        <f t="shared" si="48"/>
        <v>1</v>
      </c>
      <c r="E186" s="4">
        <f>D186-D188</f>
        <v>-1</v>
      </c>
      <c r="F186" s="4">
        <f>ABS(E186)</f>
        <v>1</v>
      </c>
      <c r="G186" s="4"/>
      <c r="L186" s="26" t="s">
        <v>103</v>
      </c>
      <c r="M186" s="42">
        <v>1</v>
      </c>
      <c r="N186" s="39" t="str">
        <f t="shared" si="49"/>
        <v>Found</v>
      </c>
      <c r="O186" s="4">
        <f t="shared" si="50"/>
        <v>1</v>
      </c>
      <c r="P186" s="4"/>
      <c r="Q186" s="4"/>
      <c r="R186" s="4"/>
    </row>
    <row r="187" spans="1:18" x14ac:dyDescent="0.25">
      <c r="A187" s="26" t="s">
        <v>104</v>
      </c>
      <c r="B187" s="42">
        <v>0</v>
      </c>
      <c r="C187" s="34" t="str">
        <f t="shared" si="47"/>
        <v>Normal</v>
      </c>
      <c r="D187" s="4">
        <f t="shared" si="48"/>
        <v>0</v>
      </c>
      <c r="E187" s="4">
        <f>D186-D190</f>
        <v>0</v>
      </c>
      <c r="F187" s="4">
        <f t="shared" ref="F187:F188" si="51">ABS(E187)</f>
        <v>0</v>
      </c>
      <c r="G187" s="4"/>
      <c r="L187" s="26" t="s">
        <v>104</v>
      </c>
      <c r="M187" s="42">
        <v>0</v>
      </c>
      <c r="N187" s="34" t="str">
        <f t="shared" si="49"/>
        <v>Normal</v>
      </c>
      <c r="O187" s="4">
        <f t="shared" si="50"/>
        <v>0</v>
      </c>
      <c r="P187" s="4"/>
      <c r="Q187" s="4"/>
      <c r="R187" s="4"/>
    </row>
    <row r="188" spans="1:18" s="75" customFormat="1" x14ac:dyDescent="0.25">
      <c r="A188" s="77" t="s">
        <v>105</v>
      </c>
      <c r="B188" s="80">
        <v>2</v>
      </c>
      <c r="C188" s="39" t="str">
        <f t="shared" si="47"/>
        <v>Found</v>
      </c>
      <c r="D188" s="36">
        <f t="shared" si="48"/>
        <v>2</v>
      </c>
      <c r="E188" s="36">
        <f>D188-D190</f>
        <v>1</v>
      </c>
      <c r="F188" s="4">
        <f t="shared" si="51"/>
        <v>1</v>
      </c>
      <c r="G188" s="36"/>
      <c r="L188" s="77" t="s">
        <v>105</v>
      </c>
      <c r="M188" s="80">
        <v>2</v>
      </c>
      <c r="N188" s="39" t="str">
        <f t="shared" si="49"/>
        <v>Found</v>
      </c>
      <c r="O188" s="36">
        <f t="shared" si="50"/>
        <v>2</v>
      </c>
      <c r="P188" s="36"/>
      <c r="Q188" s="36"/>
      <c r="R188" s="36"/>
    </row>
    <row r="189" spans="1:18" x14ac:dyDescent="0.25">
      <c r="A189" s="26" t="s">
        <v>106</v>
      </c>
      <c r="B189" s="42">
        <v>0</v>
      </c>
      <c r="C189" s="34" t="str">
        <f t="shared" si="47"/>
        <v>Normal</v>
      </c>
      <c r="D189" s="4">
        <f t="shared" si="48"/>
        <v>0</v>
      </c>
      <c r="E189" s="4"/>
      <c r="F189" s="4"/>
      <c r="G189" s="4"/>
      <c r="L189" s="26" t="s">
        <v>106</v>
      </c>
      <c r="M189" s="42">
        <v>0</v>
      </c>
      <c r="N189" s="34" t="str">
        <f t="shared" si="49"/>
        <v>Normal</v>
      </c>
      <c r="O189" s="4">
        <f t="shared" si="50"/>
        <v>0</v>
      </c>
      <c r="P189" s="4"/>
      <c r="Q189" s="4"/>
      <c r="R189" s="4"/>
    </row>
    <row r="190" spans="1:18" x14ac:dyDescent="0.25">
      <c r="A190" s="93" t="s">
        <v>107</v>
      </c>
      <c r="B190" s="42">
        <v>1</v>
      </c>
      <c r="C190" s="39" t="str">
        <f t="shared" si="47"/>
        <v>Found</v>
      </c>
      <c r="D190" s="4">
        <f t="shared" si="48"/>
        <v>1</v>
      </c>
      <c r="E190" s="4"/>
      <c r="F190" s="4"/>
      <c r="G190" s="4"/>
      <c r="L190" s="26" t="s">
        <v>107</v>
      </c>
      <c r="M190" s="42">
        <v>1</v>
      </c>
      <c r="N190" s="39" t="str">
        <f t="shared" si="49"/>
        <v>Found</v>
      </c>
      <c r="O190" s="4">
        <f t="shared" si="50"/>
        <v>1</v>
      </c>
      <c r="P190" s="4"/>
      <c r="Q190" s="4"/>
      <c r="R190" s="4"/>
    </row>
    <row r="191" spans="1:18" ht="15.75" thickBot="1" x14ac:dyDescent="0.3">
      <c r="A191" s="27" t="s">
        <v>108</v>
      </c>
      <c r="B191" s="43">
        <v>0</v>
      </c>
      <c r="C191" s="34" t="str">
        <f t="shared" si="47"/>
        <v>Normal</v>
      </c>
      <c r="D191" s="4">
        <f t="shared" si="48"/>
        <v>0</v>
      </c>
      <c r="E191" s="4"/>
      <c r="F191" s="4"/>
      <c r="G191" s="4"/>
      <c r="L191" s="27" t="s">
        <v>108</v>
      </c>
      <c r="M191" s="43">
        <v>0</v>
      </c>
      <c r="N191" s="34" t="str">
        <f t="shared" si="49"/>
        <v>Normal</v>
      </c>
      <c r="O191" s="4">
        <f t="shared" si="50"/>
        <v>0</v>
      </c>
      <c r="P191" s="4"/>
      <c r="Q191" s="4"/>
      <c r="R191" s="4"/>
    </row>
    <row r="192" spans="1:18" x14ac:dyDescent="0.25">
      <c r="G192" s="78"/>
      <c r="R192" s="78"/>
    </row>
  </sheetData>
  <mergeCells count="24">
    <mergeCell ref="A150:B150"/>
    <mergeCell ref="L150:M150"/>
    <mergeCell ref="A162:B162"/>
    <mergeCell ref="L162:M162"/>
    <mergeCell ref="A181:B181"/>
    <mergeCell ref="L181:M181"/>
    <mergeCell ref="A114:B114"/>
    <mergeCell ref="L114:M114"/>
    <mergeCell ref="A126:B126"/>
    <mergeCell ref="L126:M126"/>
    <mergeCell ref="A138:B138"/>
    <mergeCell ref="L138:M138"/>
    <mergeCell ref="A48:B48"/>
    <mergeCell ref="L48:M48"/>
    <mergeCell ref="A61:B61"/>
    <mergeCell ref="L61:M61"/>
    <mergeCell ref="A74:B74"/>
    <mergeCell ref="L74:M74"/>
    <mergeCell ref="A2:B2"/>
    <mergeCell ref="L2:M2"/>
    <mergeCell ref="A15:B15"/>
    <mergeCell ref="L15:M15"/>
    <mergeCell ref="A28:B28"/>
    <mergeCell ref="L28:M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>
      <selection activeCell="A2" sqref="A2:A13"/>
    </sheetView>
  </sheetViews>
  <sheetFormatPr defaultRowHeight="15" x14ac:dyDescent="0.25"/>
  <cols>
    <col min="1" max="1" width="16" bestFit="1" customWidth="1"/>
    <col min="2" max="2" width="11.28515625" bestFit="1" customWidth="1"/>
    <col min="3" max="3" width="28" bestFit="1" customWidth="1"/>
    <col min="4" max="4" width="10.140625" bestFit="1" customWidth="1"/>
    <col min="5" max="5" width="30.85546875" bestFit="1" customWidth="1"/>
    <col min="6" max="6" width="14.85546875" style="5" customWidth="1"/>
    <col min="7" max="7" width="12.140625" customWidth="1"/>
  </cols>
  <sheetData>
    <row r="1" spans="1:7" ht="58.5" customHeight="1" x14ac:dyDescent="0.25">
      <c r="A1" s="8" t="s">
        <v>0</v>
      </c>
      <c r="B1" s="8" t="s">
        <v>1</v>
      </c>
      <c r="C1" s="8" t="s">
        <v>15</v>
      </c>
      <c r="D1" s="8" t="s">
        <v>16</v>
      </c>
      <c r="E1" s="8" t="s">
        <v>2</v>
      </c>
      <c r="F1" s="9" t="s">
        <v>74</v>
      </c>
      <c r="G1" s="9" t="s">
        <v>75</v>
      </c>
    </row>
    <row r="2" spans="1:7" x14ac:dyDescent="0.25">
      <c r="A2" s="1" t="s">
        <v>26</v>
      </c>
      <c r="B2" s="1" t="s">
        <v>37</v>
      </c>
      <c r="C2" s="1" t="s">
        <v>56</v>
      </c>
      <c r="D2" s="1"/>
      <c r="E2" s="1" t="s">
        <v>48</v>
      </c>
      <c r="F2" s="12" t="s">
        <v>58</v>
      </c>
      <c r="G2" s="12">
        <v>150</v>
      </c>
    </row>
    <row r="3" spans="1:7" x14ac:dyDescent="0.25">
      <c r="A3" s="1" t="s">
        <v>30</v>
      </c>
      <c r="B3" s="1" t="s">
        <v>11</v>
      </c>
      <c r="C3" s="1"/>
      <c r="D3" s="1"/>
      <c r="E3" s="1" t="s">
        <v>49</v>
      </c>
      <c r="F3" s="12">
        <v>50</v>
      </c>
      <c r="G3" s="12" t="s">
        <v>81</v>
      </c>
    </row>
    <row r="4" spans="1:7" x14ac:dyDescent="0.25">
      <c r="A4" s="1" t="s">
        <v>29</v>
      </c>
      <c r="B4" s="1" t="s">
        <v>11</v>
      </c>
      <c r="C4" s="1"/>
      <c r="D4" s="1"/>
      <c r="E4" s="1" t="s">
        <v>50</v>
      </c>
      <c r="F4" s="12" t="s">
        <v>67</v>
      </c>
      <c r="G4" s="11" t="s">
        <v>83</v>
      </c>
    </row>
    <row r="5" spans="1:7" x14ac:dyDescent="0.25">
      <c r="A5" s="1" t="s">
        <v>8</v>
      </c>
      <c r="B5" s="1" t="s">
        <v>11</v>
      </c>
      <c r="C5" s="1"/>
      <c r="D5" s="1"/>
      <c r="E5" s="1" t="s">
        <v>47</v>
      </c>
      <c r="F5" s="12" t="s">
        <v>63</v>
      </c>
      <c r="G5" s="11" t="s">
        <v>82</v>
      </c>
    </row>
    <row r="6" spans="1:7" x14ac:dyDescent="0.25">
      <c r="A6" s="1" t="s">
        <v>31</v>
      </c>
      <c r="B6" s="1" t="s">
        <v>11</v>
      </c>
      <c r="C6" s="1"/>
      <c r="D6" s="1"/>
      <c r="E6" s="1" t="s">
        <v>50</v>
      </c>
      <c r="F6" s="12" t="s">
        <v>113</v>
      </c>
      <c r="G6" s="11" t="s">
        <v>84</v>
      </c>
    </row>
    <row r="7" spans="1:7" x14ac:dyDescent="0.25">
      <c r="A7" s="1" t="s">
        <v>27</v>
      </c>
      <c r="B7" s="1" t="s">
        <v>11</v>
      </c>
      <c r="C7" s="1"/>
      <c r="D7" s="1"/>
      <c r="E7" s="1" t="s">
        <v>51</v>
      </c>
      <c r="F7" s="12" t="s">
        <v>68</v>
      </c>
      <c r="G7" s="13" t="s">
        <v>85</v>
      </c>
    </row>
    <row r="8" spans="1:7" x14ac:dyDescent="0.25">
      <c r="A8" s="1" t="s">
        <v>28</v>
      </c>
      <c r="B8" s="1" t="s">
        <v>11</v>
      </c>
      <c r="C8" s="1"/>
      <c r="D8" s="1"/>
      <c r="E8" s="1" t="s">
        <v>52</v>
      </c>
      <c r="F8" s="12" t="s">
        <v>61</v>
      </c>
      <c r="G8" s="11" t="s">
        <v>59</v>
      </c>
    </row>
    <row r="9" spans="1:7" x14ac:dyDescent="0.25">
      <c r="A9" s="1" t="s">
        <v>32</v>
      </c>
      <c r="B9" s="1" t="s">
        <v>11</v>
      </c>
      <c r="C9" s="1"/>
      <c r="D9" s="1"/>
      <c r="E9" s="1" t="s">
        <v>53</v>
      </c>
      <c r="F9" s="12" t="s">
        <v>61</v>
      </c>
      <c r="G9" s="11" t="s">
        <v>86</v>
      </c>
    </row>
    <row r="10" spans="1:7" x14ac:dyDescent="0.25">
      <c r="A10" s="1" t="s">
        <v>33</v>
      </c>
      <c r="B10" s="1" t="s">
        <v>11</v>
      </c>
      <c r="C10" s="1"/>
      <c r="D10" s="1"/>
      <c r="E10" s="1" t="s">
        <v>54</v>
      </c>
      <c r="F10" s="13" t="s">
        <v>66</v>
      </c>
      <c r="G10" s="12">
        <v>5</v>
      </c>
    </row>
    <row r="11" spans="1:7" x14ac:dyDescent="0.25">
      <c r="A11" s="1" t="s">
        <v>34</v>
      </c>
      <c r="B11" s="1" t="s">
        <v>11</v>
      </c>
      <c r="C11" s="1"/>
      <c r="D11" s="1"/>
      <c r="E11" s="1" t="s">
        <v>55</v>
      </c>
      <c r="F11" s="12" t="s">
        <v>62</v>
      </c>
      <c r="G11" s="11" t="s">
        <v>87</v>
      </c>
    </row>
    <row r="12" spans="1:7" x14ac:dyDescent="0.25">
      <c r="A12" s="1" t="s">
        <v>35</v>
      </c>
      <c r="B12" s="1" t="s">
        <v>60</v>
      </c>
      <c r="C12" s="1"/>
      <c r="D12" s="1"/>
      <c r="E12" s="1" t="s">
        <v>72</v>
      </c>
      <c r="F12" s="12">
        <v>0</v>
      </c>
      <c r="G12" s="12">
        <v>0</v>
      </c>
    </row>
    <row r="13" spans="1:7" x14ac:dyDescent="0.25">
      <c r="A13" s="1" t="s">
        <v>36</v>
      </c>
      <c r="B13" s="1" t="s">
        <v>60</v>
      </c>
      <c r="C13" s="1"/>
      <c r="D13" s="1"/>
      <c r="E13" s="1" t="s">
        <v>71</v>
      </c>
      <c r="F13" s="12">
        <v>0</v>
      </c>
      <c r="G13" s="12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"/>
  <sheetViews>
    <sheetView workbookViewId="0">
      <selection activeCell="B14" sqref="B14"/>
    </sheetView>
  </sheetViews>
  <sheetFormatPr defaultRowHeight="15" x14ac:dyDescent="0.25"/>
  <cols>
    <col min="1" max="1" width="27.42578125" bestFit="1" customWidth="1"/>
    <col min="2" max="2" width="13.85546875" customWidth="1"/>
    <col min="3" max="3" width="11.7109375" bestFit="1" customWidth="1"/>
    <col min="4" max="4" width="11.85546875" bestFit="1" customWidth="1"/>
    <col min="5" max="5" width="14.5703125" bestFit="1" customWidth="1"/>
    <col min="6" max="6" width="15.7109375" bestFit="1" customWidth="1"/>
    <col min="7" max="7" width="6.85546875" bestFit="1" customWidth="1"/>
    <col min="10" max="10" width="9.7109375" bestFit="1" customWidth="1"/>
    <col min="12" max="12" width="13.85546875" bestFit="1" customWidth="1"/>
    <col min="13" max="13" width="14.140625" bestFit="1" customWidth="1"/>
    <col min="14" max="14" width="15.7109375" bestFit="1" customWidth="1"/>
  </cols>
  <sheetData>
    <row r="1" spans="1:13" ht="15.75" thickBot="1" x14ac:dyDescent="0.3">
      <c r="A1" s="100" t="s">
        <v>88</v>
      </c>
      <c r="B1" s="102" t="s">
        <v>109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</row>
    <row r="2" spans="1:13" ht="15.75" thickBot="1" x14ac:dyDescent="0.3">
      <c r="A2" s="101"/>
      <c r="B2" s="28" t="s">
        <v>26</v>
      </c>
      <c r="C2" s="29" t="s">
        <v>30</v>
      </c>
      <c r="D2" s="29" t="s">
        <v>29</v>
      </c>
      <c r="E2" s="29" t="s">
        <v>8</v>
      </c>
      <c r="F2" s="29" t="s">
        <v>31</v>
      </c>
      <c r="G2" s="29" t="s">
        <v>27</v>
      </c>
      <c r="H2" s="29" t="s">
        <v>28</v>
      </c>
      <c r="I2" s="29" t="s">
        <v>32</v>
      </c>
      <c r="J2" s="29" t="s">
        <v>33</v>
      </c>
      <c r="K2" s="29" t="s">
        <v>34</v>
      </c>
      <c r="L2" s="29" t="s">
        <v>35</v>
      </c>
      <c r="M2" s="30" t="s">
        <v>36</v>
      </c>
    </row>
    <row r="3" spans="1:13" x14ac:dyDescent="0.25">
      <c r="A3" s="25" t="s">
        <v>99</v>
      </c>
      <c r="B3" s="31">
        <v>210</v>
      </c>
      <c r="C3" s="32">
        <v>25.2</v>
      </c>
      <c r="D3" s="32">
        <v>62</v>
      </c>
      <c r="E3" s="32">
        <v>118</v>
      </c>
      <c r="F3" s="32">
        <v>45</v>
      </c>
      <c r="G3" s="32">
        <v>13</v>
      </c>
      <c r="H3" s="32">
        <v>28.14</v>
      </c>
      <c r="I3" s="32">
        <v>23</v>
      </c>
      <c r="J3" s="32">
        <v>0.27</v>
      </c>
      <c r="K3" s="32">
        <v>1.4999999999999999E-2</v>
      </c>
      <c r="L3" s="32">
        <v>0</v>
      </c>
      <c r="M3" s="33">
        <v>0</v>
      </c>
    </row>
    <row r="4" spans="1:13" x14ac:dyDescent="0.25">
      <c r="A4" s="26" t="s">
        <v>100</v>
      </c>
      <c r="B4" s="20">
        <v>180</v>
      </c>
      <c r="C4" s="12">
        <v>36.299999999999997</v>
      </c>
      <c r="D4" s="12">
        <v>289</v>
      </c>
      <c r="E4" s="12">
        <v>136</v>
      </c>
      <c r="F4" s="12">
        <v>67</v>
      </c>
      <c r="G4" s="12">
        <v>41</v>
      </c>
      <c r="H4" s="12">
        <v>47.16</v>
      </c>
      <c r="I4" s="12">
        <v>9</v>
      </c>
      <c r="J4" s="12">
        <v>0.03</v>
      </c>
      <c r="K4" s="12">
        <v>2.1000000000000001E-2</v>
      </c>
      <c r="L4" s="12">
        <v>2</v>
      </c>
      <c r="M4" s="14">
        <v>0</v>
      </c>
    </row>
    <row r="5" spans="1:13" x14ac:dyDescent="0.25">
      <c r="A5" s="26" t="s">
        <v>101</v>
      </c>
      <c r="B5" s="20">
        <v>120</v>
      </c>
      <c r="C5" s="12">
        <v>25.1</v>
      </c>
      <c r="D5" s="12">
        <v>62.5</v>
      </c>
      <c r="E5" s="12">
        <v>221</v>
      </c>
      <c r="F5" s="12">
        <v>45.2</v>
      </c>
      <c r="G5" s="12">
        <v>0</v>
      </c>
      <c r="H5" s="12">
        <v>27.91</v>
      </c>
      <c r="I5" s="12">
        <v>11</v>
      </c>
      <c r="J5" s="12">
        <v>0</v>
      </c>
      <c r="K5" s="12">
        <v>3.5000000000000001E-3</v>
      </c>
      <c r="L5" s="12">
        <v>0</v>
      </c>
      <c r="M5" s="14">
        <v>0</v>
      </c>
    </row>
    <row r="6" spans="1:13" x14ac:dyDescent="0.25">
      <c r="A6" s="26" t="s">
        <v>102</v>
      </c>
      <c r="B6" s="20">
        <v>114</v>
      </c>
      <c r="C6" s="12">
        <v>17.100000000000001</v>
      </c>
      <c r="D6" s="12">
        <v>76</v>
      </c>
      <c r="E6" s="12">
        <v>143</v>
      </c>
      <c r="F6" s="12">
        <v>77</v>
      </c>
      <c r="G6" s="12">
        <v>37</v>
      </c>
      <c r="H6" s="12">
        <v>39.619999999999997</v>
      </c>
      <c r="I6" s="12">
        <v>8</v>
      </c>
      <c r="J6" s="12">
        <v>0.04</v>
      </c>
      <c r="K6" s="12">
        <v>0.01</v>
      </c>
      <c r="L6" s="12">
        <v>0</v>
      </c>
      <c r="M6" s="14">
        <v>0</v>
      </c>
    </row>
    <row r="7" spans="1:13" x14ac:dyDescent="0.25">
      <c r="A7" s="26" t="s">
        <v>103</v>
      </c>
      <c r="B7" s="20">
        <v>160</v>
      </c>
      <c r="C7" s="12">
        <v>33.5</v>
      </c>
      <c r="D7" s="12">
        <v>160</v>
      </c>
      <c r="E7" s="12">
        <v>125</v>
      </c>
      <c r="F7" s="12">
        <v>58</v>
      </c>
      <c r="G7" s="12">
        <v>42</v>
      </c>
      <c r="H7" s="12">
        <v>53.97</v>
      </c>
      <c r="I7" s="12">
        <v>11</v>
      </c>
      <c r="J7" s="12">
        <v>0.26</v>
      </c>
      <c r="K7" s="12">
        <v>2.5000000000000001E-2</v>
      </c>
      <c r="L7" s="12">
        <v>0.1</v>
      </c>
      <c r="M7" s="14">
        <v>1</v>
      </c>
    </row>
    <row r="8" spans="1:13" x14ac:dyDescent="0.25">
      <c r="A8" s="26" t="s">
        <v>104</v>
      </c>
      <c r="B8" s="20">
        <v>250</v>
      </c>
      <c r="C8" s="12">
        <v>67</v>
      </c>
      <c r="D8" s="12">
        <v>206</v>
      </c>
      <c r="E8" s="12">
        <v>221</v>
      </c>
      <c r="F8" s="12">
        <v>229</v>
      </c>
      <c r="G8" s="12">
        <v>39</v>
      </c>
      <c r="H8" s="12">
        <v>39.619999999999997</v>
      </c>
      <c r="I8" s="12">
        <v>13</v>
      </c>
      <c r="J8" s="12">
        <v>0.23</v>
      </c>
      <c r="K8" s="12">
        <v>0.01</v>
      </c>
      <c r="L8" s="12">
        <v>0</v>
      </c>
      <c r="M8" s="14">
        <v>0</v>
      </c>
    </row>
    <row r="9" spans="1:13" x14ac:dyDescent="0.25">
      <c r="A9" s="26" t="s">
        <v>105</v>
      </c>
      <c r="B9" s="20">
        <v>195</v>
      </c>
      <c r="C9" s="12">
        <v>60</v>
      </c>
      <c r="D9" s="12">
        <v>101</v>
      </c>
      <c r="E9" s="12">
        <v>125</v>
      </c>
      <c r="F9" s="12">
        <v>210</v>
      </c>
      <c r="G9" s="12">
        <v>34</v>
      </c>
      <c r="H9" s="12">
        <v>53.97</v>
      </c>
      <c r="I9" s="12">
        <v>17</v>
      </c>
      <c r="J9" s="12">
        <v>0.33</v>
      </c>
      <c r="K9" s="12">
        <v>2.1000000000000001E-2</v>
      </c>
      <c r="L9" s="12">
        <v>9</v>
      </c>
      <c r="M9" s="14">
        <v>2</v>
      </c>
    </row>
    <row r="10" spans="1:13" x14ac:dyDescent="0.25">
      <c r="A10" s="26" t="s">
        <v>106</v>
      </c>
      <c r="B10" s="20">
        <v>200</v>
      </c>
      <c r="C10" s="12">
        <v>17.100000000000001</v>
      </c>
      <c r="D10" s="12">
        <v>76</v>
      </c>
      <c r="E10" s="12">
        <v>143</v>
      </c>
      <c r="F10" s="12">
        <v>77</v>
      </c>
      <c r="G10" s="12">
        <v>66</v>
      </c>
      <c r="H10" s="12">
        <v>39.619999999999997</v>
      </c>
      <c r="I10" s="12">
        <v>13</v>
      </c>
      <c r="J10" s="12">
        <v>0.13</v>
      </c>
      <c r="K10" s="12">
        <v>1.2E-2</v>
      </c>
      <c r="L10" s="12">
        <v>4</v>
      </c>
      <c r="M10" s="14">
        <v>0</v>
      </c>
    </row>
    <row r="11" spans="1:13" x14ac:dyDescent="0.25">
      <c r="A11" s="26" t="s">
        <v>107</v>
      </c>
      <c r="B11" s="20">
        <v>175</v>
      </c>
      <c r="C11" s="12">
        <v>16.45</v>
      </c>
      <c r="D11" s="12">
        <v>120</v>
      </c>
      <c r="E11" s="12">
        <v>89</v>
      </c>
      <c r="F11" s="12">
        <v>44.45</v>
      </c>
      <c r="G11" s="12">
        <v>38</v>
      </c>
      <c r="H11" s="12">
        <v>53.97</v>
      </c>
      <c r="I11" s="12">
        <v>17</v>
      </c>
      <c r="J11" s="12">
        <v>0.33</v>
      </c>
      <c r="K11" s="12">
        <v>2.1000000000000001E-2</v>
      </c>
      <c r="L11" s="12">
        <v>0.1</v>
      </c>
      <c r="M11" s="14">
        <v>1</v>
      </c>
    </row>
    <row r="12" spans="1:13" ht="15.75" thickBot="1" x14ac:dyDescent="0.3">
      <c r="A12" s="27" t="s">
        <v>108</v>
      </c>
      <c r="B12" s="21">
        <v>165</v>
      </c>
      <c r="C12" s="15">
        <v>43.5</v>
      </c>
      <c r="D12" s="15">
        <v>275</v>
      </c>
      <c r="E12" s="15">
        <v>180</v>
      </c>
      <c r="F12" s="15">
        <v>143</v>
      </c>
      <c r="G12" s="15">
        <v>32</v>
      </c>
      <c r="H12" s="15">
        <v>53.97</v>
      </c>
      <c r="I12" s="15">
        <v>6</v>
      </c>
      <c r="J12" s="15">
        <v>0.04</v>
      </c>
      <c r="K12" s="15">
        <v>2.1000000000000001E-2</v>
      </c>
      <c r="L12" s="15">
        <v>3</v>
      </c>
      <c r="M12" s="16">
        <v>0</v>
      </c>
    </row>
  </sheetData>
  <mergeCells count="2">
    <mergeCell ref="A1:A2"/>
    <mergeCell ref="B1:M1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>
      <selection activeCell="D15" sqref="D15"/>
    </sheetView>
  </sheetViews>
  <sheetFormatPr defaultRowHeight="15" x14ac:dyDescent="0.25"/>
  <cols>
    <col min="1" max="1" width="27.28515625" bestFit="1" customWidth="1"/>
    <col min="5" max="5" width="19.7109375" bestFit="1" customWidth="1"/>
    <col min="9" max="9" width="10.140625" bestFit="1" customWidth="1"/>
  </cols>
  <sheetData>
    <row r="1" spans="1:9" ht="15.75" thickBot="1" x14ac:dyDescent="0.3">
      <c r="A1" s="108" t="s">
        <v>88</v>
      </c>
      <c r="B1" s="105" t="s">
        <v>89</v>
      </c>
      <c r="C1" s="106"/>
      <c r="D1" s="106"/>
      <c r="E1" s="106"/>
      <c r="F1" s="106"/>
      <c r="G1" s="106"/>
      <c r="H1" s="106"/>
      <c r="I1" s="107"/>
    </row>
    <row r="2" spans="1:9" ht="15.75" thickBot="1" x14ac:dyDescent="0.3">
      <c r="A2" s="109"/>
      <c r="B2" s="22" t="s">
        <v>90</v>
      </c>
      <c r="C2" s="23" t="s">
        <v>91</v>
      </c>
      <c r="D2" s="23" t="s">
        <v>92</v>
      </c>
      <c r="E2" s="23" t="s">
        <v>9</v>
      </c>
      <c r="F2" s="23" t="s">
        <v>96</v>
      </c>
      <c r="G2" s="23" t="s">
        <v>97</v>
      </c>
      <c r="H2" s="23" t="s">
        <v>98</v>
      </c>
      <c r="I2" s="24" t="s">
        <v>10</v>
      </c>
    </row>
    <row r="3" spans="1:9" x14ac:dyDescent="0.25">
      <c r="A3" s="17" t="s">
        <v>99</v>
      </c>
      <c r="B3" s="31">
        <v>7.15</v>
      </c>
      <c r="C3" s="32">
        <v>4</v>
      </c>
      <c r="D3" s="32">
        <v>160</v>
      </c>
      <c r="E3" s="32">
        <v>380</v>
      </c>
      <c r="F3" s="32">
        <v>17</v>
      </c>
      <c r="G3" s="32">
        <v>1</v>
      </c>
      <c r="H3" s="32">
        <v>5</v>
      </c>
      <c r="I3" s="33">
        <v>0</v>
      </c>
    </row>
    <row r="4" spans="1:9" x14ac:dyDescent="0.25">
      <c r="A4" s="18" t="s">
        <v>100</v>
      </c>
      <c r="B4" s="20">
        <v>6.93</v>
      </c>
      <c r="C4" s="12">
        <v>23</v>
      </c>
      <c r="D4" s="12">
        <v>236</v>
      </c>
      <c r="E4" s="12">
        <v>560</v>
      </c>
      <c r="F4" s="12">
        <v>8.6</v>
      </c>
      <c r="G4" s="12">
        <v>2</v>
      </c>
      <c r="H4" s="12">
        <v>5</v>
      </c>
      <c r="I4" s="14">
        <v>0</v>
      </c>
    </row>
    <row r="5" spans="1:9" x14ac:dyDescent="0.25">
      <c r="A5" s="18" t="s">
        <v>101</v>
      </c>
      <c r="B5" s="20">
        <v>6.94</v>
      </c>
      <c r="C5" s="12">
        <v>18</v>
      </c>
      <c r="D5" s="12">
        <v>160</v>
      </c>
      <c r="E5" s="12">
        <v>360</v>
      </c>
      <c r="F5" s="12">
        <v>9.5</v>
      </c>
      <c r="G5" s="12">
        <v>2</v>
      </c>
      <c r="H5" s="12">
        <v>4</v>
      </c>
      <c r="I5" s="14">
        <v>0</v>
      </c>
    </row>
    <row r="6" spans="1:9" x14ac:dyDescent="0.25">
      <c r="A6" s="18" t="s">
        <v>102</v>
      </c>
      <c r="B6" s="20">
        <v>7.68</v>
      </c>
      <c r="C6" s="12">
        <v>8</v>
      </c>
      <c r="D6" s="12">
        <v>120</v>
      </c>
      <c r="E6" s="12">
        <v>290</v>
      </c>
      <c r="F6" s="12">
        <v>7</v>
      </c>
      <c r="G6" s="12">
        <v>2</v>
      </c>
      <c r="H6" s="12">
        <v>4</v>
      </c>
      <c r="I6" s="14">
        <v>1</v>
      </c>
    </row>
    <row r="7" spans="1:9" x14ac:dyDescent="0.25">
      <c r="A7" s="18" t="s">
        <v>103</v>
      </c>
      <c r="B7" s="20">
        <v>7.2</v>
      </c>
      <c r="C7" s="12">
        <v>13</v>
      </c>
      <c r="D7" s="12">
        <v>193</v>
      </c>
      <c r="E7" s="12">
        <v>460</v>
      </c>
      <c r="F7" s="12">
        <v>12</v>
      </c>
      <c r="G7" s="12">
        <v>3</v>
      </c>
      <c r="H7" s="12">
        <v>5</v>
      </c>
      <c r="I7" s="14">
        <v>2</v>
      </c>
    </row>
    <row r="8" spans="1:9" x14ac:dyDescent="0.25">
      <c r="A8" s="18" t="s">
        <v>104</v>
      </c>
      <c r="B8" s="20">
        <v>6.97</v>
      </c>
      <c r="C8" s="12">
        <v>30</v>
      </c>
      <c r="D8" s="12">
        <v>39</v>
      </c>
      <c r="E8" s="12">
        <v>150</v>
      </c>
      <c r="F8" s="12">
        <v>9</v>
      </c>
      <c r="G8" s="12">
        <v>6</v>
      </c>
      <c r="H8" s="12">
        <v>7</v>
      </c>
      <c r="I8" s="14">
        <v>16</v>
      </c>
    </row>
    <row r="9" spans="1:9" x14ac:dyDescent="0.25">
      <c r="A9" s="18" t="s">
        <v>105</v>
      </c>
      <c r="B9" s="20">
        <v>7.06</v>
      </c>
      <c r="C9" s="12">
        <v>18</v>
      </c>
      <c r="D9" s="12">
        <v>193</v>
      </c>
      <c r="E9" s="12">
        <v>800</v>
      </c>
      <c r="F9" s="12">
        <v>12</v>
      </c>
      <c r="G9" s="12">
        <v>3</v>
      </c>
      <c r="H9" s="12">
        <v>5</v>
      </c>
      <c r="I9" s="14">
        <v>2</v>
      </c>
    </row>
    <row r="10" spans="1:9" x14ac:dyDescent="0.25">
      <c r="A10" s="18" t="s">
        <v>106</v>
      </c>
      <c r="B10" s="20">
        <v>7.03</v>
      </c>
      <c r="C10" s="12">
        <v>22</v>
      </c>
      <c r="D10" s="12">
        <v>120</v>
      </c>
      <c r="E10" s="12">
        <v>290</v>
      </c>
      <c r="F10" s="12">
        <v>12</v>
      </c>
      <c r="G10" s="12">
        <v>2</v>
      </c>
      <c r="H10" s="12">
        <v>5</v>
      </c>
      <c r="I10" s="14">
        <v>1</v>
      </c>
    </row>
    <row r="11" spans="1:9" x14ac:dyDescent="0.25">
      <c r="A11" s="18" t="s">
        <v>107</v>
      </c>
      <c r="B11" s="20">
        <v>7.37</v>
      </c>
      <c r="C11" s="12">
        <v>10</v>
      </c>
      <c r="D11" s="12">
        <v>178</v>
      </c>
      <c r="E11" s="12">
        <v>450</v>
      </c>
      <c r="F11" s="12">
        <v>6.7</v>
      </c>
      <c r="G11" s="12">
        <v>3</v>
      </c>
      <c r="H11" s="12">
        <v>4.3</v>
      </c>
      <c r="I11" s="14">
        <v>2</v>
      </c>
    </row>
    <row r="12" spans="1:9" ht="15.75" thickBot="1" x14ac:dyDescent="0.3">
      <c r="A12" s="19" t="s">
        <v>108</v>
      </c>
      <c r="B12" s="21">
        <v>7.18</v>
      </c>
      <c r="C12" s="15">
        <v>18</v>
      </c>
      <c r="D12" s="15">
        <v>261</v>
      </c>
      <c r="E12" s="15">
        <v>640</v>
      </c>
      <c r="F12" s="15">
        <v>12</v>
      </c>
      <c r="G12" s="15">
        <v>3</v>
      </c>
      <c r="H12" s="15">
        <v>5</v>
      </c>
      <c r="I12" s="16">
        <v>1</v>
      </c>
    </row>
  </sheetData>
  <mergeCells count="2">
    <mergeCell ref="B1:I1"/>
    <mergeCell ref="A1:A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Physical </vt:lpstr>
      <vt:lpstr>Physical_Relations</vt:lpstr>
      <vt:lpstr>Chemical_Relations </vt:lpstr>
      <vt:lpstr>Physical_within_relation </vt:lpstr>
      <vt:lpstr>Chemical_within_relation </vt:lpstr>
      <vt:lpstr>Chemical </vt:lpstr>
      <vt:lpstr>Chemical Results. </vt:lpstr>
      <vt:lpstr>Physical Results for Drinking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2022-11-24T07:33:07Z</dcterms:modified>
</cp:coreProperties>
</file>