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<sst xmlns="http://schemas.openxmlformats.org/spreadsheetml/2006/main" count="97" uniqueCount="93">
  <si>
    <r>
      <t xml:space="preserve">Table 1. </t>
    </r>
    <r>
      <rPr>
        <sz val="11"/>
        <color rgb="FF000000"/>
        <rFont val="Times New Roman"/>
        <charset val="134"/>
      </rPr>
      <t>Correlation between clinicopathological features and a prognostic model of HCC based on TMEM protein family genes</t>
    </r>
  </si>
  <si>
    <t>Characteristic</t>
  </si>
  <si>
    <t>Total(N)</t>
  </si>
  <si>
    <t>Risk Score</t>
  </si>
  <si>
    <t>Statistic</t>
  </si>
  <si>
    <t>P-value</t>
  </si>
  <si>
    <t>Low (n=184)</t>
  </si>
  <si>
    <t>High  (n=184)</t>
  </si>
  <si>
    <t>Gender, n (%)</t>
  </si>
  <si>
    <t>Female</t>
  </si>
  <si>
    <t>50 (13.6%)</t>
  </si>
  <si>
    <t>69 (18.8%)</t>
  </si>
  <si>
    <t>Male</t>
  </si>
  <si>
    <t>134 (36.4%)</t>
  </si>
  <si>
    <t>115 (31.2%)</t>
  </si>
  <si>
    <t>Age, n (%)</t>
  </si>
  <si>
    <t>&lt;=60</t>
  </si>
  <si>
    <t>82 (22.3%)</t>
  </si>
  <si>
    <t>91 (24.7%)</t>
  </si>
  <si>
    <t>&gt;60</t>
  </si>
  <si>
    <t>102 (27.7%)</t>
  </si>
  <si>
    <t>93 (25.3%)</t>
  </si>
  <si>
    <t>BMI, n (%)</t>
  </si>
  <si>
    <t>&lt;=25</t>
  </si>
  <si>
    <t>77 (23.1%)</t>
  </si>
  <si>
    <t>98 (29.3%)</t>
  </si>
  <si>
    <t>&gt;25</t>
  </si>
  <si>
    <t>89 (26.6%)</t>
  </si>
  <si>
    <t>70 (21%)</t>
  </si>
  <si>
    <t>AFP(ng/ml), n (%)</t>
  </si>
  <si>
    <t>&lt;=400</t>
  </si>
  <si>
    <t>125 (45%)</t>
  </si>
  <si>
    <t>90 (32.4%)</t>
  </si>
  <si>
    <t>&lt; 0.001</t>
  </si>
  <si>
    <t>&gt;400</t>
  </si>
  <si>
    <t>20 (7.2%)</t>
  </si>
  <si>
    <t>43 (15.5%)</t>
  </si>
  <si>
    <t>Child-Pugh grade, n (%)</t>
  </si>
  <si>
    <t>A</t>
  </si>
  <si>
    <t>120 (50%)</t>
  </si>
  <si>
    <t>98 (40.8%)</t>
  </si>
  <si>
    <t>—</t>
  </si>
  <si>
    <t>B</t>
  </si>
  <si>
    <t>10 (4.2%)</t>
  </si>
  <si>
    <t>11 (4.6%)</t>
  </si>
  <si>
    <t>C</t>
  </si>
  <si>
    <t>1 (0.4%)</t>
  </si>
  <si>
    <t>0 (0%)</t>
  </si>
  <si>
    <t>T stage, n (%)</t>
  </si>
  <si>
    <t>T1</t>
  </si>
  <si>
    <t>109 (29.9%)</t>
  </si>
  <si>
    <t>73 (20.1%)</t>
  </si>
  <si>
    <t>T2</t>
  </si>
  <si>
    <t>37 (10.2%)</t>
  </si>
  <si>
    <t>55 (15.1%)</t>
  </si>
  <si>
    <t>T3</t>
  </si>
  <si>
    <t>31 (8.5%)</t>
  </si>
  <si>
    <t>46 (12.6%)</t>
  </si>
  <si>
    <t>T4</t>
  </si>
  <si>
    <t>5 (1.4%)</t>
  </si>
  <si>
    <t>8 (2.2%)</t>
  </si>
  <si>
    <t>Histologic grade, n (%)</t>
  </si>
  <si>
    <t>G1</t>
  </si>
  <si>
    <t>38 (10.5%)</t>
  </si>
  <si>
    <t>17 (4.7%)</t>
  </si>
  <si>
    <t>G2</t>
  </si>
  <si>
    <t>96 (26.4%)</t>
  </si>
  <si>
    <t>80 (22%)</t>
  </si>
  <si>
    <t>G3</t>
  </si>
  <si>
    <t>43 (11.8%)</t>
  </si>
  <si>
    <t>77 (21.2%)</t>
  </si>
  <si>
    <t>G4</t>
  </si>
  <si>
    <t>7 (1.9%)</t>
  </si>
  <si>
    <t>Pathologic stage, n (%)</t>
  </si>
  <si>
    <t>Stage I</t>
  </si>
  <si>
    <t>103 (29.9%)</t>
  </si>
  <si>
    <t>69 (20.1%)</t>
  </si>
  <si>
    <t>Stage II</t>
  </si>
  <si>
    <t>36 (10.5%)</t>
  </si>
  <si>
    <t>49 (14.2%)</t>
  </si>
  <si>
    <t>Stage III</t>
  </si>
  <si>
    <t>31 (9%)</t>
  </si>
  <si>
    <t>52 (15.1%)</t>
  </si>
  <si>
    <t>Stage IV</t>
  </si>
  <si>
    <t>2 (0.6%)</t>
  </si>
  <si>
    <t>Vascular invasion, n (%)</t>
  </si>
  <si>
    <t>No</t>
  </si>
  <si>
    <t>122 (38.4%)</t>
  </si>
  <si>
    <t>89 (28%)</t>
  </si>
  <si>
    <t>Yes</t>
  </si>
  <si>
    <t>48 (15.1%)</t>
  </si>
  <si>
    <t>59 (18.6%)</t>
  </si>
  <si>
    <t>BMI,body mass index; AFP, alpha-fetal protein.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</si>
</sst>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4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/>
    <xf numFmtId="0" fontId="3" fillId="0" borderId="0" xfId="0" applyFont="1"/>
    <xf numFmtId="176" fontId="0" fillId="0" borderId="0" xfId="0" applyNumberFormat="1" applyFont="1"/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D42" sqref="D42"/>
    </sheetView>
  </sheetViews>
  <sheetFormatPr defaultColWidth="11" defaultRowHeight="14.5" outlineLevelCol="7"/>
  <cols>
    <col min="1" max="1" width="24.5454545454545" customWidth="1"/>
    <col min="2" max="2" width="7.90909090909091" customWidth="1"/>
    <col min="3" max="3" width="12.8181818181818" customWidth="1"/>
    <col min="4" max="4" width="13.8181818181818" customWidth="1"/>
    <col min="5" max="5" width="8.09090909090909" customWidth="1"/>
    <col min="6" max="6" width="8.45454545454546" customWidth="1"/>
  </cols>
  <sheetData>
    <row r="1" ht="37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4" t="s">
        <v>3</v>
      </c>
      <c r="D2" s="4"/>
      <c r="E2" s="5" t="s">
        <v>4</v>
      </c>
      <c r="F2" s="6" t="s">
        <v>5</v>
      </c>
    </row>
    <row r="3" spans="1:6">
      <c r="A3" s="7"/>
      <c r="B3" s="7"/>
      <c r="C3" s="8" t="s">
        <v>6</v>
      </c>
      <c r="D3" s="8" t="s">
        <v>7</v>
      </c>
      <c r="E3" s="8"/>
      <c r="F3" s="9"/>
    </row>
    <row r="4" spans="1:8">
      <c r="A4" s="10" t="s">
        <v>8</v>
      </c>
      <c r="B4" s="10">
        <f>50+69+134+115</f>
        <v>368</v>
      </c>
      <c r="H4" s="11"/>
    </row>
    <row r="5" spans="1:6">
      <c r="A5" s="12" t="s">
        <v>9</v>
      </c>
      <c r="B5" s="12">
        <f>50+69</f>
        <v>119</v>
      </c>
      <c r="C5" s="12" t="s">
        <v>10</v>
      </c>
      <c r="D5" s="12" t="s">
        <v>11</v>
      </c>
      <c r="E5" s="13">
        <v>4.02</v>
      </c>
      <c r="F5" s="14">
        <v>0.045</v>
      </c>
    </row>
    <row r="6" spans="1:6">
      <c r="A6" s="12" t="s">
        <v>12</v>
      </c>
      <c r="B6" s="12">
        <f>134+115</f>
        <v>249</v>
      </c>
      <c r="C6" s="12" t="s">
        <v>13</v>
      </c>
      <c r="D6" s="12" t="s">
        <v>14</v>
      </c>
      <c r="E6" s="13"/>
      <c r="F6" s="14"/>
    </row>
    <row r="7" spans="1:6">
      <c r="A7" s="10" t="s">
        <v>15</v>
      </c>
      <c r="B7" s="10">
        <f>82+91+102+93</f>
        <v>368</v>
      </c>
      <c r="E7" s="15"/>
      <c r="F7" s="15"/>
    </row>
    <row r="8" spans="1:6">
      <c r="A8" s="12" t="s">
        <v>16</v>
      </c>
      <c r="B8" s="12">
        <f>82+91</f>
        <v>173</v>
      </c>
      <c r="C8" s="12" t="s">
        <v>17</v>
      </c>
      <c r="D8" s="12" t="s">
        <v>18</v>
      </c>
      <c r="E8" s="13">
        <v>0.7</v>
      </c>
      <c r="F8" s="13">
        <v>0.403</v>
      </c>
    </row>
    <row r="9" spans="1:6">
      <c r="A9" s="12" t="s">
        <v>19</v>
      </c>
      <c r="B9" s="12">
        <f>102+93</f>
        <v>195</v>
      </c>
      <c r="C9" s="12" t="s">
        <v>20</v>
      </c>
      <c r="D9" s="12" t="s">
        <v>21</v>
      </c>
      <c r="E9" s="13"/>
      <c r="F9" s="13"/>
    </row>
    <row r="10" spans="1:6">
      <c r="A10" s="10" t="s">
        <v>22</v>
      </c>
      <c r="B10" s="10">
        <f>B11+B12</f>
        <v>334</v>
      </c>
      <c r="E10" s="15"/>
      <c r="F10" s="15"/>
    </row>
    <row r="11" spans="1:6">
      <c r="A11" s="12" t="s">
        <v>23</v>
      </c>
      <c r="B11" s="12">
        <f>77+98</f>
        <v>175</v>
      </c>
      <c r="C11" s="12" t="s">
        <v>24</v>
      </c>
      <c r="D11" s="12" t="s">
        <v>25</v>
      </c>
      <c r="E11" s="13">
        <v>4.31</v>
      </c>
      <c r="F11" s="14">
        <v>0.038</v>
      </c>
    </row>
    <row r="12" spans="1:6">
      <c r="A12" s="12" t="s">
        <v>26</v>
      </c>
      <c r="B12" s="12">
        <f>89+70</f>
        <v>159</v>
      </c>
      <c r="C12" s="12" t="s">
        <v>27</v>
      </c>
      <c r="D12" s="12" t="s">
        <v>28</v>
      </c>
      <c r="E12" s="13"/>
      <c r="F12" s="14"/>
    </row>
    <row r="13" spans="1:6">
      <c r="A13" s="10" t="s">
        <v>29</v>
      </c>
      <c r="B13" s="10">
        <f>B14+B15</f>
        <v>278</v>
      </c>
      <c r="C13" s="12"/>
      <c r="D13" s="12"/>
      <c r="E13" s="15"/>
      <c r="F13" s="15"/>
    </row>
    <row r="14" spans="1:6">
      <c r="A14" s="12" t="s">
        <v>30</v>
      </c>
      <c r="B14" s="12">
        <f>125+90</f>
        <v>215</v>
      </c>
      <c r="C14" s="16" t="s">
        <v>31</v>
      </c>
      <c r="D14" s="16" t="s">
        <v>32</v>
      </c>
      <c r="E14" s="13">
        <v>12.56</v>
      </c>
      <c r="F14" s="14" t="s">
        <v>33</v>
      </c>
    </row>
    <row r="15" spans="1:6">
      <c r="A15" s="12" t="s">
        <v>34</v>
      </c>
      <c r="B15" s="12">
        <f>20+43</f>
        <v>63</v>
      </c>
      <c r="C15" s="16" t="s">
        <v>35</v>
      </c>
      <c r="D15" s="16" t="s">
        <v>36</v>
      </c>
      <c r="E15" s="13"/>
      <c r="F15" s="14"/>
    </row>
    <row r="16" spans="1:6">
      <c r="A16" s="10" t="s">
        <v>37</v>
      </c>
      <c r="B16" s="10">
        <f>B17+B19+B18</f>
        <v>240</v>
      </c>
      <c r="C16" s="12"/>
      <c r="D16" s="12"/>
      <c r="E16" s="15"/>
      <c r="F16" s="15"/>
    </row>
    <row r="17" spans="1:6">
      <c r="A17" s="12" t="s">
        <v>38</v>
      </c>
      <c r="B17" s="12">
        <f>120+98</f>
        <v>218</v>
      </c>
      <c r="C17" s="12" t="s">
        <v>39</v>
      </c>
      <c r="D17" s="12" t="s">
        <v>40</v>
      </c>
      <c r="E17" s="13" t="s">
        <v>41</v>
      </c>
      <c r="F17" s="13">
        <v>0.727</v>
      </c>
    </row>
    <row r="18" spans="1:6">
      <c r="A18" s="12" t="s">
        <v>42</v>
      </c>
      <c r="B18" s="12">
        <f>10+11</f>
        <v>21</v>
      </c>
      <c r="C18" s="12" t="s">
        <v>43</v>
      </c>
      <c r="D18" s="12" t="s">
        <v>44</v>
      </c>
      <c r="E18" s="13"/>
      <c r="F18" s="13"/>
    </row>
    <row r="19" spans="1:6">
      <c r="A19" s="12" t="s">
        <v>45</v>
      </c>
      <c r="B19" s="12">
        <v>1</v>
      </c>
      <c r="C19" s="12" t="s">
        <v>46</v>
      </c>
      <c r="D19" s="12" t="s">
        <v>47</v>
      </c>
      <c r="E19" s="13"/>
      <c r="F19" s="13"/>
    </row>
    <row r="20" spans="1:6">
      <c r="A20" s="10" t="s">
        <v>48</v>
      </c>
      <c r="B20" s="10">
        <f>SUM(B21:B24)</f>
        <v>364</v>
      </c>
      <c r="E20" s="17"/>
      <c r="F20" s="15"/>
    </row>
    <row r="21" spans="1:6">
      <c r="A21" s="12" t="s">
        <v>49</v>
      </c>
      <c r="B21" s="12">
        <f>109+73</f>
        <v>182</v>
      </c>
      <c r="C21" s="12" t="s">
        <v>50</v>
      </c>
      <c r="D21" s="12" t="s">
        <v>51</v>
      </c>
      <c r="E21" s="13">
        <v>14.26</v>
      </c>
      <c r="F21" s="14">
        <v>0.003</v>
      </c>
    </row>
    <row r="22" spans="1:6">
      <c r="A22" s="12" t="s">
        <v>52</v>
      </c>
      <c r="B22" s="12">
        <f>37+55</f>
        <v>92</v>
      </c>
      <c r="C22" s="12" t="s">
        <v>53</v>
      </c>
      <c r="D22" s="12" t="s">
        <v>54</v>
      </c>
      <c r="E22" s="13"/>
      <c r="F22" s="14"/>
    </row>
    <row r="23" spans="1:6">
      <c r="A23" s="12" t="s">
        <v>55</v>
      </c>
      <c r="B23" s="12">
        <f>31+46</f>
        <v>77</v>
      </c>
      <c r="C23" s="12" t="s">
        <v>56</v>
      </c>
      <c r="D23" s="12" t="s">
        <v>57</v>
      </c>
      <c r="E23" s="13"/>
      <c r="F23" s="14"/>
    </row>
    <row r="24" spans="1:6">
      <c r="A24" s="12" t="s">
        <v>58</v>
      </c>
      <c r="B24" s="12">
        <f>5+8</f>
        <v>13</v>
      </c>
      <c r="C24" s="12" t="s">
        <v>59</v>
      </c>
      <c r="D24" s="12" t="s">
        <v>60</v>
      </c>
      <c r="E24" s="13"/>
      <c r="F24" s="14"/>
    </row>
    <row r="25" spans="1:6">
      <c r="A25" s="10" t="s">
        <v>61</v>
      </c>
      <c r="B25" s="10">
        <f>SUM(B26:B29)</f>
        <v>363</v>
      </c>
      <c r="C25" s="12"/>
      <c r="D25" s="12"/>
      <c r="E25" s="17"/>
      <c r="F25" s="15"/>
    </row>
    <row r="26" spans="1:6">
      <c r="A26" s="12" t="s">
        <v>62</v>
      </c>
      <c r="B26" s="12">
        <f>38+17</f>
        <v>55</v>
      </c>
      <c r="C26" s="12" t="s">
        <v>63</v>
      </c>
      <c r="D26" s="12" t="s">
        <v>64</v>
      </c>
      <c r="E26" s="13">
        <v>19.44</v>
      </c>
      <c r="F26" s="14" t="s">
        <v>33</v>
      </c>
    </row>
    <row r="27" spans="1:6">
      <c r="A27" s="12" t="s">
        <v>65</v>
      </c>
      <c r="B27" s="12">
        <f>96+80</f>
        <v>176</v>
      </c>
      <c r="C27" s="12" t="s">
        <v>66</v>
      </c>
      <c r="D27" s="12" t="s">
        <v>67</v>
      </c>
      <c r="E27" s="13"/>
      <c r="F27" s="14"/>
    </row>
    <row r="28" spans="1:6">
      <c r="A28" s="12" t="s">
        <v>68</v>
      </c>
      <c r="B28" s="12">
        <f>43+77</f>
        <v>120</v>
      </c>
      <c r="C28" s="12" t="s">
        <v>69</v>
      </c>
      <c r="D28" s="12" t="s">
        <v>70</v>
      </c>
      <c r="E28" s="13"/>
      <c r="F28" s="14"/>
    </row>
    <row r="29" spans="1:6">
      <c r="A29" s="12" t="s">
        <v>71</v>
      </c>
      <c r="B29" s="12">
        <f>5+7</f>
        <v>12</v>
      </c>
      <c r="C29" s="12" t="s">
        <v>59</v>
      </c>
      <c r="D29" s="12" t="s">
        <v>72</v>
      </c>
      <c r="E29" s="13"/>
      <c r="F29" s="14"/>
    </row>
    <row r="30" spans="1:6">
      <c r="A30" s="10" t="s">
        <v>73</v>
      </c>
      <c r="B30" s="10">
        <f>SUM(B31:B34)</f>
        <v>344</v>
      </c>
      <c r="E30" s="15"/>
      <c r="F30" s="15"/>
    </row>
    <row r="31" spans="1:6">
      <c r="A31" s="12" t="s">
        <v>74</v>
      </c>
      <c r="B31" s="12">
        <f>103+69</f>
        <v>172</v>
      </c>
      <c r="C31" s="12" t="s">
        <v>75</v>
      </c>
      <c r="D31" s="12" t="s">
        <v>76</v>
      </c>
      <c r="E31" s="14" t="s">
        <v>41</v>
      </c>
      <c r="F31" s="14">
        <v>0.002</v>
      </c>
    </row>
    <row r="32" spans="1:6">
      <c r="A32" s="12" t="s">
        <v>77</v>
      </c>
      <c r="B32" s="12">
        <f>36+49</f>
        <v>85</v>
      </c>
      <c r="C32" s="12" t="s">
        <v>78</v>
      </c>
      <c r="D32" s="12" t="s">
        <v>79</v>
      </c>
      <c r="E32" s="14"/>
      <c r="F32" s="14"/>
    </row>
    <row r="33" spans="1:6">
      <c r="A33" s="12" t="s">
        <v>80</v>
      </c>
      <c r="B33" s="12">
        <f>31+52</f>
        <v>83</v>
      </c>
      <c r="C33" s="12" t="s">
        <v>81</v>
      </c>
      <c r="D33" s="12" t="s">
        <v>82</v>
      </c>
      <c r="E33" s="14"/>
      <c r="F33" s="14"/>
    </row>
    <row r="34" spans="1:6">
      <c r="A34" s="12" t="s">
        <v>83</v>
      </c>
      <c r="B34" s="12">
        <f>2+2</f>
        <v>4</v>
      </c>
      <c r="C34" s="12" t="s">
        <v>84</v>
      </c>
      <c r="D34" s="12" t="s">
        <v>84</v>
      </c>
      <c r="E34" s="14"/>
      <c r="F34" s="14"/>
    </row>
    <row r="35" spans="1:6">
      <c r="A35" s="10" t="s">
        <v>85</v>
      </c>
      <c r="B35" s="10">
        <f>B36+B37</f>
        <v>318</v>
      </c>
      <c r="C35" s="12"/>
      <c r="D35" s="12"/>
      <c r="E35" s="15"/>
      <c r="F35" s="15"/>
    </row>
    <row r="36" spans="1:6">
      <c r="A36" s="12" t="s">
        <v>86</v>
      </c>
      <c r="B36" s="12">
        <f>122+89</f>
        <v>211</v>
      </c>
      <c r="C36" s="12" t="s">
        <v>87</v>
      </c>
      <c r="D36" s="12" t="s">
        <v>88</v>
      </c>
      <c r="E36" s="13">
        <v>4.29</v>
      </c>
      <c r="F36" s="14">
        <v>0.038</v>
      </c>
    </row>
    <row r="37" spans="1:6">
      <c r="A37" s="18" t="s">
        <v>89</v>
      </c>
      <c r="B37" s="18">
        <f>48+59</f>
        <v>107</v>
      </c>
      <c r="C37" s="18" t="s">
        <v>90</v>
      </c>
      <c r="D37" s="18" t="s">
        <v>91</v>
      </c>
      <c r="E37" s="19"/>
      <c r="F37" s="20"/>
    </row>
    <row r="38" ht="28" customHeight="1" spans="1:6">
      <c r="A38" s="21" t="s">
        <v>92</v>
      </c>
      <c r="B38" s="22"/>
      <c r="C38" s="22"/>
      <c r="D38" s="22"/>
      <c r="E38" s="22"/>
      <c r="F38" s="22"/>
    </row>
  </sheetData>
  <mergeCells count="25">
    <mergeCell ref="A1:F1"/>
    <mergeCell ref="C2:D2"/>
    <mergeCell ref="A38:F38"/>
    <mergeCell ref="A2:A3"/>
    <mergeCell ref="B2:B3"/>
    <mergeCell ref="E2:E3"/>
    <mergeCell ref="E5:E6"/>
    <mergeCell ref="E8:E9"/>
    <mergeCell ref="E11:E12"/>
    <mergeCell ref="E14:E15"/>
    <mergeCell ref="E17:E19"/>
    <mergeCell ref="E21:E24"/>
    <mergeCell ref="E26:E29"/>
    <mergeCell ref="E31:E34"/>
    <mergeCell ref="E36:E37"/>
    <mergeCell ref="F2:F3"/>
    <mergeCell ref="F5:F6"/>
    <mergeCell ref="F8:F9"/>
    <mergeCell ref="F11:F12"/>
    <mergeCell ref="F14:F15"/>
    <mergeCell ref="F17:F19"/>
    <mergeCell ref="F21:F24"/>
    <mergeCell ref="F26:F29"/>
    <mergeCell ref="F31:F34"/>
    <mergeCell ref="F36:F37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</cp:lastModifiedBy>
  <dcterms:created xsi:type="dcterms:W3CDTF">2022-09-24T10:30:00Z</dcterms:created>
  <dcterms:modified xsi:type="dcterms:W3CDTF">2022-12-13T02:56:51Z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D0EE0AC692CA4045B29DF953AEBDF728</vt:lpwstr>
  </property>
  <property fmtid="{D5CDD505-2E9C-101B-9397-08002B2CF9AE}" pid="3" name="KSOProductBuildVer">
    <vt:lpwstr>2052-11.1.0.12980</vt:lpwstr>
  </property>
</Properties>
</file>