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SUP\"/>
    </mc:Choice>
  </mc:AlternateContent>
  <xr:revisionPtr revIDLastSave="0" documentId="13_ncr:1_{E70D0ADD-208C-4E32-98BA-56C3D5EF79F1}" xr6:coauthVersionLast="36" xr6:coauthVersionMax="36" xr10:uidLastSave="{00000000-0000-0000-0000-000000000000}"/>
  <bookViews>
    <workbookView xWindow="0" yWindow="0" windowWidth="20490" windowHeight="6795" activeTab="1" xr2:uid="{00000000-000D-0000-FFFF-FFFF00000000}"/>
  </bookViews>
  <sheets>
    <sheet name="MQTLs" sheetId="1" r:id="rId1"/>
    <sheet name="stress condition MQTLs" sheetId="6" r:id="rId2"/>
    <sheet name="normal condition MQTLs" sheetId="7" r:id="rId3"/>
  </sheets>
  <definedNames>
    <definedName name="_xlnm._FilterDatabase" localSheetId="0" hidden="1">MQTLs!$A$2:$V$43</definedName>
    <definedName name="_xlnm._FilterDatabase" localSheetId="2" hidden="1">'normal condition MQTLs'!$A$2:$T$40</definedName>
    <definedName name="_xlnm._FilterDatabase" localSheetId="1" hidden="1">'stress condition MQTLs'!$A$2:$T$11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3" i="1"/>
  <c r="D3" i="1" l="1"/>
  <c r="L3" i="1"/>
  <c r="S3" i="1"/>
  <c r="D4" i="1"/>
  <c r="L4" i="1"/>
  <c r="S4" i="1"/>
  <c r="D5" i="1"/>
  <c r="L5" i="1"/>
  <c r="S5" i="1"/>
  <c r="D6" i="1"/>
  <c r="L6" i="1"/>
  <c r="S6" i="1"/>
  <c r="D7" i="1"/>
  <c r="L7" i="1"/>
  <c r="S7" i="1"/>
  <c r="D8" i="1"/>
  <c r="L8" i="1"/>
  <c r="S8" i="1"/>
  <c r="D9" i="1"/>
  <c r="L9" i="1"/>
  <c r="S9" i="1"/>
  <c r="D10" i="1"/>
  <c r="L10" i="1"/>
  <c r="S10" i="1"/>
  <c r="D11" i="1"/>
  <c r="L11" i="1"/>
  <c r="S11" i="1"/>
  <c r="D12" i="1"/>
  <c r="L12" i="1"/>
  <c r="S12" i="1"/>
  <c r="D13" i="1"/>
  <c r="L13" i="1"/>
  <c r="S13" i="1"/>
  <c r="D14" i="1"/>
  <c r="L14" i="1"/>
  <c r="S14" i="1"/>
  <c r="D15" i="1"/>
  <c r="L15" i="1"/>
  <c r="S15" i="1"/>
  <c r="D16" i="1"/>
  <c r="L16" i="1"/>
  <c r="S16" i="1"/>
  <c r="D17" i="1"/>
  <c r="L17" i="1"/>
  <c r="S17" i="1"/>
  <c r="D18" i="1"/>
  <c r="L18" i="1"/>
  <c r="S18" i="1"/>
  <c r="D19" i="1"/>
  <c r="L19" i="1"/>
  <c r="S19" i="1"/>
  <c r="D20" i="1"/>
  <c r="L20" i="1"/>
  <c r="S20" i="1"/>
  <c r="D21" i="1"/>
  <c r="L21" i="1"/>
  <c r="S21" i="1"/>
  <c r="D22" i="1"/>
  <c r="L22" i="1"/>
  <c r="S22" i="1"/>
  <c r="D23" i="1"/>
  <c r="L23" i="1"/>
  <c r="S23" i="1"/>
  <c r="D24" i="1"/>
  <c r="L24" i="1"/>
  <c r="S24" i="1"/>
  <c r="D25" i="1"/>
  <c r="L25" i="1"/>
  <c r="S25" i="1"/>
  <c r="D26" i="1"/>
  <c r="L26" i="1"/>
  <c r="S26" i="1"/>
  <c r="D27" i="1"/>
  <c r="L27" i="1"/>
  <c r="S27" i="1"/>
  <c r="D28" i="1"/>
  <c r="L28" i="1"/>
  <c r="S28" i="1"/>
  <c r="D29" i="1"/>
  <c r="L29" i="1"/>
  <c r="S29" i="1"/>
  <c r="D30" i="1"/>
  <c r="L30" i="1"/>
  <c r="S30" i="1"/>
  <c r="D31" i="1"/>
  <c r="L31" i="1"/>
  <c r="S31" i="1"/>
  <c r="D32" i="1"/>
  <c r="L32" i="1"/>
  <c r="S32" i="1"/>
  <c r="D33" i="1"/>
  <c r="L33" i="1"/>
  <c r="S33" i="1"/>
  <c r="D34" i="1"/>
  <c r="L34" i="1"/>
  <c r="S34" i="1"/>
  <c r="D35" i="1"/>
  <c r="L35" i="1"/>
  <c r="S35" i="1"/>
  <c r="D36" i="1"/>
  <c r="L36" i="1"/>
  <c r="S36" i="1"/>
  <c r="D37" i="1"/>
  <c r="L37" i="1"/>
  <c r="S37" i="1"/>
  <c r="D38" i="1"/>
  <c r="L38" i="1"/>
  <c r="S38" i="1"/>
  <c r="D39" i="1"/>
  <c r="L39" i="1"/>
  <c r="S39" i="1"/>
  <c r="D40" i="1"/>
  <c r="L40" i="1"/>
  <c r="S40" i="1"/>
  <c r="D41" i="1"/>
  <c r="L41" i="1"/>
  <c r="S41" i="1"/>
  <c r="D42" i="1"/>
  <c r="L42" i="1"/>
  <c r="S42" i="1"/>
  <c r="D43" i="1"/>
  <c r="L43" i="1"/>
  <c r="S43" i="1"/>
  <c r="R4" i="7" l="1"/>
  <c r="R5" i="7"/>
  <c r="R6" i="7"/>
  <c r="R7" i="7"/>
  <c r="R8" i="7"/>
  <c r="R9" i="7"/>
  <c r="R10" i="7"/>
  <c r="R11" i="7"/>
  <c r="R12" i="7"/>
  <c r="R13" i="7"/>
  <c r="R14" i="7"/>
  <c r="R15" i="7"/>
  <c r="R16" i="7"/>
  <c r="R17" i="7"/>
  <c r="R18" i="7"/>
  <c r="R19" i="7"/>
  <c r="R20" i="7"/>
  <c r="R21" i="7"/>
  <c r="R22" i="7"/>
  <c r="R23" i="7"/>
  <c r="R24" i="7"/>
  <c r="R25" i="7"/>
  <c r="R26" i="7"/>
  <c r="R27" i="7"/>
  <c r="R28" i="7"/>
  <c r="R29" i="7"/>
  <c r="R30" i="7"/>
  <c r="R31" i="7"/>
  <c r="R32" i="7"/>
  <c r="R33" i="7"/>
  <c r="R34" i="7"/>
  <c r="R35" i="7"/>
  <c r="R36" i="7"/>
  <c r="R37" i="7"/>
  <c r="R38" i="7"/>
  <c r="R39" i="7"/>
  <c r="R40" i="7"/>
  <c r="R3" i="7"/>
  <c r="E10" i="6" l="1"/>
  <c r="E11" i="6"/>
  <c r="E5" i="6"/>
  <c r="D4" i="7"/>
  <c r="D5" i="7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0" i="7"/>
  <c r="D3" i="7"/>
  <c r="K40" i="7" l="1"/>
  <c r="K39" i="7"/>
  <c r="K38" i="7"/>
  <c r="K37" i="7"/>
  <c r="K36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L5" i="6" l="1"/>
  <c r="S5" i="6"/>
  <c r="L11" i="6"/>
  <c r="S11" i="6"/>
  <c r="S10" i="6"/>
  <c r="L10" i="6"/>
  <c r="L7" i="6"/>
  <c r="D7" i="6"/>
  <c r="E7" i="6" s="1"/>
  <c r="S7" i="6" s="1"/>
  <c r="L3" i="6"/>
  <c r="D3" i="6"/>
  <c r="L9" i="6"/>
  <c r="D9" i="6"/>
  <c r="L4" i="6"/>
  <c r="D4" i="6"/>
  <c r="L8" i="6"/>
  <c r="D8" i="6"/>
  <c r="E8" i="6" s="1"/>
  <c r="S8" i="6" s="1"/>
  <c r="K6" i="6"/>
  <c r="I6" i="6"/>
  <c r="D6" i="6"/>
  <c r="E6" i="6" s="1"/>
  <c r="S6" i="6" s="1"/>
  <c r="E3" i="6" l="1"/>
  <c r="S3" i="6" s="1"/>
  <c r="E9" i="6"/>
  <c r="S9" i="6" s="1"/>
  <c r="E4" i="6"/>
  <c r="S4" i="6" s="1"/>
  <c r="L6" i="6"/>
</calcChain>
</file>

<file path=xl/sharedStrings.xml><?xml version="1.0" encoding="utf-8"?>
<sst xmlns="http://schemas.openxmlformats.org/spreadsheetml/2006/main" count="511" uniqueCount="285">
  <si>
    <t>Peak Position</t>
  </si>
  <si>
    <t>CI(cM)</t>
  </si>
  <si>
    <t>CI/2</t>
  </si>
  <si>
    <t>start(cM)</t>
  </si>
  <si>
    <t>stop(cM)</t>
  </si>
  <si>
    <t>R.marker</t>
  </si>
  <si>
    <t>Start (Mb)</t>
  </si>
  <si>
    <t>L.marker</t>
  </si>
  <si>
    <t>stop marker(Mb)</t>
  </si>
  <si>
    <t>lef-right</t>
  </si>
  <si>
    <t>num_study</t>
  </si>
  <si>
    <t>Chr</t>
  </si>
  <si>
    <t>QTLS</t>
  </si>
  <si>
    <t>AVGR2</t>
  </si>
  <si>
    <t>AVGLOD</t>
  </si>
  <si>
    <t>AVGCI</t>
  </si>
  <si>
    <t>CI QTL/CI meta</t>
  </si>
  <si>
    <t>UGSF408</t>
  </si>
  <si>
    <t>UGSF413</t>
  </si>
  <si>
    <t>Chr1</t>
  </si>
  <si>
    <t>UGSF433</t>
  </si>
  <si>
    <t>UGSF464</t>
  </si>
  <si>
    <t>UGSF476</t>
  </si>
  <si>
    <t>UGSF491</t>
  </si>
  <si>
    <t>UGSF485</t>
  </si>
  <si>
    <t>UGSF483</t>
  </si>
  <si>
    <t>UGSF161</t>
  </si>
  <si>
    <t>UGSF162</t>
  </si>
  <si>
    <t>Chr2</t>
  </si>
  <si>
    <t>UGSF191</t>
  </si>
  <si>
    <t>UGSF212</t>
  </si>
  <si>
    <t>UGSF221</t>
  </si>
  <si>
    <t>UGSF232</t>
  </si>
  <si>
    <t>UGSF242</t>
  </si>
  <si>
    <t>UGSF243</t>
  </si>
  <si>
    <t>UGSF246</t>
  </si>
  <si>
    <t>UGSF256</t>
  </si>
  <si>
    <t>UGSF263</t>
  </si>
  <si>
    <t>UGSF269</t>
  </si>
  <si>
    <t>UGSF272</t>
  </si>
  <si>
    <t>UGSF673</t>
  </si>
  <si>
    <t>UGSF671</t>
  </si>
  <si>
    <t>Chr3</t>
  </si>
  <si>
    <t>UGSF885</t>
  </si>
  <si>
    <t>UGSF876</t>
  </si>
  <si>
    <t>UGSF864</t>
  </si>
  <si>
    <t>UGSF857</t>
  </si>
  <si>
    <t>UGSF1008</t>
  </si>
  <si>
    <t>UGSF801</t>
  </si>
  <si>
    <t>UGSF807</t>
  </si>
  <si>
    <t>UGSF810</t>
  </si>
  <si>
    <t>UGSF898</t>
  </si>
  <si>
    <t>UGSF906</t>
  </si>
  <si>
    <t>Chr4</t>
  </si>
  <si>
    <t>UGSF946</t>
  </si>
  <si>
    <t>UGSF957</t>
  </si>
  <si>
    <t>UGSF981</t>
  </si>
  <si>
    <t>UGSF986</t>
  </si>
  <si>
    <t>UGSF297</t>
  </si>
  <si>
    <t>UGSF293</t>
  </si>
  <si>
    <t>Chr5</t>
  </si>
  <si>
    <t>UGSF356</t>
  </si>
  <si>
    <t>UGSF360</t>
  </si>
  <si>
    <t>UGSF363</t>
  </si>
  <si>
    <t>UGSF366</t>
  </si>
  <si>
    <t>UGSF374</t>
  </si>
  <si>
    <t>UGSF379</t>
  </si>
  <si>
    <t>UGSF381</t>
  </si>
  <si>
    <t>UGSF383</t>
  </si>
  <si>
    <t>UGSF390</t>
  </si>
  <si>
    <t>UGSF392</t>
  </si>
  <si>
    <t>UGSF701</t>
  </si>
  <si>
    <t>UGSF698</t>
  </si>
  <si>
    <t>Chr6</t>
  </si>
  <si>
    <t>UGSF688</t>
  </si>
  <si>
    <t>UGSF682</t>
  </si>
  <si>
    <t>UGSF714</t>
  </si>
  <si>
    <t>UGSF736</t>
  </si>
  <si>
    <t>UGSF764</t>
  </si>
  <si>
    <t>UGSF763</t>
  </si>
  <si>
    <t>UGSF609</t>
  </si>
  <si>
    <t>UGSF612</t>
  </si>
  <si>
    <t>Chr7</t>
  </si>
  <si>
    <t>UGSF626</t>
  </si>
  <si>
    <t>UGSF627</t>
  </si>
  <si>
    <t>UGSF779</t>
  </si>
  <si>
    <t>UGSF778</t>
  </si>
  <si>
    <t>UGSF508</t>
  </si>
  <si>
    <t>UGSF512</t>
  </si>
  <si>
    <t>Chr8</t>
  </si>
  <si>
    <t>UGSF544</t>
  </si>
  <si>
    <t>UGSF566</t>
  </si>
  <si>
    <t>UGSF13</t>
  </si>
  <si>
    <t>UGSF14</t>
  </si>
  <si>
    <t>Chr9</t>
  </si>
  <si>
    <t>UGSF21</t>
  </si>
  <si>
    <t>UGSF23</t>
  </si>
  <si>
    <t>UGSF74</t>
  </si>
  <si>
    <t>UGSF96</t>
  </si>
  <si>
    <t>UGSF121</t>
  </si>
  <si>
    <t>UGSF125</t>
  </si>
  <si>
    <t>UGSF156</t>
  </si>
  <si>
    <t>UGSF157</t>
  </si>
  <si>
    <t>Trait</t>
  </si>
  <si>
    <t>UGSF494</t>
  </si>
  <si>
    <t>UGSF270</t>
  </si>
  <si>
    <t>UGSF947</t>
  </si>
  <si>
    <t>UGSF700</t>
  </si>
  <si>
    <t>UGSF696</t>
  </si>
  <si>
    <t>UGSF15</t>
  </si>
  <si>
    <t>UGSF119</t>
  </si>
  <si>
    <t>UGSF120</t>
  </si>
  <si>
    <t>UGSF414</t>
  </si>
  <si>
    <t>UGSF415</t>
  </si>
  <si>
    <t>UGSF418</t>
  </si>
  <si>
    <t>UGSF430</t>
  </si>
  <si>
    <t>UGSF463</t>
  </si>
  <si>
    <t>UGSF482</t>
  </si>
  <si>
    <t>UGSF486</t>
  </si>
  <si>
    <t>UGSF492</t>
  </si>
  <si>
    <t>UGSF227</t>
  </si>
  <si>
    <t>UGSF233</t>
  </si>
  <si>
    <t>UGSF250</t>
  </si>
  <si>
    <t>UGSF264</t>
  </si>
  <si>
    <t>UGSF268</t>
  </si>
  <si>
    <t>UGSF283</t>
  </si>
  <si>
    <t>UGSF284</t>
  </si>
  <si>
    <t>UGSF672</t>
  </si>
  <si>
    <t>UGSF881</t>
  </si>
  <si>
    <t>UGSF871</t>
  </si>
  <si>
    <t>UGSF786</t>
  </si>
  <si>
    <t>UGSF902</t>
  </si>
  <si>
    <t>UGSF987</t>
  </si>
  <si>
    <t>UGSF295</t>
  </si>
  <si>
    <t>UGSF292</t>
  </si>
  <si>
    <t>UGSF354</t>
  </si>
  <si>
    <t>UGSF362</t>
  </si>
  <si>
    <t>UGSF377</t>
  </si>
  <si>
    <t>UGSF391</t>
  </si>
  <si>
    <t>UGSF699</t>
  </si>
  <si>
    <t>UGSF731</t>
  </si>
  <si>
    <t>UGSF617</t>
  </si>
  <si>
    <t>UGSF625</t>
  </si>
  <si>
    <t>UGSF639</t>
  </si>
  <si>
    <t>UGSF650</t>
  </si>
  <si>
    <t>UGSF510</t>
  </si>
  <si>
    <t>UGSF4</t>
  </si>
  <si>
    <t>UGSF7</t>
  </si>
  <si>
    <t>UGSF19</t>
  </si>
  <si>
    <t>UGSF22</t>
  </si>
  <si>
    <t>UGSF73</t>
  </si>
  <si>
    <t>UGSF137</t>
  </si>
  <si>
    <t>UGSF637</t>
  </si>
  <si>
    <t>UGSF643</t>
  </si>
  <si>
    <t>UGSF662</t>
  </si>
  <si>
    <t>UGSF666</t>
  </si>
  <si>
    <t>UGSF132</t>
  </si>
  <si>
    <t>UGSF582</t>
  </si>
  <si>
    <t>UGSF588</t>
  </si>
  <si>
    <t>UGSF60</t>
  </si>
  <si>
    <t>UGSF114</t>
  </si>
  <si>
    <t>UGSF129</t>
  </si>
  <si>
    <t>UGSF127</t>
  </si>
  <si>
    <t>PL,PH</t>
  </si>
  <si>
    <t>PH,NN</t>
  </si>
  <si>
    <t>YLD,BM</t>
  </si>
  <si>
    <t>PL,PH,SD,NN</t>
  </si>
  <si>
    <t>YLD,BM,PL,PH,SD</t>
  </si>
  <si>
    <t>YLD,BM,PH</t>
  </si>
  <si>
    <t>PH,SD,NN</t>
  </si>
  <si>
    <t>YLD,BM,PL</t>
  </si>
  <si>
    <t>YLD,BM,PH,NN</t>
  </si>
  <si>
    <t>YLD,PL,SD</t>
  </si>
  <si>
    <t>TN</t>
  </si>
  <si>
    <t>TN,BM</t>
  </si>
  <si>
    <t>TNraiTN</t>
  </si>
  <si>
    <t>TN,BM,PL,PH</t>
  </si>
  <si>
    <t>TN,YLD,PL,PH,NN</t>
  </si>
  <si>
    <t>TN,PH</t>
  </si>
  <si>
    <t>TN,YLD</t>
  </si>
  <si>
    <t>TN,PH,SD</t>
  </si>
  <si>
    <t>TN,BM,PH</t>
  </si>
  <si>
    <t>TN,YLD,PH,NN</t>
  </si>
  <si>
    <t>TN,YLD,PH</t>
  </si>
  <si>
    <t>TN,YLD,BM,PL,NN</t>
  </si>
  <si>
    <t>TN,YLD,NN</t>
  </si>
  <si>
    <t>TN,PL,PH,SD,NN</t>
  </si>
  <si>
    <t>TN,BM,NN</t>
  </si>
  <si>
    <t>TN,PL,NN</t>
  </si>
  <si>
    <t>TN,YLD,PL,PH</t>
  </si>
  <si>
    <t>TN,YLD,BM,PH</t>
  </si>
  <si>
    <t>TN,PL,PH</t>
  </si>
  <si>
    <t>TN,YLD,BM,PH,NN</t>
  </si>
  <si>
    <t>TN,YLD,PH,SD,NN</t>
  </si>
  <si>
    <t>TN, BM,PL,PH,NN</t>
  </si>
  <si>
    <t>TN,YLD,</t>
  </si>
  <si>
    <t>PH,YLD,BM</t>
  </si>
  <si>
    <t>PH,WUS</t>
  </si>
  <si>
    <t>WUS,BM,RL</t>
  </si>
  <si>
    <t>PH,WUS,BM,PL</t>
  </si>
  <si>
    <t>WUS,YLD,BM</t>
  </si>
  <si>
    <t>PH,WUS,RL</t>
  </si>
  <si>
    <t>YLD,SD</t>
  </si>
  <si>
    <t>YLD,PH,PL,SD,NN,PH</t>
  </si>
  <si>
    <t>PH,YLD,TN,NN</t>
  </si>
  <si>
    <t>NN,TN</t>
  </si>
  <si>
    <t>PH,NN,TN,YLD</t>
  </si>
  <si>
    <t>TN,NN</t>
  </si>
  <si>
    <t>YLD,TN,PH</t>
  </si>
  <si>
    <t>SD,PH,TN</t>
  </si>
  <si>
    <t>YLD,TN</t>
  </si>
  <si>
    <t>YLD,PH,RL,TN,WUS</t>
  </si>
  <si>
    <t>PH,TN,WUS</t>
  </si>
  <si>
    <t>TN,WUS,YLD</t>
  </si>
  <si>
    <t>WUS,PH,PL</t>
  </si>
  <si>
    <t>PH,NN,PL,SD,TN,WUS</t>
  </si>
  <si>
    <t>YLD,TN,WUS,RL</t>
  </si>
  <si>
    <t>YLD,RL,WUS</t>
  </si>
  <si>
    <t>TN,WUS,NN,PL</t>
  </si>
  <si>
    <t>WUS,TN,PH,NN</t>
  </si>
  <si>
    <t>TN,WUS,PH</t>
  </si>
  <si>
    <t>YLD,SD,TN,WUS,BM</t>
  </si>
  <si>
    <t>PL,NN,PH,WUS,BM</t>
  </si>
  <si>
    <t>BM,PH,TN,WUS,YLD</t>
  </si>
  <si>
    <t>YLD,BM,PL,NN,TN</t>
  </si>
  <si>
    <t>PH,TN,WUS,BM</t>
  </si>
  <si>
    <t>BM,NN,PH,RL</t>
  </si>
  <si>
    <t>BM,YLD,NN</t>
  </si>
  <si>
    <t>YLD,BM,PH,SD,PL</t>
  </si>
  <si>
    <t>BM,YLD,TN</t>
  </si>
  <si>
    <t>TN,RL,WUS,TN,NN,BM</t>
  </si>
  <si>
    <t>PL,TN,BM,PH,NN,PL,SD</t>
  </si>
  <si>
    <t>YLD,PH,BM,TN</t>
  </si>
  <si>
    <t>BM,PH,NN,PL,SD,TN,YLD,WUS</t>
  </si>
  <si>
    <t>PH,BM</t>
  </si>
  <si>
    <t>BM,YLD,PH,TN</t>
  </si>
  <si>
    <t>BM,PH,NN,PL,TN,YLD</t>
  </si>
  <si>
    <t>YLD,BM,TN,SD,PH</t>
  </si>
  <si>
    <t>QTL</t>
  </si>
  <si>
    <t>MQTL5_6</t>
  </si>
  <si>
    <t>MQTL5_5</t>
  </si>
  <si>
    <t>MQTL7_2</t>
  </si>
  <si>
    <t>MQTL9_1</t>
  </si>
  <si>
    <t>MQTL2_7</t>
  </si>
  <si>
    <t>MQTL9_2</t>
  </si>
  <si>
    <t>MQTL3_1</t>
  </si>
  <si>
    <t>MQTL1_4</t>
  </si>
  <si>
    <t>MQTL2_6</t>
  </si>
  <si>
    <t>MQTL2_1</t>
  </si>
  <si>
    <t>MQTL3_5</t>
  </si>
  <si>
    <t>MQTL6_4</t>
  </si>
  <si>
    <t>MQTL2_4</t>
  </si>
  <si>
    <t>MQTL7_4</t>
  </si>
  <si>
    <t>MQTL2_5</t>
  </si>
  <si>
    <t>MQTL8_1</t>
  </si>
  <si>
    <t>MQTL9_5</t>
  </si>
  <si>
    <t>MQTL6_1</t>
  </si>
  <si>
    <t>MQTL5_4</t>
  </si>
  <si>
    <t>MQTL7_1</t>
  </si>
  <si>
    <t>MQTL1_1</t>
  </si>
  <si>
    <t>MQTL5_2</t>
  </si>
  <si>
    <t>MQTL7_5</t>
  </si>
  <si>
    <t>MQTL5_1</t>
  </si>
  <si>
    <t>MQTL6_2</t>
  </si>
  <si>
    <t>MQTL4_1</t>
  </si>
  <si>
    <t>MQTL9_4</t>
  </si>
  <si>
    <t>MQTL7_3</t>
  </si>
  <si>
    <t>MQTL4_3</t>
  </si>
  <si>
    <t>MQTL3_3</t>
  </si>
  <si>
    <t>MQTL5_3</t>
  </si>
  <si>
    <t>MQTL3_2</t>
  </si>
  <si>
    <t>MQTL2_3</t>
  </si>
  <si>
    <t>MQTL1_3</t>
  </si>
  <si>
    <t>MQTL4_2</t>
  </si>
  <si>
    <t>MQTL3_4</t>
  </si>
  <si>
    <t>MQTL8_2</t>
  </si>
  <si>
    <t>MQTL6_3</t>
  </si>
  <si>
    <t>MQTL2_2</t>
  </si>
  <si>
    <t>MQTL9_3</t>
  </si>
  <si>
    <t>MQTL1_2</t>
  </si>
  <si>
    <t>MQTL</t>
  </si>
  <si>
    <t>MQTL1_5</t>
  </si>
  <si>
    <t>MQTL9_6</t>
  </si>
  <si>
    <t>Table S3. Details on identified MQTL detected in the present study (red cell: 10 MQTLs (24.39%) were below 1 Mb).</t>
  </si>
  <si>
    <t>Table S3. Details on identified MQTL detected in the present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</si>
</sst>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;[Red]0"/>
  </numFmts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2"/>
      <color theme="3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5"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4" fillId="0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64" fontId="3" fillId="0" borderId="0" xfId="0" applyNumberFormat="1" applyFon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165" fontId="3" fillId="0" borderId="0" xfId="0" applyNumberFormat="1" applyFont="1" applyFill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4" fontId="0" fillId="0" borderId="0" xfId="0" applyNumberFormat="1" applyAlignment="1">
      <alignment horizontal="left" vertical="center"/>
    </xf>
    <xf numFmtId="165" fontId="3" fillId="0" borderId="0" xfId="0" applyNumberFormat="1" applyFont="1" applyAlignment="1">
      <alignment horizontal="left" vertical="center"/>
    </xf>
    <xf numFmtId="164" fontId="3" fillId="0" borderId="0" xfId="0" applyNumberFormat="1" applyFont="1" applyBorder="1" applyAlignment="1">
      <alignment horizontal="left" vertical="center"/>
    </xf>
    <xf numFmtId="165" fontId="0" fillId="0" borderId="0" xfId="0" applyNumberFormat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1" fillId="3" borderId="1" xfId="1" applyFill="1" applyAlignment="1">
      <alignment horizontal="left" vertical="center"/>
    </xf>
    <xf numFmtId="164" fontId="1" fillId="3" borderId="1" xfId="1" applyNumberFormat="1" applyFill="1" applyAlignment="1">
      <alignment horizontal="left" vertical="center"/>
    </xf>
    <xf numFmtId="165" fontId="1" fillId="3" borderId="1" xfId="1" applyNumberFormat="1" applyFill="1" applyAlignment="1">
      <alignment horizontal="left" vertical="center"/>
    </xf>
    <xf numFmtId="164" fontId="1" fillId="3" borderId="1" xfId="1" applyNumberFormat="1" applyFill="1" applyAlignment="1">
      <alignment horizontal="center"/>
    </xf>
    <xf numFmtId="164" fontId="2" fillId="3" borderId="1" xfId="1" applyNumberFormat="1" applyFont="1" applyFill="1" applyAlignment="1">
      <alignment horizontal="left" vertical="center"/>
    </xf>
    <xf numFmtId="165" fontId="2" fillId="3" borderId="1" xfId="1" applyNumberFormat="1" applyFont="1" applyFill="1" applyAlignment="1">
      <alignment horizontal="left" vertical="center"/>
    </xf>
    <xf numFmtId="0" fontId="0" fillId="0" borderId="0" xfId="0" applyAlignment="1">
      <alignment horizontal="left"/>
    </xf>
    <xf numFmtId="0" fontId="3" fillId="4" borderId="0" xfId="0" applyFont="1" applyFill="1" applyAlignment="1">
      <alignment horizontal="left" vertical="center"/>
    </xf>
    <xf numFmtId="0" fontId="0" fillId="4" borderId="0" xfId="0" applyFont="1" applyFill="1" applyAlignment="1">
      <alignment horizontal="left" vertical="center"/>
    </xf>
    <xf numFmtId="164" fontId="0" fillId="4" borderId="0" xfId="0" applyNumberFormat="1" applyFont="1" applyFill="1" applyAlignment="1">
      <alignment horizontal="left" vertical="center"/>
    </xf>
    <xf numFmtId="165" fontId="0" fillId="4" borderId="0" xfId="0" applyNumberFormat="1" applyFont="1" applyFill="1" applyAlignment="1">
      <alignment horizontal="left" vertical="center"/>
    </xf>
    <xf numFmtId="164" fontId="3" fillId="4" borderId="0" xfId="0" applyNumberFormat="1" applyFont="1" applyFill="1" applyAlignment="1">
      <alignment horizontal="left" vertical="center"/>
    </xf>
    <xf numFmtId="165" fontId="3" fillId="4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164" fontId="5" fillId="0" borderId="2" xfId="0" applyNumberFormat="1" applyFont="1" applyBorder="1" applyAlignment="1">
      <alignment horizontal="left" vertical="center"/>
    </xf>
    <xf numFmtId="0" fontId="6" fillId="0" borderId="0" xfId="0" applyFont="1"/>
    <xf numFmtId="0" fontId="0" fillId="0" borderId="0" xfId="0"/>
    <xf numFmtId="164" fontId="6" fillId="0" borderId="2" xfId="0" applyNumberFormat="1" applyFon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</cellXfs>
  <cellStyles count="2">
    <cellStyle name="Normal" xfId="0" builtinId="0"/>
    <cellStyle name="Output" xfId="1" builtinId="21"/>
  </cellStyles>
  <dxfs count="6">
    <dxf>
      <fill>
        <patternFill>
          <bgColor indexed="51"/>
        </patternFill>
      </fill>
    </dxf>
    <dxf>
      <fill>
        <patternFill>
          <bgColor indexed="41"/>
        </patternFill>
      </fill>
    </dxf>
    <dxf>
      <fill>
        <patternFill>
          <bgColor indexed="51"/>
        </patternFill>
      </fill>
    </dxf>
    <dxf>
      <fill>
        <patternFill>
          <bgColor indexed="41"/>
        </patternFill>
      </fill>
    </dxf>
    <dxf>
      <fill>
        <patternFill>
          <bgColor indexed="51"/>
        </patternFill>
      </fill>
    </dxf>
    <dxf>
      <fill>
        <patternFill>
          <bgColor indexed="4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3"/>
  <sheetViews>
    <sheetView workbookViewId="0">
      <selection activeCell="A2" sqref="A2"/>
    </sheetView>
  </sheetViews>
  <sheetFormatPr defaultRowHeight="15" x14ac:dyDescent="0.25"/>
  <cols>
    <col min="1" max="1" width="10.140625" style="10" customWidth="1"/>
    <col min="2" max="2" width="13.140625" style="11" bestFit="1" customWidth="1"/>
    <col min="3" max="3" width="6.7109375" style="11" bestFit="1" customWidth="1"/>
    <col min="4" max="4" width="6" style="11" bestFit="1" customWidth="1"/>
    <col min="5" max="5" width="9" style="11" bestFit="1" customWidth="1"/>
    <col min="6" max="6" width="8.85546875" style="11" bestFit="1" customWidth="1"/>
    <col min="7" max="7" width="8.85546875" style="11" customWidth="1"/>
    <col min="8" max="8" width="10.28515625" style="11" bestFit="1" customWidth="1"/>
    <col min="9" max="9" width="10" style="11" bestFit="1" customWidth="1"/>
    <col min="10" max="10" width="9.28515625" style="11" bestFit="1" customWidth="1"/>
    <col min="11" max="11" width="16" style="11" bestFit="1" customWidth="1"/>
    <col min="12" max="12" width="9" style="11" bestFit="1" customWidth="1"/>
    <col min="13" max="13" width="10.85546875" style="14" bestFit="1" customWidth="1"/>
    <col min="14" max="14" width="5.140625" style="11" bestFit="1" customWidth="1"/>
    <col min="15" max="15" width="5.5703125" style="14" bestFit="1" customWidth="1"/>
    <col min="16" max="18" width="12" style="11" bestFit="1" customWidth="1"/>
    <col min="19" max="19" width="14.140625" style="11" bestFit="1" customWidth="1"/>
    <col min="20" max="20" width="31.28515625" style="15" bestFit="1" customWidth="1"/>
    <col min="21" max="22" width="9.140625" style="8"/>
    <col min="23" max="16384" width="9.140625" style="11"/>
  </cols>
  <sheetData>
    <row r="1" spans="1:20" s="6" customFormat="1" ht="15.75" x14ac:dyDescent="0.25">
      <c r="A1" s="30" t="s">
        <v>283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11"/>
    </row>
    <row r="2" spans="1:20" s="6" customFormat="1" x14ac:dyDescent="0.25">
      <c r="A2" s="16" t="s">
        <v>280</v>
      </c>
      <c r="B2" s="16" t="s">
        <v>0</v>
      </c>
      <c r="C2" s="16" t="s">
        <v>1</v>
      </c>
      <c r="D2" s="16" t="s">
        <v>2</v>
      </c>
      <c r="E2" s="16" t="s">
        <v>3</v>
      </c>
      <c r="F2" s="16" t="s">
        <v>4</v>
      </c>
      <c r="G2" s="16" t="s">
        <v>9</v>
      </c>
      <c r="H2" s="16" t="s">
        <v>5</v>
      </c>
      <c r="I2" s="16" t="s">
        <v>6</v>
      </c>
      <c r="J2" s="16" t="s">
        <v>7</v>
      </c>
      <c r="K2" s="16" t="s">
        <v>8</v>
      </c>
      <c r="L2" s="17" t="s">
        <v>9</v>
      </c>
      <c r="M2" s="18" t="s">
        <v>10</v>
      </c>
      <c r="N2" s="17" t="s">
        <v>11</v>
      </c>
      <c r="O2" s="18" t="s">
        <v>12</v>
      </c>
      <c r="P2" s="17" t="s">
        <v>13</v>
      </c>
      <c r="Q2" s="17" t="s">
        <v>14</v>
      </c>
      <c r="R2" s="17" t="s">
        <v>15</v>
      </c>
      <c r="S2" s="17" t="s">
        <v>16</v>
      </c>
      <c r="T2" s="16" t="s">
        <v>103</v>
      </c>
    </row>
    <row r="3" spans="1:20" s="6" customFormat="1" ht="15.75" customHeight="1" x14ac:dyDescent="0.25">
      <c r="A3" s="23" t="s">
        <v>239</v>
      </c>
      <c r="B3" s="24">
        <v>159.09</v>
      </c>
      <c r="C3" s="24">
        <v>2.1800000000000002</v>
      </c>
      <c r="D3" s="24">
        <f t="shared" ref="D3:D43" si="0">C3/2</f>
        <v>1.0900000000000001</v>
      </c>
      <c r="E3" s="24">
        <v>156.88</v>
      </c>
      <c r="F3" s="24">
        <v>160.708</v>
      </c>
      <c r="G3" s="24">
        <f>F3-E3</f>
        <v>3.828000000000003</v>
      </c>
      <c r="H3" s="24" t="s">
        <v>69</v>
      </c>
      <c r="I3" s="24">
        <v>45.216043999999997</v>
      </c>
      <c r="J3" s="24" t="s">
        <v>70</v>
      </c>
      <c r="K3" s="24">
        <v>45.620207000000001</v>
      </c>
      <c r="L3" s="25">
        <f t="shared" ref="L3:L43" si="1">K3-I3</f>
        <v>0.40416300000000405</v>
      </c>
      <c r="M3" s="26">
        <v>3</v>
      </c>
      <c r="N3" s="25" t="s">
        <v>60</v>
      </c>
      <c r="O3" s="26">
        <v>9</v>
      </c>
      <c r="P3" s="25">
        <v>5</v>
      </c>
      <c r="Q3" s="25">
        <v>5.1966666666666663</v>
      </c>
      <c r="R3" s="25">
        <v>20.636135006083418</v>
      </c>
      <c r="S3" s="25">
        <f t="shared" ref="S3:S43" si="2">R3/C3</f>
        <v>9.4661169752676226</v>
      </c>
      <c r="T3" s="24" t="s">
        <v>204</v>
      </c>
    </row>
    <row r="4" spans="1:20" s="6" customFormat="1" ht="15" customHeight="1" x14ac:dyDescent="0.25">
      <c r="A4" s="23" t="s">
        <v>240</v>
      </c>
      <c r="B4" s="24">
        <v>137.03</v>
      </c>
      <c r="C4" s="24">
        <v>1</v>
      </c>
      <c r="D4" s="24">
        <f t="shared" si="0"/>
        <v>0.5</v>
      </c>
      <c r="E4" s="24">
        <v>135.45400000000001</v>
      </c>
      <c r="F4" s="24">
        <v>138.83600000000001</v>
      </c>
      <c r="G4" s="24">
        <f t="shared" ref="G4:G43" si="3">F4-E4</f>
        <v>3.382000000000005</v>
      </c>
      <c r="H4" s="24" t="s">
        <v>67</v>
      </c>
      <c r="I4" s="24">
        <v>42.458278</v>
      </c>
      <c r="J4" s="24" t="s">
        <v>68</v>
      </c>
      <c r="K4" s="24">
        <v>42.864913000000001</v>
      </c>
      <c r="L4" s="25">
        <f t="shared" si="1"/>
        <v>0.40663500000000141</v>
      </c>
      <c r="M4" s="26">
        <v>5</v>
      </c>
      <c r="N4" s="25" t="s">
        <v>60</v>
      </c>
      <c r="O4" s="26">
        <v>19</v>
      </c>
      <c r="P4" s="25">
        <v>15.786315789473685</v>
      </c>
      <c r="Q4" s="25">
        <v>12.65263157894737</v>
      </c>
      <c r="R4" s="25">
        <v>11.532403319004759</v>
      </c>
      <c r="S4" s="25">
        <f t="shared" si="2"/>
        <v>11.532403319004759</v>
      </c>
      <c r="T4" s="24" t="s">
        <v>211</v>
      </c>
    </row>
    <row r="5" spans="1:20" s="6" customFormat="1" ht="15" customHeight="1" x14ac:dyDescent="0.25">
      <c r="A5" s="23" t="s">
        <v>241</v>
      </c>
      <c r="B5" s="24">
        <v>31.62</v>
      </c>
      <c r="C5" s="24">
        <v>4.9800000000000004</v>
      </c>
      <c r="D5" s="24">
        <f t="shared" si="0"/>
        <v>2.4900000000000002</v>
      </c>
      <c r="E5" s="24">
        <v>28.712</v>
      </c>
      <c r="F5" s="24">
        <v>37.561</v>
      </c>
      <c r="G5" s="24">
        <f t="shared" si="3"/>
        <v>8.8490000000000002</v>
      </c>
      <c r="H5" s="24" t="s">
        <v>83</v>
      </c>
      <c r="I5" s="24">
        <v>18.140090000000001</v>
      </c>
      <c r="J5" s="24" t="s">
        <v>84</v>
      </c>
      <c r="K5" s="24">
        <v>18.643537999999999</v>
      </c>
      <c r="L5" s="25">
        <f t="shared" si="1"/>
        <v>0.50344799999999879</v>
      </c>
      <c r="M5" s="26">
        <v>2</v>
      </c>
      <c r="N5" s="25" t="s">
        <v>82</v>
      </c>
      <c r="O5" s="26">
        <v>8</v>
      </c>
      <c r="P5" s="25">
        <v>4.2314285714285713</v>
      </c>
      <c r="Q5" s="25">
        <v>4.6714285714285717</v>
      </c>
      <c r="R5" s="25">
        <v>22.117862788363066</v>
      </c>
      <c r="S5" s="25">
        <f t="shared" si="2"/>
        <v>4.4413379093098522</v>
      </c>
      <c r="T5" s="24" t="s">
        <v>205</v>
      </c>
    </row>
    <row r="6" spans="1:20" s="6" customFormat="1" ht="15" customHeight="1" x14ac:dyDescent="0.25">
      <c r="A6" s="23" t="s">
        <v>242</v>
      </c>
      <c r="B6" s="24">
        <v>31.95</v>
      </c>
      <c r="C6" s="24">
        <v>1.78</v>
      </c>
      <c r="D6" s="24">
        <f t="shared" si="0"/>
        <v>0.89</v>
      </c>
      <c r="E6" s="24">
        <v>29.231000000000002</v>
      </c>
      <c r="F6" s="24">
        <v>33.390999999999998</v>
      </c>
      <c r="G6" s="24">
        <f t="shared" si="3"/>
        <v>4.1599999999999966</v>
      </c>
      <c r="H6" s="24" t="s">
        <v>92</v>
      </c>
      <c r="I6" s="24">
        <v>3.469919</v>
      </c>
      <c r="J6" s="24" t="s">
        <v>93</v>
      </c>
      <c r="K6" s="24">
        <v>4.1206880000000004</v>
      </c>
      <c r="L6" s="25">
        <f t="shared" si="1"/>
        <v>0.65076900000000037</v>
      </c>
      <c r="M6" s="26">
        <v>4</v>
      </c>
      <c r="N6" s="25" t="s">
        <v>94</v>
      </c>
      <c r="O6" s="26">
        <v>13</v>
      </c>
      <c r="P6" s="25">
        <v>11.144615384615387</v>
      </c>
      <c r="Q6" s="25">
        <v>5.6</v>
      </c>
      <c r="R6" s="25">
        <v>16.416621551512939</v>
      </c>
      <c r="S6" s="25">
        <f t="shared" si="2"/>
        <v>9.2228210963555846</v>
      </c>
      <c r="T6" s="24" t="s">
        <v>221</v>
      </c>
    </row>
    <row r="7" spans="1:20" s="6" customFormat="1" ht="15" customHeight="1" x14ac:dyDescent="0.25">
      <c r="A7" s="23" t="s">
        <v>243</v>
      </c>
      <c r="B7" s="24">
        <v>151.74</v>
      </c>
      <c r="C7" s="24">
        <v>1.22</v>
      </c>
      <c r="D7" s="24">
        <f t="shared" si="0"/>
        <v>0.61</v>
      </c>
      <c r="E7" s="24">
        <v>149.38300000000001</v>
      </c>
      <c r="F7" s="24">
        <v>153.72300000000001</v>
      </c>
      <c r="G7" s="24">
        <f t="shared" si="3"/>
        <v>4.3400000000000034</v>
      </c>
      <c r="H7" s="24" t="s">
        <v>125</v>
      </c>
      <c r="I7" s="24">
        <v>47.690218999999999</v>
      </c>
      <c r="J7" s="24" t="s">
        <v>126</v>
      </c>
      <c r="K7" s="24">
        <v>48.399754000000001</v>
      </c>
      <c r="L7" s="25">
        <f t="shared" si="1"/>
        <v>0.70953500000000247</v>
      </c>
      <c r="M7" s="26">
        <v>4</v>
      </c>
      <c r="N7" s="25" t="s">
        <v>28</v>
      </c>
      <c r="O7" s="26">
        <v>12</v>
      </c>
      <c r="P7" s="25">
        <v>7.3908333333333331</v>
      </c>
      <c r="Q7" s="25">
        <v>5.4649999999999999</v>
      </c>
      <c r="R7" s="25">
        <v>17.701614243893719</v>
      </c>
      <c r="S7" s="25">
        <f t="shared" si="2"/>
        <v>14.509519872044033</v>
      </c>
      <c r="T7" s="24" t="s">
        <v>222</v>
      </c>
    </row>
    <row r="8" spans="1:20" s="6" customFormat="1" ht="15" customHeight="1" x14ac:dyDescent="0.25">
      <c r="A8" s="23" t="s">
        <v>244</v>
      </c>
      <c r="B8" s="24">
        <v>44.14</v>
      </c>
      <c r="C8" s="24">
        <v>1.1299999999999999</v>
      </c>
      <c r="D8" s="24">
        <f t="shared" si="0"/>
        <v>0.56499999999999995</v>
      </c>
      <c r="E8" s="24">
        <v>42.253999999999998</v>
      </c>
      <c r="F8" s="24">
        <v>47.204000000000001</v>
      </c>
      <c r="G8" s="24">
        <f t="shared" si="3"/>
        <v>4.9500000000000028</v>
      </c>
      <c r="H8" s="24" t="s">
        <v>95</v>
      </c>
      <c r="I8" s="24">
        <v>6.1922889999999997</v>
      </c>
      <c r="J8" s="24" t="s">
        <v>96</v>
      </c>
      <c r="K8" s="24">
        <v>7.0065809999999997</v>
      </c>
      <c r="L8" s="25">
        <f t="shared" si="1"/>
        <v>0.81429200000000002</v>
      </c>
      <c r="M8" s="26">
        <v>4</v>
      </c>
      <c r="N8" s="25" t="s">
        <v>94</v>
      </c>
      <c r="O8" s="26">
        <v>20</v>
      </c>
      <c r="P8" s="25">
        <v>14.228500000000002</v>
      </c>
      <c r="Q8" s="25">
        <v>10.8565</v>
      </c>
      <c r="R8" s="25">
        <v>8.6042321691047547</v>
      </c>
      <c r="S8" s="25">
        <f t="shared" si="2"/>
        <v>7.6143647514201378</v>
      </c>
      <c r="T8" s="24" t="s">
        <v>223</v>
      </c>
    </row>
    <row r="9" spans="1:20" s="6" customFormat="1" ht="15" customHeight="1" x14ac:dyDescent="0.25">
      <c r="A9" s="23" t="s">
        <v>245</v>
      </c>
      <c r="B9" s="24">
        <v>7.08</v>
      </c>
      <c r="C9" s="24">
        <v>5.6</v>
      </c>
      <c r="D9" s="24">
        <f t="shared" si="0"/>
        <v>2.8</v>
      </c>
      <c r="E9" s="24">
        <v>3.1440000000000001</v>
      </c>
      <c r="F9" s="24">
        <v>16.472999999999999</v>
      </c>
      <c r="G9" s="24">
        <f t="shared" si="3"/>
        <v>13.328999999999999</v>
      </c>
      <c r="H9" s="24" t="s">
        <v>40</v>
      </c>
      <c r="I9" s="24">
        <v>1.013693</v>
      </c>
      <c r="J9" s="24" t="s">
        <v>41</v>
      </c>
      <c r="K9" s="24">
        <v>1.9190480000000001</v>
      </c>
      <c r="L9" s="25">
        <f t="shared" si="1"/>
        <v>0.90535500000000013</v>
      </c>
      <c r="M9" s="26">
        <v>2</v>
      </c>
      <c r="N9" s="25" t="s">
        <v>42</v>
      </c>
      <c r="O9" s="26">
        <v>8</v>
      </c>
      <c r="P9" s="25">
        <v>4.8112500000000002</v>
      </c>
      <c r="Q9" s="25">
        <v>5.05</v>
      </c>
      <c r="R9" s="25">
        <v>20.362872810053013</v>
      </c>
      <c r="S9" s="25">
        <f t="shared" si="2"/>
        <v>3.6362272875094668</v>
      </c>
      <c r="T9" s="24" t="s">
        <v>206</v>
      </c>
    </row>
    <row r="10" spans="1:20" s="6" customFormat="1" ht="15" customHeight="1" x14ac:dyDescent="0.25">
      <c r="A10" s="23" t="s">
        <v>246</v>
      </c>
      <c r="B10" s="24">
        <v>98.4</v>
      </c>
      <c r="C10" s="24">
        <v>5.5</v>
      </c>
      <c r="D10" s="24">
        <f t="shared" si="0"/>
        <v>2.75</v>
      </c>
      <c r="E10" s="24">
        <v>98.674000000000007</v>
      </c>
      <c r="F10" s="24">
        <v>101.036</v>
      </c>
      <c r="G10" s="24">
        <f t="shared" si="3"/>
        <v>2.3619999999999948</v>
      </c>
      <c r="H10" s="24" t="s">
        <v>24</v>
      </c>
      <c r="I10" s="24">
        <v>35.460037999999997</v>
      </c>
      <c r="J10" s="24" t="s">
        <v>25</v>
      </c>
      <c r="K10" s="24">
        <v>36.369694000000003</v>
      </c>
      <c r="L10" s="25">
        <f t="shared" si="1"/>
        <v>0.90965600000000535</v>
      </c>
      <c r="M10" s="26">
        <v>4</v>
      </c>
      <c r="N10" s="25" t="s">
        <v>19</v>
      </c>
      <c r="O10" s="26">
        <v>9</v>
      </c>
      <c r="P10" s="25">
        <v>7.7222222222222223</v>
      </c>
      <c r="Q10" s="25">
        <v>4.8266666666666662</v>
      </c>
      <c r="R10" s="25">
        <v>20.897836744198258</v>
      </c>
      <c r="S10" s="25">
        <f t="shared" si="2"/>
        <v>3.7996066807633198</v>
      </c>
      <c r="T10" s="24" t="s">
        <v>212</v>
      </c>
    </row>
    <row r="11" spans="1:20" s="6" customFormat="1" ht="15" customHeight="1" x14ac:dyDescent="0.25">
      <c r="A11" s="23" t="s">
        <v>247</v>
      </c>
      <c r="B11" s="24">
        <v>130.35</v>
      </c>
      <c r="C11" s="24">
        <v>2.88</v>
      </c>
      <c r="D11" s="24">
        <f t="shared" si="0"/>
        <v>1.44</v>
      </c>
      <c r="E11" s="24">
        <v>128.80000000000001</v>
      </c>
      <c r="F11" s="24">
        <v>132.36500000000001</v>
      </c>
      <c r="G11" s="24">
        <f t="shared" si="3"/>
        <v>3.5649999999999977</v>
      </c>
      <c r="H11" s="24" t="s">
        <v>38</v>
      </c>
      <c r="I11" s="24">
        <v>44.153210000000001</v>
      </c>
      <c r="J11" s="24" t="s">
        <v>39</v>
      </c>
      <c r="K11" s="24">
        <v>45.066580000000002</v>
      </c>
      <c r="L11" s="25">
        <f t="shared" si="1"/>
        <v>0.91337000000000046</v>
      </c>
      <c r="M11" s="26">
        <v>4</v>
      </c>
      <c r="N11" s="25" t="s">
        <v>28</v>
      </c>
      <c r="O11" s="26">
        <v>12</v>
      </c>
      <c r="P11" s="25">
        <v>7.3908333333333331</v>
      </c>
      <c r="Q11" s="25">
        <v>5.4649999999999999</v>
      </c>
      <c r="R11" s="25">
        <v>16.449725161226731</v>
      </c>
      <c r="S11" s="25">
        <f t="shared" si="2"/>
        <v>5.7117101254259479</v>
      </c>
      <c r="T11" s="24" t="s">
        <v>207</v>
      </c>
    </row>
    <row r="12" spans="1:20" s="6" customFormat="1" ht="15" customHeight="1" x14ac:dyDescent="0.25">
      <c r="A12" s="23" t="s">
        <v>248</v>
      </c>
      <c r="B12" s="24">
        <v>7.01</v>
      </c>
      <c r="C12" s="24">
        <v>4.2300000000000004</v>
      </c>
      <c r="D12" s="24">
        <f t="shared" si="0"/>
        <v>2.1150000000000002</v>
      </c>
      <c r="E12" s="24">
        <v>4.6639999999999997</v>
      </c>
      <c r="F12" s="24">
        <v>10.833</v>
      </c>
      <c r="G12" s="24">
        <f t="shared" si="3"/>
        <v>6.1690000000000005</v>
      </c>
      <c r="H12" s="24" t="s">
        <v>26</v>
      </c>
      <c r="I12" s="24">
        <v>1.4743999999999999</v>
      </c>
      <c r="J12" s="24" t="s">
        <v>27</v>
      </c>
      <c r="K12" s="24">
        <v>2.4159999999999999</v>
      </c>
      <c r="L12" s="25">
        <f t="shared" si="1"/>
        <v>0.94159999999999999</v>
      </c>
      <c r="M12" s="26">
        <v>3</v>
      </c>
      <c r="N12" s="25" t="s">
        <v>28</v>
      </c>
      <c r="O12" s="26">
        <v>11</v>
      </c>
      <c r="P12" s="25">
        <v>5.378181818181818</v>
      </c>
      <c r="Q12" s="25">
        <v>4.4118181818181812</v>
      </c>
      <c r="R12" s="25">
        <v>19.274833621509387</v>
      </c>
      <c r="S12" s="25">
        <f t="shared" si="2"/>
        <v>4.5566982556759772</v>
      </c>
      <c r="T12" s="24" t="s">
        <v>213</v>
      </c>
    </row>
    <row r="13" spans="1:20" s="8" customFormat="1" ht="15" customHeight="1" x14ac:dyDescent="0.25">
      <c r="A13" s="27" t="s">
        <v>249</v>
      </c>
      <c r="B13" s="27">
        <v>132.81</v>
      </c>
      <c r="C13" s="27">
        <v>1</v>
      </c>
      <c r="D13" s="27">
        <f t="shared" si="0"/>
        <v>0.5</v>
      </c>
      <c r="E13" s="27">
        <v>132.02000000000001</v>
      </c>
      <c r="F13" s="27">
        <v>134.809</v>
      </c>
      <c r="G13" s="24">
        <f t="shared" si="3"/>
        <v>2.7889999999999873</v>
      </c>
      <c r="H13" s="27" t="s">
        <v>49</v>
      </c>
      <c r="I13" s="25">
        <v>44.996431000000001</v>
      </c>
      <c r="J13" s="27" t="s">
        <v>50</v>
      </c>
      <c r="K13" s="27">
        <v>46.026761</v>
      </c>
      <c r="L13" s="27">
        <f t="shared" si="1"/>
        <v>1.0303299999999993</v>
      </c>
      <c r="M13" s="28">
        <v>3</v>
      </c>
      <c r="N13" s="27" t="s">
        <v>42</v>
      </c>
      <c r="O13" s="28">
        <v>11</v>
      </c>
      <c r="P13" s="27">
        <v>7.5709090909090913</v>
      </c>
      <c r="Q13" s="27">
        <v>3.3681818181818177</v>
      </c>
      <c r="R13" s="27">
        <v>16.644762387943942</v>
      </c>
      <c r="S13" s="27">
        <f t="shared" si="2"/>
        <v>16.644762387943942</v>
      </c>
      <c r="T13" s="27" t="s">
        <v>224</v>
      </c>
    </row>
    <row r="14" spans="1:20" s="8" customFormat="1" x14ac:dyDescent="0.25">
      <c r="A14" s="10" t="s">
        <v>250</v>
      </c>
      <c r="B14" s="10">
        <v>119.86</v>
      </c>
      <c r="C14" s="10">
        <v>8.59</v>
      </c>
      <c r="D14" s="10">
        <f t="shared" si="0"/>
        <v>4.2949999999999999</v>
      </c>
      <c r="E14" s="10">
        <v>114.253</v>
      </c>
      <c r="F14" s="10">
        <v>127.074</v>
      </c>
      <c r="G14" s="29">
        <f t="shared" si="3"/>
        <v>12.820999999999998</v>
      </c>
      <c r="H14" s="10" t="s">
        <v>78</v>
      </c>
      <c r="I14" s="11">
        <v>32.614035000000001</v>
      </c>
      <c r="J14" s="10" t="s">
        <v>79</v>
      </c>
      <c r="K14" s="10">
        <v>33.730995999999998</v>
      </c>
      <c r="L14" s="10">
        <f t="shared" si="1"/>
        <v>1.1169609999999963</v>
      </c>
      <c r="M14" s="12">
        <v>3</v>
      </c>
      <c r="N14" s="10" t="s">
        <v>73</v>
      </c>
      <c r="O14" s="12">
        <v>4</v>
      </c>
      <c r="P14" s="10">
        <v>5.6974999999999998</v>
      </c>
      <c r="Q14" s="10">
        <v>3.7124999999999999</v>
      </c>
      <c r="R14" s="10">
        <v>26.000824165466188</v>
      </c>
      <c r="S14" s="10">
        <f t="shared" si="2"/>
        <v>3.0268712648971117</v>
      </c>
      <c r="T14" s="7" t="s">
        <v>214</v>
      </c>
    </row>
    <row r="15" spans="1:20" x14ac:dyDescent="0.25">
      <c r="A15" s="10" t="s">
        <v>251</v>
      </c>
      <c r="B15" s="10">
        <v>91.84</v>
      </c>
      <c r="C15" s="10">
        <v>3.43</v>
      </c>
      <c r="D15" s="10">
        <f t="shared" si="0"/>
        <v>1.7150000000000001</v>
      </c>
      <c r="E15" s="10">
        <v>86.384</v>
      </c>
      <c r="F15" s="10">
        <v>92.917000000000002</v>
      </c>
      <c r="G15" s="29">
        <f t="shared" si="3"/>
        <v>6.5330000000000013</v>
      </c>
      <c r="H15" s="10" t="s">
        <v>33</v>
      </c>
      <c r="I15" s="11">
        <v>35.559584000000001</v>
      </c>
      <c r="J15" s="10" t="s">
        <v>34</v>
      </c>
      <c r="K15" s="10">
        <v>36.806055000000001</v>
      </c>
      <c r="L15" s="10">
        <f t="shared" si="1"/>
        <v>1.2464709999999997</v>
      </c>
      <c r="M15" s="12">
        <v>2</v>
      </c>
      <c r="N15" s="10" t="s">
        <v>28</v>
      </c>
      <c r="O15" s="12">
        <v>7</v>
      </c>
      <c r="P15" s="10">
        <v>8.0028571428571418</v>
      </c>
      <c r="Q15" s="10">
        <v>5.7257142857142869</v>
      </c>
      <c r="R15" s="10">
        <v>14.638555956974134</v>
      </c>
      <c r="S15" s="10">
        <f t="shared" si="2"/>
        <v>4.2678005705463944</v>
      </c>
      <c r="T15" s="7" t="s">
        <v>225</v>
      </c>
    </row>
    <row r="16" spans="1:20" x14ac:dyDescent="0.25">
      <c r="A16" s="10" t="s">
        <v>252</v>
      </c>
      <c r="B16" s="10">
        <v>85.8</v>
      </c>
      <c r="C16" s="10">
        <v>7.53</v>
      </c>
      <c r="D16" s="10">
        <f t="shared" si="0"/>
        <v>3.7650000000000001</v>
      </c>
      <c r="E16" s="10">
        <v>79.087999999999994</v>
      </c>
      <c r="F16" s="10">
        <v>90.515000000000001</v>
      </c>
      <c r="G16" s="29">
        <f t="shared" si="3"/>
        <v>11.427000000000007</v>
      </c>
      <c r="H16" s="10" t="s">
        <v>154</v>
      </c>
      <c r="I16" s="11">
        <v>30.615425999999999</v>
      </c>
      <c r="J16" s="10" t="s">
        <v>155</v>
      </c>
      <c r="K16" s="10">
        <v>31.897521999999999</v>
      </c>
      <c r="L16" s="10">
        <f t="shared" si="1"/>
        <v>1.2820959999999992</v>
      </c>
      <c r="M16" s="12">
        <v>5</v>
      </c>
      <c r="N16" s="10" t="s">
        <v>82</v>
      </c>
      <c r="O16" s="12">
        <v>11</v>
      </c>
      <c r="P16" s="10">
        <v>6.1763636363636358</v>
      </c>
      <c r="Q16" s="10">
        <v>3.8418181818181818</v>
      </c>
      <c r="R16" s="10">
        <v>22.964783352989819</v>
      </c>
      <c r="S16" s="10">
        <f t="shared" si="2"/>
        <v>3.049772025629458</v>
      </c>
      <c r="T16" s="7" t="s">
        <v>226</v>
      </c>
    </row>
    <row r="17" spans="1:20" x14ac:dyDescent="0.25">
      <c r="A17" s="10" t="s">
        <v>253</v>
      </c>
      <c r="B17" s="10">
        <v>112.77</v>
      </c>
      <c r="C17" s="10">
        <v>7.29</v>
      </c>
      <c r="D17" s="10">
        <f t="shared" si="0"/>
        <v>3.645</v>
      </c>
      <c r="E17" s="10">
        <v>108.68300000000001</v>
      </c>
      <c r="F17" s="10">
        <v>117.43899999999999</v>
      </c>
      <c r="G17" s="29">
        <f t="shared" si="3"/>
        <v>8.755999999999986</v>
      </c>
      <c r="H17" s="10" t="s">
        <v>36</v>
      </c>
      <c r="I17" s="11">
        <v>40.871029999999998</v>
      </c>
      <c r="J17" s="10" t="s">
        <v>37</v>
      </c>
      <c r="K17" s="10">
        <v>42.194519999999997</v>
      </c>
      <c r="L17" s="10">
        <f t="shared" si="1"/>
        <v>1.3234899999999996</v>
      </c>
      <c r="M17" s="12">
        <v>2</v>
      </c>
      <c r="N17" s="10" t="s">
        <v>28</v>
      </c>
      <c r="O17" s="12">
        <v>3</v>
      </c>
      <c r="P17" s="10">
        <v>6.5900000000000007</v>
      </c>
      <c r="Q17" s="10">
        <v>6.03</v>
      </c>
      <c r="R17" s="10">
        <v>16.440000000000001</v>
      </c>
      <c r="S17" s="10">
        <f t="shared" si="2"/>
        <v>2.2551440329218106</v>
      </c>
      <c r="T17" s="7" t="s">
        <v>181</v>
      </c>
    </row>
    <row r="18" spans="1:20" x14ac:dyDescent="0.25">
      <c r="A18" s="10" t="s">
        <v>254</v>
      </c>
      <c r="B18" s="10">
        <v>31.72</v>
      </c>
      <c r="C18" s="10">
        <v>3.77</v>
      </c>
      <c r="D18" s="10">
        <f t="shared" si="0"/>
        <v>1.885</v>
      </c>
      <c r="E18" s="10">
        <v>21.219000000000001</v>
      </c>
      <c r="F18" s="10">
        <v>34.212000000000003</v>
      </c>
      <c r="G18" s="29">
        <f t="shared" si="3"/>
        <v>12.993000000000002</v>
      </c>
      <c r="H18" s="10" t="s">
        <v>87</v>
      </c>
      <c r="I18" s="11">
        <v>1.590044</v>
      </c>
      <c r="J18" s="10" t="s">
        <v>88</v>
      </c>
      <c r="K18" s="10">
        <v>2.9259650000000001</v>
      </c>
      <c r="L18" s="10">
        <f t="shared" si="1"/>
        <v>1.3359210000000001</v>
      </c>
      <c r="M18" s="12">
        <v>2</v>
      </c>
      <c r="N18" s="10" t="s">
        <v>89</v>
      </c>
      <c r="O18" s="12">
        <v>14</v>
      </c>
      <c r="P18" s="10">
        <v>6.4499999999999984</v>
      </c>
      <c r="Q18" s="10">
        <v>4.805714285714286</v>
      </c>
      <c r="R18" s="10">
        <v>15.786514540196766</v>
      </c>
      <c r="S18" s="10">
        <f t="shared" si="2"/>
        <v>4.1874043873200968</v>
      </c>
      <c r="T18" s="7" t="s">
        <v>227</v>
      </c>
    </row>
    <row r="19" spans="1:20" x14ac:dyDescent="0.25">
      <c r="A19" s="10" t="s">
        <v>255</v>
      </c>
      <c r="B19" s="10">
        <v>195.66</v>
      </c>
      <c r="C19" s="10">
        <v>2.35</v>
      </c>
      <c r="D19" s="10">
        <f t="shared" si="0"/>
        <v>1.175</v>
      </c>
      <c r="E19" s="10">
        <v>144.828</v>
      </c>
      <c r="F19" s="10">
        <v>147.98699999999999</v>
      </c>
      <c r="G19" s="29">
        <f t="shared" si="3"/>
        <v>3.1589999999999918</v>
      </c>
      <c r="H19" s="10" t="s">
        <v>156</v>
      </c>
      <c r="I19" s="11">
        <v>49.430669999999999</v>
      </c>
      <c r="J19" s="10" t="s">
        <v>151</v>
      </c>
      <c r="K19" s="10">
        <v>50.778612000000003</v>
      </c>
      <c r="L19" s="10">
        <f t="shared" si="1"/>
        <v>1.3479420000000033</v>
      </c>
      <c r="M19" s="12">
        <v>4</v>
      </c>
      <c r="N19" s="10" t="s">
        <v>94</v>
      </c>
      <c r="O19" s="12">
        <v>7</v>
      </c>
      <c r="P19" s="10">
        <v>6.6957142857142857</v>
      </c>
      <c r="Q19" s="10">
        <v>4.0014285714285709</v>
      </c>
      <c r="R19" s="10">
        <v>24.736601121150407</v>
      </c>
      <c r="S19" s="10">
        <f t="shared" si="2"/>
        <v>10.526213243042726</v>
      </c>
      <c r="T19" s="7" t="s">
        <v>208</v>
      </c>
    </row>
    <row r="20" spans="1:20" x14ac:dyDescent="0.25">
      <c r="A20" s="10" t="s">
        <v>256</v>
      </c>
      <c r="B20" s="10">
        <v>18.940000000000001</v>
      </c>
      <c r="C20" s="10">
        <v>3.88</v>
      </c>
      <c r="D20" s="10">
        <f t="shared" si="0"/>
        <v>1.94</v>
      </c>
      <c r="E20" s="10">
        <v>11.798</v>
      </c>
      <c r="F20" s="10">
        <v>21.17</v>
      </c>
      <c r="G20" s="29">
        <f t="shared" si="3"/>
        <v>9.3720000000000017</v>
      </c>
      <c r="H20" s="10" t="s">
        <v>71</v>
      </c>
      <c r="I20" s="11">
        <v>1.6369309999999999</v>
      </c>
      <c r="J20" s="10" t="s">
        <v>72</v>
      </c>
      <c r="K20" s="10">
        <v>3.0403920000000002</v>
      </c>
      <c r="L20" s="10">
        <f t="shared" si="1"/>
        <v>1.4034610000000003</v>
      </c>
      <c r="M20" s="12">
        <v>4</v>
      </c>
      <c r="N20" s="10" t="s">
        <v>73</v>
      </c>
      <c r="O20" s="12">
        <v>13</v>
      </c>
      <c r="P20" s="10">
        <v>6.6833333333333336</v>
      </c>
      <c r="Q20" s="10">
        <v>3.649166666666666</v>
      </c>
      <c r="R20" s="10">
        <v>15.966579103045115</v>
      </c>
      <c r="S20" s="10">
        <f t="shared" si="2"/>
        <v>4.1150977069703902</v>
      </c>
      <c r="T20" s="7" t="s">
        <v>228</v>
      </c>
    </row>
    <row r="21" spans="1:20" x14ac:dyDescent="0.25">
      <c r="A21" s="7" t="s">
        <v>257</v>
      </c>
      <c r="B21" s="7">
        <v>132.52000000000001</v>
      </c>
      <c r="C21" s="7">
        <v>2.25</v>
      </c>
      <c r="D21" s="7">
        <f t="shared" si="0"/>
        <v>1.125</v>
      </c>
      <c r="E21" s="7">
        <v>130.02799999999999</v>
      </c>
      <c r="F21" s="7">
        <v>134.059</v>
      </c>
      <c r="G21" s="29">
        <f t="shared" si="3"/>
        <v>4.0310000000000059</v>
      </c>
      <c r="H21" s="7" t="s">
        <v>65</v>
      </c>
      <c r="I21" s="8">
        <v>40.412878999999997</v>
      </c>
      <c r="J21" s="7" t="s">
        <v>66</v>
      </c>
      <c r="K21" s="7">
        <v>41.852156999999998</v>
      </c>
      <c r="L21" s="7">
        <f t="shared" si="1"/>
        <v>1.4392780000000016</v>
      </c>
      <c r="M21" s="9">
        <v>2</v>
      </c>
      <c r="N21" s="7" t="s">
        <v>60</v>
      </c>
      <c r="O21" s="9">
        <v>8</v>
      </c>
      <c r="P21" s="7">
        <v>12.572500000000002</v>
      </c>
      <c r="Q21" s="7">
        <v>13.054999999999996</v>
      </c>
      <c r="R21" s="7">
        <v>9.2618889362406929</v>
      </c>
      <c r="S21" s="7">
        <f t="shared" si="2"/>
        <v>4.1163950827736411</v>
      </c>
      <c r="T21" s="7" t="s">
        <v>189</v>
      </c>
    </row>
    <row r="22" spans="1:20" x14ac:dyDescent="0.25">
      <c r="A22" s="10" t="s">
        <v>258</v>
      </c>
      <c r="B22" s="10">
        <v>5.77</v>
      </c>
      <c r="C22" s="10">
        <v>3.73</v>
      </c>
      <c r="D22" s="10">
        <f t="shared" si="0"/>
        <v>1.865</v>
      </c>
      <c r="E22" s="10">
        <v>4.5209999999999999</v>
      </c>
      <c r="F22" s="10">
        <v>9.1519999999999992</v>
      </c>
      <c r="G22" s="29">
        <f t="shared" si="3"/>
        <v>4.6309999999999993</v>
      </c>
      <c r="H22" s="10" t="s">
        <v>80</v>
      </c>
      <c r="I22" s="11">
        <v>2.7070180000000001</v>
      </c>
      <c r="J22" s="10" t="s">
        <v>81</v>
      </c>
      <c r="K22" s="10">
        <v>4.3710230000000001</v>
      </c>
      <c r="L22" s="10">
        <f t="shared" si="1"/>
        <v>1.664005</v>
      </c>
      <c r="M22" s="12">
        <v>3</v>
      </c>
      <c r="N22" s="10" t="s">
        <v>82</v>
      </c>
      <c r="O22" s="12">
        <v>10</v>
      </c>
      <c r="P22" s="10">
        <v>6.5288888888888881</v>
      </c>
      <c r="Q22" s="10">
        <v>3.387777777777778</v>
      </c>
      <c r="R22" s="10">
        <v>20.526416329875691</v>
      </c>
      <c r="S22" s="10">
        <f t="shared" si="2"/>
        <v>5.5030606782508551</v>
      </c>
      <c r="T22" s="7" t="s">
        <v>229</v>
      </c>
    </row>
    <row r="23" spans="1:20" x14ac:dyDescent="0.25">
      <c r="A23" s="10" t="s">
        <v>259</v>
      </c>
      <c r="B23" s="10">
        <v>22.67</v>
      </c>
      <c r="C23" s="10">
        <v>8.73</v>
      </c>
      <c r="D23" s="10">
        <f t="shared" si="0"/>
        <v>4.3650000000000002</v>
      </c>
      <c r="E23" s="10">
        <v>17.068000000000001</v>
      </c>
      <c r="F23" s="10">
        <v>25.920999999999999</v>
      </c>
      <c r="G23" s="29">
        <f t="shared" si="3"/>
        <v>8.852999999999998</v>
      </c>
      <c r="H23" s="10" t="s">
        <v>17</v>
      </c>
      <c r="I23" s="11">
        <v>2.4527890000000001</v>
      </c>
      <c r="J23" s="10" t="s">
        <v>18</v>
      </c>
      <c r="K23" s="10">
        <v>4.1227919999999996</v>
      </c>
      <c r="L23" s="10">
        <f t="shared" si="1"/>
        <v>1.6700029999999995</v>
      </c>
      <c r="M23" s="12">
        <v>2</v>
      </c>
      <c r="N23" s="10" t="s">
        <v>19</v>
      </c>
      <c r="O23" s="12">
        <v>7</v>
      </c>
      <c r="P23" s="10">
        <v>4.18</v>
      </c>
      <c r="Q23" s="10">
        <v>4.4249999999999998</v>
      </c>
      <c r="R23" s="10">
        <v>22.341552721243129</v>
      </c>
      <c r="S23" s="10">
        <f t="shared" si="2"/>
        <v>2.5591698420667961</v>
      </c>
      <c r="T23" s="7" t="s">
        <v>173</v>
      </c>
    </row>
    <row r="24" spans="1:20" x14ac:dyDescent="0.25">
      <c r="A24" s="10" t="s">
        <v>260</v>
      </c>
      <c r="B24" s="10">
        <v>103.72</v>
      </c>
      <c r="C24" s="10">
        <v>4.09</v>
      </c>
      <c r="D24" s="10">
        <f t="shared" si="0"/>
        <v>2.0449999999999999</v>
      </c>
      <c r="E24" s="10">
        <v>101.105</v>
      </c>
      <c r="F24" s="10">
        <v>106.929</v>
      </c>
      <c r="G24" s="29">
        <f t="shared" si="3"/>
        <v>5.8239999999999981</v>
      </c>
      <c r="H24" s="10" t="s">
        <v>61</v>
      </c>
      <c r="I24" s="11">
        <v>33.397292</v>
      </c>
      <c r="J24" s="10" t="s">
        <v>62</v>
      </c>
      <c r="K24" s="10">
        <v>35.130679999999998</v>
      </c>
      <c r="L24" s="10">
        <f t="shared" si="1"/>
        <v>1.7333879999999979</v>
      </c>
      <c r="M24" s="12">
        <v>4</v>
      </c>
      <c r="N24" s="10" t="s">
        <v>60</v>
      </c>
      <c r="O24" s="12">
        <v>9</v>
      </c>
      <c r="P24" s="10">
        <v>6.8466666666666676</v>
      </c>
      <c r="Q24" s="10">
        <v>5.2988888888888885</v>
      </c>
      <c r="R24" s="10">
        <v>17.250836281281366</v>
      </c>
      <c r="S24" s="10">
        <f t="shared" si="2"/>
        <v>4.2178083817313858</v>
      </c>
      <c r="T24" s="7" t="s">
        <v>230</v>
      </c>
    </row>
    <row r="25" spans="1:20" x14ac:dyDescent="0.25">
      <c r="A25" s="10" t="s">
        <v>261</v>
      </c>
      <c r="B25" s="10">
        <v>97.45</v>
      </c>
      <c r="C25" s="10">
        <v>0.31</v>
      </c>
      <c r="D25" s="10">
        <f t="shared" si="0"/>
        <v>0.155</v>
      </c>
      <c r="E25" s="10">
        <v>91.884</v>
      </c>
      <c r="F25" s="10">
        <v>104.895</v>
      </c>
      <c r="G25" s="29">
        <f t="shared" si="3"/>
        <v>13.010999999999996</v>
      </c>
      <c r="H25" s="10" t="s">
        <v>85</v>
      </c>
      <c r="I25" s="11">
        <v>32.215463999999997</v>
      </c>
      <c r="J25" s="10" t="s">
        <v>86</v>
      </c>
      <c r="K25" s="10">
        <v>34.013804</v>
      </c>
      <c r="L25" s="10">
        <f t="shared" si="1"/>
        <v>1.7983400000000032</v>
      </c>
      <c r="M25" s="12">
        <v>8</v>
      </c>
      <c r="N25" s="10" t="s">
        <v>82</v>
      </c>
      <c r="O25" s="12">
        <v>26</v>
      </c>
      <c r="P25" s="10">
        <v>7.9738461538461545</v>
      </c>
      <c r="Q25" s="10">
        <v>5.4611538461538469</v>
      </c>
      <c r="R25" s="10">
        <v>17.900049336808173</v>
      </c>
      <c r="S25" s="10">
        <f t="shared" si="2"/>
        <v>57.742094634865076</v>
      </c>
      <c r="T25" s="7" t="s">
        <v>215</v>
      </c>
    </row>
    <row r="26" spans="1:20" x14ac:dyDescent="0.25">
      <c r="A26" s="10" t="s">
        <v>262</v>
      </c>
      <c r="B26" s="10">
        <v>53.55</v>
      </c>
      <c r="C26" s="10">
        <v>3.06</v>
      </c>
      <c r="D26" s="10">
        <f t="shared" si="0"/>
        <v>1.53</v>
      </c>
      <c r="E26" s="10">
        <v>51.692</v>
      </c>
      <c r="F26" s="10">
        <v>56.430999999999997</v>
      </c>
      <c r="G26" s="29">
        <f t="shared" si="3"/>
        <v>4.7389999999999972</v>
      </c>
      <c r="H26" s="10" t="s">
        <v>58</v>
      </c>
      <c r="I26" s="11">
        <v>9.7599619999999998</v>
      </c>
      <c r="J26" s="10" t="s">
        <v>59</v>
      </c>
      <c r="K26" s="10">
        <v>11.596484</v>
      </c>
      <c r="L26" s="10">
        <f t="shared" si="1"/>
        <v>1.8365220000000004</v>
      </c>
      <c r="M26" s="12">
        <v>4</v>
      </c>
      <c r="N26" s="10" t="s">
        <v>60</v>
      </c>
      <c r="O26" s="12">
        <v>18</v>
      </c>
      <c r="P26" s="10">
        <v>7.2972222222222234</v>
      </c>
      <c r="Q26" s="10">
        <v>6.5138888888888893</v>
      </c>
      <c r="R26" s="10">
        <v>21.505316301749229</v>
      </c>
      <c r="S26" s="10">
        <f t="shared" si="2"/>
        <v>7.0278811443624933</v>
      </c>
      <c r="T26" s="7" t="s">
        <v>231</v>
      </c>
    </row>
    <row r="27" spans="1:20" x14ac:dyDescent="0.25">
      <c r="A27" s="10" t="s">
        <v>263</v>
      </c>
      <c r="B27" s="10">
        <v>50.91</v>
      </c>
      <c r="C27" s="10">
        <v>4.9000000000000004</v>
      </c>
      <c r="D27" s="10">
        <f t="shared" si="0"/>
        <v>2.4500000000000002</v>
      </c>
      <c r="E27" s="10">
        <v>48.119</v>
      </c>
      <c r="F27" s="10">
        <v>54.817999999999998</v>
      </c>
      <c r="G27" s="29">
        <f t="shared" si="3"/>
        <v>6.6989999999999981</v>
      </c>
      <c r="H27" s="10" t="s">
        <v>74</v>
      </c>
      <c r="I27" s="11">
        <v>5.3699560000000002</v>
      </c>
      <c r="J27" s="10" t="s">
        <v>75</v>
      </c>
      <c r="K27" s="10">
        <v>7.2385910000000004</v>
      </c>
      <c r="L27" s="10">
        <f t="shared" si="1"/>
        <v>1.8686350000000003</v>
      </c>
      <c r="M27" s="12">
        <v>2</v>
      </c>
      <c r="N27" s="10" t="s">
        <v>73</v>
      </c>
      <c r="O27" s="12">
        <v>12</v>
      </c>
      <c r="P27" s="10">
        <v>5.871666666666667</v>
      </c>
      <c r="Q27" s="10">
        <v>4.2883333333333331</v>
      </c>
      <c r="R27" s="10">
        <v>18.896483917807</v>
      </c>
      <c r="S27" s="10">
        <f t="shared" si="2"/>
        <v>3.8564252893483673</v>
      </c>
      <c r="T27" s="7" t="s">
        <v>232</v>
      </c>
    </row>
    <row r="28" spans="1:20" x14ac:dyDescent="0.25">
      <c r="A28" s="10" t="s">
        <v>264</v>
      </c>
      <c r="B28" s="10">
        <v>49.92</v>
      </c>
      <c r="C28" s="10">
        <v>5.18</v>
      </c>
      <c r="D28" s="10">
        <f t="shared" si="0"/>
        <v>2.59</v>
      </c>
      <c r="E28" s="10">
        <v>47.066000000000003</v>
      </c>
      <c r="F28" s="10">
        <v>55.658999999999999</v>
      </c>
      <c r="G28" s="29">
        <f t="shared" si="3"/>
        <v>8.5929999999999964</v>
      </c>
      <c r="H28" s="10" t="s">
        <v>51</v>
      </c>
      <c r="I28" s="11">
        <v>5.4222999999999999</v>
      </c>
      <c r="J28" s="10" t="s">
        <v>52</v>
      </c>
      <c r="K28" s="10">
        <v>7.4605100000000002</v>
      </c>
      <c r="L28" s="10">
        <f t="shared" si="1"/>
        <v>2.0382100000000003</v>
      </c>
      <c r="M28" s="12">
        <v>4</v>
      </c>
      <c r="N28" s="10" t="s">
        <v>53</v>
      </c>
      <c r="O28" s="12">
        <v>9</v>
      </c>
      <c r="P28" s="10">
        <v>6.5566666666666658</v>
      </c>
      <c r="Q28" s="10">
        <v>4.55</v>
      </c>
      <c r="R28" s="10">
        <v>20.007439444463888</v>
      </c>
      <c r="S28" s="10">
        <f t="shared" si="2"/>
        <v>3.8624400471938007</v>
      </c>
      <c r="T28" s="7" t="s">
        <v>216</v>
      </c>
    </row>
    <row r="29" spans="1:20" s="8" customFormat="1" x14ac:dyDescent="0.25">
      <c r="A29" s="10" t="s">
        <v>265</v>
      </c>
      <c r="B29" s="10">
        <v>146.55000000000001</v>
      </c>
      <c r="C29" s="13">
        <v>3.18</v>
      </c>
      <c r="D29" s="10">
        <f t="shared" si="0"/>
        <v>1.59</v>
      </c>
      <c r="E29" s="10">
        <v>129.93299999999999</v>
      </c>
      <c r="F29" s="10">
        <v>137.715</v>
      </c>
      <c r="G29" s="29">
        <f t="shared" si="3"/>
        <v>7.7820000000000107</v>
      </c>
      <c r="H29" s="10" t="s">
        <v>99</v>
      </c>
      <c r="I29" s="11">
        <v>45.583798999999999</v>
      </c>
      <c r="J29" s="10" t="s">
        <v>100</v>
      </c>
      <c r="K29" s="10">
        <v>47.710124999999998</v>
      </c>
      <c r="L29" s="10">
        <f t="shared" si="1"/>
        <v>2.1263259999999988</v>
      </c>
      <c r="M29" s="12">
        <v>6</v>
      </c>
      <c r="N29" s="10" t="s">
        <v>94</v>
      </c>
      <c r="O29" s="12">
        <v>34</v>
      </c>
      <c r="P29" s="10">
        <v>5.994411764705883</v>
      </c>
      <c r="Q29" s="10">
        <v>4.5797058823529424</v>
      </c>
      <c r="R29" s="10">
        <v>19.51265219144971</v>
      </c>
      <c r="S29" s="10">
        <f t="shared" si="2"/>
        <v>6.136054148254626</v>
      </c>
      <c r="T29" s="7" t="s">
        <v>233</v>
      </c>
    </row>
    <row r="30" spans="1:20" s="8" customFormat="1" x14ac:dyDescent="0.25">
      <c r="A30" s="10" t="s">
        <v>266</v>
      </c>
      <c r="B30" s="10">
        <v>55.69</v>
      </c>
      <c r="C30" s="10">
        <v>5.0199999999999996</v>
      </c>
      <c r="D30" s="10">
        <f t="shared" si="0"/>
        <v>2.5099999999999998</v>
      </c>
      <c r="E30" s="10">
        <v>52.613999999999997</v>
      </c>
      <c r="F30" s="10">
        <v>58.639000000000003</v>
      </c>
      <c r="G30" s="29">
        <f t="shared" si="3"/>
        <v>6.0250000000000057</v>
      </c>
      <c r="H30" s="10" t="s">
        <v>152</v>
      </c>
      <c r="I30" s="11">
        <v>22.345723</v>
      </c>
      <c r="J30" s="10" t="s">
        <v>153</v>
      </c>
      <c r="K30" s="10">
        <v>24.583739000000001</v>
      </c>
      <c r="L30" s="10">
        <f t="shared" si="1"/>
        <v>2.2380160000000018</v>
      </c>
      <c r="M30" s="12">
        <v>2</v>
      </c>
      <c r="N30" s="10" t="s">
        <v>82</v>
      </c>
      <c r="O30" s="12">
        <v>5</v>
      </c>
      <c r="P30" s="10">
        <v>7.0019999999999998</v>
      </c>
      <c r="Q30" s="10">
        <v>4.3620000000000001</v>
      </c>
      <c r="R30" s="10">
        <v>15.646095984831382</v>
      </c>
      <c r="S30" s="10">
        <f t="shared" si="2"/>
        <v>3.116752188213423</v>
      </c>
      <c r="T30" s="7" t="s">
        <v>234</v>
      </c>
    </row>
    <row r="31" spans="1:20" s="8" customFormat="1" x14ac:dyDescent="0.25">
      <c r="A31" s="10" t="s">
        <v>267</v>
      </c>
      <c r="B31" s="10">
        <v>96.69</v>
      </c>
      <c r="C31" s="10">
        <v>7.89</v>
      </c>
      <c r="D31" s="10">
        <f t="shared" si="0"/>
        <v>3.9449999999999998</v>
      </c>
      <c r="E31" s="10">
        <v>92.106999999999999</v>
      </c>
      <c r="F31" s="10">
        <v>103.348</v>
      </c>
      <c r="G31" s="29">
        <f t="shared" si="3"/>
        <v>11.241</v>
      </c>
      <c r="H31" s="10" t="s">
        <v>56</v>
      </c>
      <c r="I31" s="11">
        <v>34.238677000000003</v>
      </c>
      <c r="J31" s="10" t="s">
        <v>57</v>
      </c>
      <c r="K31" s="10">
        <v>36.810372999999998</v>
      </c>
      <c r="L31" s="10">
        <f t="shared" si="1"/>
        <v>2.5716959999999958</v>
      </c>
      <c r="M31" s="12">
        <v>4</v>
      </c>
      <c r="N31" s="10" t="s">
        <v>53</v>
      </c>
      <c r="O31" s="12">
        <v>6</v>
      </c>
      <c r="P31" s="10">
        <v>5.2299999999999995</v>
      </c>
      <c r="Q31" s="10">
        <v>3.5416666666666665</v>
      </c>
      <c r="R31" s="10">
        <v>31.699795601870786</v>
      </c>
      <c r="S31" s="10">
        <f t="shared" si="2"/>
        <v>4.0177180737478819</v>
      </c>
      <c r="T31" s="7" t="s">
        <v>203</v>
      </c>
    </row>
    <row r="32" spans="1:20" s="8" customFormat="1" x14ac:dyDescent="0.25">
      <c r="A32" s="7" t="s">
        <v>268</v>
      </c>
      <c r="B32" s="7">
        <v>88.06</v>
      </c>
      <c r="C32" s="7">
        <v>7.98</v>
      </c>
      <c r="D32" s="7">
        <f t="shared" si="0"/>
        <v>3.99</v>
      </c>
      <c r="E32" s="7">
        <v>79.343999999999994</v>
      </c>
      <c r="F32" s="7">
        <v>90.07</v>
      </c>
      <c r="G32" s="29">
        <f t="shared" si="3"/>
        <v>10.725999999999999</v>
      </c>
      <c r="H32" s="7" t="s">
        <v>45</v>
      </c>
      <c r="I32" s="8">
        <v>14.549234999999999</v>
      </c>
      <c r="J32" s="7" t="s">
        <v>46</v>
      </c>
      <c r="K32" s="7">
        <v>17.652906999999999</v>
      </c>
      <c r="L32" s="7">
        <f t="shared" si="1"/>
        <v>3.1036719999999995</v>
      </c>
      <c r="M32" s="9">
        <v>3</v>
      </c>
      <c r="N32" s="7" t="s">
        <v>42</v>
      </c>
      <c r="O32" s="9">
        <v>4</v>
      </c>
      <c r="P32" s="7">
        <v>7.3824999999999994</v>
      </c>
      <c r="Q32" s="7">
        <v>2.97</v>
      </c>
      <c r="R32" s="7">
        <v>13.128936554650057</v>
      </c>
      <c r="S32" s="7">
        <f t="shared" si="2"/>
        <v>1.6452301446929896</v>
      </c>
      <c r="T32" s="7" t="s">
        <v>217</v>
      </c>
    </row>
    <row r="33" spans="1:20" x14ac:dyDescent="0.25">
      <c r="A33" s="10" t="s">
        <v>269</v>
      </c>
      <c r="B33" s="10">
        <v>118.48</v>
      </c>
      <c r="C33" s="10">
        <v>3.88</v>
      </c>
      <c r="D33" s="10">
        <f t="shared" si="0"/>
        <v>1.94</v>
      </c>
      <c r="E33" s="10">
        <v>115.041</v>
      </c>
      <c r="F33" s="10">
        <v>123.459</v>
      </c>
      <c r="G33" s="29">
        <f t="shared" si="3"/>
        <v>8.4180000000000064</v>
      </c>
      <c r="H33" s="10" t="s">
        <v>63</v>
      </c>
      <c r="I33" s="11">
        <v>35.738722000000003</v>
      </c>
      <c r="J33" s="10" t="s">
        <v>64</v>
      </c>
      <c r="K33" s="10">
        <v>38.889951000000003</v>
      </c>
      <c r="L33" s="10">
        <f t="shared" si="1"/>
        <v>3.1512290000000007</v>
      </c>
      <c r="M33" s="12">
        <v>4</v>
      </c>
      <c r="N33" s="10" t="s">
        <v>60</v>
      </c>
      <c r="O33" s="12">
        <v>10</v>
      </c>
      <c r="P33" s="10">
        <v>7.391</v>
      </c>
      <c r="Q33" s="10">
        <v>5.79</v>
      </c>
      <c r="R33" s="10">
        <v>14.057926212794271</v>
      </c>
      <c r="S33" s="10">
        <f t="shared" si="2"/>
        <v>3.6231768589675957</v>
      </c>
      <c r="T33" s="7" t="s">
        <v>218</v>
      </c>
    </row>
    <row r="34" spans="1:20" x14ac:dyDescent="0.25">
      <c r="A34" s="10" t="s">
        <v>270</v>
      </c>
      <c r="B34" s="10">
        <v>78.67</v>
      </c>
      <c r="C34" s="10">
        <v>9.3699999999999992</v>
      </c>
      <c r="D34" s="10">
        <f t="shared" si="0"/>
        <v>4.6849999999999996</v>
      </c>
      <c r="E34" s="10">
        <v>61.19</v>
      </c>
      <c r="F34" s="10">
        <v>67.69</v>
      </c>
      <c r="G34" s="29">
        <f t="shared" si="3"/>
        <v>6.5</v>
      </c>
      <c r="H34" s="10" t="s">
        <v>43</v>
      </c>
      <c r="I34" s="11">
        <v>6.9348869999999998</v>
      </c>
      <c r="J34" s="10" t="s">
        <v>44</v>
      </c>
      <c r="K34" s="10">
        <v>10.184233000000001</v>
      </c>
      <c r="L34" s="10">
        <f t="shared" si="1"/>
        <v>3.249346000000001</v>
      </c>
      <c r="M34" s="12">
        <v>3</v>
      </c>
      <c r="N34" s="10" t="s">
        <v>42</v>
      </c>
      <c r="O34" s="12">
        <v>7</v>
      </c>
      <c r="P34" s="10">
        <v>6.137142857142857</v>
      </c>
      <c r="Q34" s="10">
        <v>3.98</v>
      </c>
      <c r="R34" s="10">
        <v>17.653621248286818</v>
      </c>
      <c r="S34" s="10">
        <f t="shared" si="2"/>
        <v>1.8840577639580383</v>
      </c>
      <c r="T34" s="7" t="s">
        <v>235</v>
      </c>
    </row>
    <row r="35" spans="1:20" x14ac:dyDescent="0.25">
      <c r="A35" s="10" t="s">
        <v>271</v>
      </c>
      <c r="B35" s="10">
        <v>73.55</v>
      </c>
      <c r="C35" s="10">
        <v>9.15</v>
      </c>
      <c r="D35" s="10">
        <f t="shared" si="0"/>
        <v>4.5750000000000002</v>
      </c>
      <c r="E35" s="10">
        <v>68.179000000000002</v>
      </c>
      <c r="F35" s="10">
        <v>79.200999999999993</v>
      </c>
      <c r="G35" s="29">
        <f t="shared" si="3"/>
        <v>11.021999999999991</v>
      </c>
      <c r="H35" s="10" t="s">
        <v>31</v>
      </c>
      <c r="I35" s="11">
        <v>29.258742999999999</v>
      </c>
      <c r="J35" s="10" t="s">
        <v>32</v>
      </c>
      <c r="K35" s="10">
        <v>32.755262999999999</v>
      </c>
      <c r="L35" s="10">
        <f t="shared" si="1"/>
        <v>3.4965200000000003</v>
      </c>
      <c r="M35" s="12">
        <v>2</v>
      </c>
      <c r="N35" s="10" t="s">
        <v>28</v>
      </c>
      <c r="O35" s="12">
        <v>5</v>
      </c>
      <c r="P35" s="10">
        <v>5.8460000000000001</v>
      </c>
      <c r="Q35" s="10">
        <v>4.7959999999999994</v>
      </c>
      <c r="R35" s="10">
        <v>24.011487051242643</v>
      </c>
      <c r="S35" s="10">
        <f t="shared" si="2"/>
        <v>2.6242062351084856</v>
      </c>
      <c r="T35" s="7" t="s">
        <v>209</v>
      </c>
    </row>
    <row r="36" spans="1:20" x14ac:dyDescent="0.25">
      <c r="A36" s="7" t="s">
        <v>272</v>
      </c>
      <c r="B36" s="7">
        <v>89.17</v>
      </c>
      <c r="C36" s="7">
        <v>7.94</v>
      </c>
      <c r="D36" s="7">
        <f t="shared" si="0"/>
        <v>3.97</v>
      </c>
      <c r="E36" s="7">
        <v>84.796999999999997</v>
      </c>
      <c r="F36" s="7">
        <v>94.233999999999995</v>
      </c>
      <c r="G36" s="29">
        <f t="shared" si="3"/>
        <v>9.4369999999999976</v>
      </c>
      <c r="H36" s="7" t="s">
        <v>22</v>
      </c>
      <c r="I36" s="8">
        <v>30.324082000000001</v>
      </c>
      <c r="J36" s="7" t="s">
        <v>23</v>
      </c>
      <c r="K36" s="7">
        <v>34.043970999999999</v>
      </c>
      <c r="L36" s="7">
        <f t="shared" si="1"/>
        <v>3.7198889999999984</v>
      </c>
      <c r="M36" s="9">
        <v>4</v>
      </c>
      <c r="N36" s="7" t="s">
        <v>19</v>
      </c>
      <c r="O36" s="9">
        <v>21</v>
      </c>
      <c r="P36" s="7">
        <v>7.3419047619047593</v>
      </c>
      <c r="Q36" s="7">
        <v>4.7971428571428563</v>
      </c>
      <c r="R36" s="7">
        <v>25.115452600951969</v>
      </c>
      <c r="S36" s="7">
        <f t="shared" si="2"/>
        <v>3.1631552394146056</v>
      </c>
      <c r="T36" s="7" t="s">
        <v>236</v>
      </c>
    </row>
    <row r="37" spans="1:20" x14ac:dyDescent="0.25">
      <c r="A37" s="10" t="s">
        <v>273</v>
      </c>
      <c r="B37" s="10">
        <v>67.099999999999994</v>
      </c>
      <c r="C37" s="10">
        <v>4.4800000000000004</v>
      </c>
      <c r="D37" s="10">
        <f t="shared" si="0"/>
        <v>2.2400000000000002</v>
      </c>
      <c r="E37" s="10">
        <v>63.073999999999998</v>
      </c>
      <c r="F37" s="10">
        <v>71.721000000000004</v>
      </c>
      <c r="G37" s="29">
        <f t="shared" si="3"/>
        <v>8.6470000000000056</v>
      </c>
      <c r="H37" s="10" t="s">
        <v>54</v>
      </c>
      <c r="I37" s="11">
        <v>23.900736999999999</v>
      </c>
      <c r="J37" s="10" t="s">
        <v>55</v>
      </c>
      <c r="K37" s="10">
        <v>28.232271999999998</v>
      </c>
      <c r="L37" s="10">
        <f t="shared" si="1"/>
        <v>4.3315349999999988</v>
      </c>
      <c r="M37" s="12">
        <v>4</v>
      </c>
      <c r="N37" s="10" t="s">
        <v>53</v>
      </c>
      <c r="O37" s="12">
        <v>10</v>
      </c>
      <c r="P37" s="10">
        <v>6.9980000000000002</v>
      </c>
      <c r="Q37" s="10">
        <v>4.6949999999999994</v>
      </c>
      <c r="R37" s="10">
        <v>14.529182784774651</v>
      </c>
      <c r="S37" s="10">
        <f t="shared" si="2"/>
        <v>3.2431211573157701</v>
      </c>
      <c r="T37" s="7" t="s">
        <v>219</v>
      </c>
    </row>
    <row r="38" spans="1:20" x14ac:dyDescent="0.25">
      <c r="A38" s="10" t="s">
        <v>274</v>
      </c>
      <c r="B38" s="10">
        <v>116.69</v>
      </c>
      <c r="C38" s="10">
        <v>9.51</v>
      </c>
      <c r="D38" s="10">
        <f t="shared" si="0"/>
        <v>4.7549999999999999</v>
      </c>
      <c r="E38" s="10">
        <v>110.35</v>
      </c>
      <c r="F38" s="10">
        <v>122.19499999999999</v>
      </c>
      <c r="G38" s="29">
        <f t="shared" si="3"/>
        <v>11.844999999999999</v>
      </c>
      <c r="H38" s="10" t="s">
        <v>47</v>
      </c>
      <c r="I38" s="11">
        <v>33.743789</v>
      </c>
      <c r="J38" s="10" t="s">
        <v>48</v>
      </c>
      <c r="K38" s="10">
        <v>41.535347999999999</v>
      </c>
      <c r="L38" s="10">
        <f t="shared" si="1"/>
        <v>7.7915589999999995</v>
      </c>
      <c r="M38" s="12">
        <v>2</v>
      </c>
      <c r="N38" s="10" t="s">
        <v>42</v>
      </c>
      <c r="O38" s="12">
        <v>3</v>
      </c>
      <c r="P38" s="10">
        <v>5.7166666666666659</v>
      </c>
      <c r="Q38" s="10">
        <v>2.9533333333333331</v>
      </c>
      <c r="R38" s="10">
        <v>17.852708028461254</v>
      </c>
      <c r="S38" s="10">
        <f t="shared" si="2"/>
        <v>1.8772563647172718</v>
      </c>
      <c r="T38" s="7" t="s">
        <v>165</v>
      </c>
    </row>
    <row r="39" spans="1:20" x14ac:dyDescent="0.25">
      <c r="A39" s="13" t="s">
        <v>275</v>
      </c>
      <c r="B39" s="10">
        <v>67.069999999999993</v>
      </c>
      <c r="C39" s="13">
        <v>13.3</v>
      </c>
      <c r="D39" s="10">
        <f t="shared" si="0"/>
        <v>6.65</v>
      </c>
      <c r="E39" s="10">
        <v>60.384</v>
      </c>
      <c r="F39" s="10">
        <v>73.713999999999999</v>
      </c>
      <c r="G39" s="29">
        <f t="shared" si="3"/>
        <v>13.329999999999998</v>
      </c>
      <c r="H39" s="10" t="s">
        <v>90</v>
      </c>
      <c r="I39" s="11">
        <v>15.749383</v>
      </c>
      <c r="J39" s="10" t="s">
        <v>91</v>
      </c>
      <c r="K39" s="10">
        <v>27.064038</v>
      </c>
      <c r="L39" s="10">
        <f t="shared" si="1"/>
        <v>11.314655</v>
      </c>
      <c r="M39" s="12">
        <v>2</v>
      </c>
      <c r="N39" s="10" t="s">
        <v>89</v>
      </c>
      <c r="O39" s="12">
        <v>2</v>
      </c>
      <c r="P39" s="10">
        <v>8.5</v>
      </c>
      <c r="Q39" s="10">
        <v>3.145</v>
      </c>
      <c r="R39" s="10">
        <v>22.823263422578925</v>
      </c>
      <c r="S39" s="10">
        <f t="shared" si="2"/>
        <v>1.7160348438029267</v>
      </c>
      <c r="T39" s="7" t="s">
        <v>202</v>
      </c>
    </row>
    <row r="40" spans="1:20" x14ac:dyDescent="0.25">
      <c r="A40" s="10" t="s">
        <v>276</v>
      </c>
      <c r="B40" s="10">
        <v>71.510000000000005</v>
      </c>
      <c r="C40" s="10">
        <v>5.71</v>
      </c>
      <c r="D40" s="10">
        <f t="shared" si="0"/>
        <v>2.855</v>
      </c>
      <c r="E40" s="10">
        <v>68.569000000000003</v>
      </c>
      <c r="F40" s="10">
        <v>76.614000000000004</v>
      </c>
      <c r="G40" s="29">
        <f t="shared" si="3"/>
        <v>8.0450000000000017</v>
      </c>
      <c r="H40" s="10" t="s">
        <v>76</v>
      </c>
      <c r="I40" s="11">
        <v>10.351018</v>
      </c>
      <c r="J40" s="10" t="s">
        <v>77</v>
      </c>
      <c r="K40" s="10">
        <v>23.364436999999999</v>
      </c>
      <c r="L40" s="10">
        <f t="shared" si="1"/>
        <v>13.013418999999999</v>
      </c>
      <c r="M40" s="12">
        <v>2</v>
      </c>
      <c r="N40" s="10" t="s">
        <v>73</v>
      </c>
      <c r="O40" s="12">
        <v>6</v>
      </c>
      <c r="P40" s="10">
        <v>6.7850000000000001</v>
      </c>
      <c r="Q40" s="10">
        <v>6.3850000000000007</v>
      </c>
      <c r="R40" s="10">
        <v>15.08055499966367</v>
      </c>
      <c r="S40" s="10">
        <f t="shared" si="2"/>
        <v>2.6410779333911858</v>
      </c>
      <c r="T40" s="7" t="s">
        <v>220</v>
      </c>
    </row>
    <row r="41" spans="1:20" s="8" customFormat="1" x14ac:dyDescent="0.25">
      <c r="A41" s="10" t="s">
        <v>277</v>
      </c>
      <c r="B41" s="10">
        <v>52.04</v>
      </c>
      <c r="C41" s="10">
        <v>7.84</v>
      </c>
      <c r="D41" s="10">
        <f t="shared" si="0"/>
        <v>3.92</v>
      </c>
      <c r="E41" s="10">
        <v>47.776000000000003</v>
      </c>
      <c r="F41" s="10">
        <v>58.292999999999999</v>
      </c>
      <c r="G41" s="29">
        <f t="shared" si="3"/>
        <v>10.516999999999996</v>
      </c>
      <c r="H41" s="10" t="s">
        <v>29</v>
      </c>
      <c r="I41" s="11">
        <v>11.922195</v>
      </c>
      <c r="J41" s="10" t="s">
        <v>30</v>
      </c>
      <c r="K41" s="10">
        <v>25.108523000000002</v>
      </c>
      <c r="L41" s="10">
        <f t="shared" si="1"/>
        <v>13.186328000000001</v>
      </c>
      <c r="M41" s="12">
        <v>2</v>
      </c>
      <c r="N41" s="10" t="s">
        <v>28</v>
      </c>
      <c r="O41" s="12">
        <v>3</v>
      </c>
      <c r="P41" s="10">
        <v>7.0200000000000005</v>
      </c>
      <c r="Q41" s="10">
        <v>4.4133333333333331</v>
      </c>
      <c r="R41" s="10">
        <v>13.737743089227981</v>
      </c>
      <c r="S41" s="10">
        <f t="shared" si="2"/>
        <v>1.7522631491362222</v>
      </c>
      <c r="T41" s="7" t="s">
        <v>210</v>
      </c>
    </row>
    <row r="42" spans="1:20" x14ac:dyDescent="0.25">
      <c r="A42" s="10" t="s">
        <v>278</v>
      </c>
      <c r="B42" s="10">
        <v>89.97</v>
      </c>
      <c r="C42" s="10">
        <v>5.07</v>
      </c>
      <c r="D42" s="10">
        <f t="shared" si="0"/>
        <v>2.5350000000000001</v>
      </c>
      <c r="E42" s="10">
        <v>86.581999999999994</v>
      </c>
      <c r="F42" s="10">
        <v>94.888999999999996</v>
      </c>
      <c r="G42" s="29">
        <f t="shared" si="3"/>
        <v>8.3070000000000022</v>
      </c>
      <c r="H42" s="10" t="s">
        <v>97</v>
      </c>
      <c r="I42" s="11">
        <v>21.857562999999999</v>
      </c>
      <c r="J42" s="10" t="s">
        <v>98</v>
      </c>
      <c r="K42" s="10">
        <v>35.267305</v>
      </c>
      <c r="L42" s="10">
        <f t="shared" si="1"/>
        <v>13.409742000000001</v>
      </c>
      <c r="M42" s="12">
        <v>3</v>
      </c>
      <c r="N42" s="10" t="s">
        <v>94</v>
      </c>
      <c r="O42" s="12">
        <v>8</v>
      </c>
      <c r="P42" s="10">
        <v>7.942499999999999</v>
      </c>
      <c r="Q42" s="10">
        <v>3.52</v>
      </c>
      <c r="R42" s="10">
        <v>18.266558246656718</v>
      </c>
      <c r="S42" s="10">
        <f t="shared" si="2"/>
        <v>3.6028714490447173</v>
      </c>
      <c r="T42" s="7" t="s">
        <v>237</v>
      </c>
    </row>
    <row r="43" spans="1:20" x14ac:dyDescent="0.25">
      <c r="A43" s="10" t="s">
        <v>279</v>
      </c>
      <c r="B43" s="11">
        <v>69.540000000000006</v>
      </c>
      <c r="C43" s="11">
        <v>14.47</v>
      </c>
      <c r="D43" s="11">
        <f t="shared" si="0"/>
        <v>7.2350000000000003</v>
      </c>
      <c r="E43" s="11">
        <v>65.811999999999998</v>
      </c>
      <c r="F43" s="11">
        <v>74.912000000000006</v>
      </c>
      <c r="G43" s="29">
        <f t="shared" si="3"/>
        <v>9.1000000000000085</v>
      </c>
      <c r="H43" s="11" t="s">
        <v>20</v>
      </c>
      <c r="I43" s="11">
        <v>8.5595660000000002</v>
      </c>
      <c r="J43" s="11" t="s">
        <v>21</v>
      </c>
      <c r="K43" s="11">
        <v>25.028417000000001</v>
      </c>
      <c r="L43" s="11">
        <f t="shared" si="1"/>
        <v>16.468851000000001</v>
      </c>
      <c r="M43" s="14">
        <v>3</v>
      </c>
      <c r="N43" s="11" t="s">
        <v>19</v>
      </c>
      <c r="O43" s="14">
        <v>13</v>
      </c>
      <c r="P43" s="11">
        <v>3.3953846153846161</v>
      </c>
      <c r="Q43" s="11">
        <v>3.7830769230769232</v>
      </c>
      <c r="R43" s="11">
        <v>29.272520478468454</v>
      </c>
      <c r="S43" s="11">
        <f t="shared" si="2"/>
        <v>2.0229799916011371</v>
      </c>
      <c r="T43" s="11" t="s">
        <v>191</v>
      </c>
    </row>
  </sheetData>
  <sortState ref="A1:AB44">
    <sortCondition ref="L1"/>
  </sortState>
  <mergeCells count="1">
    <mergeCell ref="A1:R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1"/>
  <sheetViews>
    <sheetView tabSelected="1" workbookViewId="0">
      <selection activeCell="A2" sqref="A2"/>
    </sheetView>
  </sheetViews>
  <sheetFormatPr defaultRowHeight="15" x14ac:dyDescent="0.25"/>
  <cols>
    <col min="1" max="2" width="8.85546875" style="2" customWidth="1"/>
    <col min="3" max="3" width="14" style="2" bestFit="1" customWidth="1"/>
    <col min="4" max="4" width="8" style="2" bestFit="1" customWidth="1"/>
    <col min="5" max="5" width="6" style="1" bestFit="1" customWidth="1"/>
    <col min="6" max="6" width="9.85546875" style="1" bestFit="1" customWidth="1"/>
    <col min="7" max="7" width="9.5703125" style="1" bestFit="1" customWidth="1"/>
    <col min="8" max="8" width="10" style="2" bestFit="1" customWidth="1"/>
    <col min="9" max="9" width="10.7109375" style="1" bestFit="1" customWidth="1"/>
    <col min="10" max="10" width="9.85546875" style="2" bestFit="1" customWidth="1"/>
    <col min="11" max="11" width="17.42578125" style="1" bestFit="1" customWidth="1"/>
    <col min="12" max="12" width="9" style="1" bestFit="1" customWidth="1"/>
    <col min="13" max="13" width="11.140625" style="2" bestFit="1" customWidth="1"/>
    <col min="14" max="14" width="5" style="2" bestFit="1" customWidth="1"/>
    <col min="15" max="15" width="6.7109375" style="2" bestFit="1" customWidth="1"/>
    <col min="16" max="18" width="12" style="1" bestFit="1" customWidth="1"/>
    <col min="19" max="19" width="16.85546875" style="1" bestFit="1" customWidth="1"/>
    <col min="20" max="20" width="11.140625" style="2" bestFit="1" customWidth="1"/>
    <col min="21" max="16384" width="9.140625" style="2"/>
  </cols>
  <sheetData>
    <row r="1" spans="1:20" customFormat="1" ht="15.75" x14ac:dyDescent="0.25">
      <c r="A1" s="31" t="s">
        <v>284</v>
      </c>
      <c r="B1" s="32"/>
      <c r="C1" s="32"/>
      <c r="D1" s="32"/>
      <c r="E1" s="32"/>
      <c r="F1" s="32"/>
      <c r="G1" s="32"/>
      <c r="H1" s="32"/>
      <c r="I1" s="32"/>
      <c r="J1" s="32"/>
    </row>
    <row r="2" spans="1:20" x14ac:dyDescent="0.25">
      <c r="A2" s="19" t="s">
        <v>280</v>
      </c>
      <c r="B2" s="19" t="s">
        <v>238</v>
      </c>
      <c r="C2" s="19" t="s">
        <v>0</v>
      </c>
      <c r="D2" s="19" t="s">
        <v>1</v>
      </c>
      <c r="E2" s="19" t="s">
        <v>2</v>
      </c>
      <c r="F2" s="19" t="s">
        <v>3</v>
      </c>
      <c r="G2" s="19" t="s">
        <v>4</v>
      </c>
      <c r="H2" s="19" t="s">
        <v>5</v>
      </c>
      <c r="I2" s="19" t="s">
        <v>6</v>
      </c>
      <c r="J2" s="19" t="s">
        <v>7</v>
      </c>
      <c r="K2" s="19" t="s">
        <v>8</v>
      </c>
      <c r="L2" s="19" t="s">
        <v>9</v>
      </c>
      <c r="M2" s="19" t="s">
        <v>10</v>
      </c>
      <c r="N2" s="19" t="s">
        <v>11</v>
      </c>
      <c r="O2" s="19" t="s">
        <v>12</v>
      </c>
      <c r="P2" s="19" t="s">
        <v>13</v>
      </c>
      <c r="Q2" s="19" t="s">
        <v>14</v>
      </c>
      <c r="R2" s="19" t="s">
        <v>15</v>
      </c>
      <c r="S2" s="19" t="s">
        <v>16</v>
      </c>
      <c r="T2" s="19" t="s">
        <v>103</v>
      </c>
    </row>
    <row r="3" spans="1:20" customFormat="1" x14ac:dyDescent="0.25">
      <c r="A3" t="s">
        <v>256</v>
      </c>
      <c r="B3" t="s">
        <v>280</v>
      </c>
      <c r="C3">
        <v>21.84</v>
      </c>
      <c r="D3">
        <f>25.35-18.34</f>
        <v>7.0100000000000016</v>
      </c>
      <c r="E3">
        <f t="shared" ref="E3:E11" si="0">D3/2</f>
        <v>3.5050000000000008</v>
      </c>
      <c r="F3">
        <v>17.785</v>
      </c>
      <c r="G3">
        <v>27.736000000000001</v>
      </c>
      <c r="H3" t="s">
        <v>107</v>
      </c>
      <c r="I3">
        <v>2.4109389999999999</v>
      </c>
      <c r="J3" t="s">
        <v>108</v>
      </c>
      <c r="K3">
        <v>3.799518</v>
      </c>
      <c r="L3">
        <f t="shared" ref="L3:L11" si="1">K3-I3</f>
        <v>1.388579</v>
      </c>
      <c r="M3">
        <v>2</v>
      </c>
      <c r="N3" t="s">
        <v>73</v>
      </c>
      <c r="O3">
        <v>4</v>
      </c>
      <c r="P3">
        <v>7.65</v>
      </c>
      <c r="Q3">
        <v>3.0549999999999997</v>
      </c>
      <c r="R3">
        <v>14.410403682347084</v>
      </c>
      <c r="S3">
        <f t="shared" ref="S3:S11" si="2">R3/E3</f>
        <v>4.1113847881161432</v>
      </c>
      <c r="T3" t="s">
        <v>196</v>
      </c>
    </row>
    <row r="4" spans="1:20" x14ac:dyDescent="0.25">
      <c r="A4" s="2" t="s">
        <v>264</v>
      </c>
      <c r="B4" t="s">
        <v>280</v>
      </c>
      <c r="C4" s="2">
        <v>67.78</v>
      </c>
      <c r="D4" s="2">
        <f>69.82-65.74</f>
        <v>4.0799999999999983</v>
      </c>
      <c r="E4" s="1">
        <f t="shared" si="0"/>
        <v>2.0399999999999991</v>
      </c>
      <c r="F4" s="1">
        <v>65.361000000000004</v>
      </c>
      <c r="G4" s="1">
        <v>71.721000000000004</v>
      </c>
      <c r="H4" s="2" t="s">
        <v>106</v>
      </c>
      <c r="I4" s="1">
        <v>24.417725999999998</v>
      </c>
      <c r="J4" s="2" t="s">
        <v>55</v>
      </c>
      <c r="K4" s="1">
        <v>28.232271999999998</v>
      </c>
      <c r="L4" s="1">
        <f t="shared" si="1"/>
        <v>3.814546</v>
      </c>
      <c r="M4" s="2">
        <v>3</v>
      </c>
      <c r="N4" s="2" t="s">
        <v>53</v>
      </c>
      <c r="O4" s="2">
        <v>7</v>
      </c>
      <c r="P4" s="1">
        <v>8.0428571428571445</v>
      </c>
      <c r="Q4" s="1">
        <v>4.3128571428571432</v>
      </c>
      <c r="R4" s="1">
        <v>12.046709396724818</v>
      </c>
      <c r="S4" s="1">
        <f t="shared" si="2"/>
        <v>5.9052497042768746</v>
      </c>
      <c r="T4" s="2" t="s">
        <v>197</v>
      </c>
    </row>
    <row r="5" spans="1:20" x14ac:dyDescent="0.25">
      <c r="A5" s="2" t="s">
        <v>278</v>
      </c>
      <c r="B5" t="s">
        <v>280</v>
      </c>
      <c r="C5" s="2">
        <v>133.69</v>
      </c>
      <c r="D5" s="2">
        <v>0.69</v>
      </c>
      <c r="E5" s="1">
        <f t="shared" si="0"/>
        <v>0.34499999999999997</v>
      </c>
      <c r="F5" s="1">
        <v>125.58499999999999</v>
      </c>
      <c r="G5" s="1">
        <v>128.82599999999999</v>
      </c>
      <c r="H5" s="2" t="s">
        <v>110</v>
      </c>
      <c r="I5" s="1">
        <v>45.280762000000003</v>
      </c>
      <c r="J5" s="2" t="s">
        <v>111</v>
      </c>
      <c r="K5" s="1">
        <v>45.483769000000002</v>
      </c>
      <c r="L5" s="1">
        <f t="shared" si="1"/>
        <v>0.20300699999999949</v>
      </c>
      <c r="M5" s="2">
        <v>3</v>
      </c>
      <c r="N5" s="2" t="s">
        <v>94</v>
      </c>
      <c r="O5" s="2">
        <v>9</v>
      </c>
      <c r="P5" s="1">
        <v>8.6879999999999988</v>
      </c>
      <c r="Q5" s="1">
        <v>3.8549999999999995</v>
      </c>
      <c r="R5" s="1">
        <v>11.286453072576322</v>
      </c>
      <c r="S5" s="1">
        <f t="shared" si="2"/>
        <v>32.71435673210528</v>
      </c>
      <c r="T5" s="2" t="s">
        <v>198</v>
      </c>
    </row>
    <row r="6" spans="1:20" x14ac:dyDescent="0.25">
      <c r="A6" s="2" t="s">
        <v>259</v>
      </c>
      <c r="B6" t="s">
        <v>280</v>
      </c>
      <c r="C6" s="2">
        <v>97.77</v>
      </c>
      <c r="D6" s="2">
        <f>100.94-94.61</f>
        <v>6.3299999999999983</v>
      </c>
      <c r="E6" s="1">
        <f t="shared" si="0"/>
        <v>3.1649999999999991</v>
      </c>
      <c r="F6" s="1">
        <v>101.036</v>
      </c>
      <c r="G6" s="1">
        <v>105.29300000000001</v>
      </c>
      <c r="H6" s="2" t="s">
        <v>25</v>
      </c>
      <c r="I6" s="1">
        <f>36369694/1000000</f>
        <v>36.369694000000003</v>
      </c>
      <c r="J6" s="2" t="s">
        <v>104</v>
      </c>
      <c r="K6" s="3">
        <f>37816400/1000000</f>
        <v>37.816400000000002</v>
      </c>
      <c r="L6" s="1">
        <f t="shared" si="1"/>
        <v>1.4467059999999989</v>
      </c>
      <c r="M6" s="2">
        <v>2</v>
      </c>
      <c r="N6" s="2" t="s">
        <v>19</v>
      </c>
      <c r="O6" s="2">
        <v>3</v>
      </c>
      <c r="P6" s="1">
        <v>9.6</v>
      </c>
      <c r="Q6" s="1">
        <v>3.6233333333333335</v>
      </c>
      <c r="R6" s="1">
        <v>10.993501617885606</v>
      </c>
      <c r="S6" s="1">
        <f t="shared" si="2"/>
        <v>3.4734602268200976</v>
      </c>
      <c r="T6" s="2" t="s">
        <v>197</v>
      </c>
    </row>
    <row r="7" spans="1:20" x14ac:dyDescent="0.25">
      <c r="A7" s="2" t="s">
        <v>258</v>
      </c>
      <c r="B7" t="s">
        <v>280</v>
      </c>
      <c r="C7" s="2">
        <v>95.46</v>
      </c>
      <c r="D7" s="2">
        <f>97.02-93.89</f>
        <v>3.1299999999999955</v>
      </c>
      <c r="E7" s="1">
        <f t="shared" si="0"/>
        <v>1.5649999999999977</v>
      </c>
      <c r="F7" s="1">
        <v>91.884</v>
      </c>
      <c r="G7" s="1">
        <v>104.895</v>
      </c>
      <c r="H7" s="2" t="s">
        <v>85</v>
      </c>
      <c r="I7" s="1">
        <v>32.215463999999997</v>
      </c>
      <c r="J7" s="2" t="s">
        <v>86</v>
      </c>
      <c r="K7" s="1">
        <v>34.013804</v>
      </c>
      <c r="L7" s="1">
        <f t="shared" si="1"/>
        <v>1.7983400000000032</v>
      </c>
      <c r="M7" s="2">
        <v>4</v>
      </c>
      <c r="N7" s="2" t="s">
        <v>82</v>
      </c>
      <c r="O7" s="2">
        <v>10</v>
      </c>
      <c r="P7" s="1">
        <v>10.163999999999998</v>
      </c>
      <c r="Q7" s="1">
        <v>4.9210000000000003</v>
      </c>
      <c r="R7" s="1">
        <v>9.3158147442055146</v>
      </c>
      <c r="S7" s="1">
        <f t="shared" si="2"/>
        <v>5.95259728064251</v>
      </c>
      <c r="T7" s="2" t="s">
        <v>199</v>
      </c>
    </row>
    <row r="8" spans="1:20" x14ac:dyDescent="0.25">
      <c r="A8" s="2" t="s">
        <v>248</v>
      </c>
      <c r="B8" t="s">
        <v>280</v>
      </c>
      <c r="C8" s="2">
        <v>130.59</v>
      </c>
      <c r="D8" s="2">
        <f>132.08-129.04</f>
        <v>3.0400000000000205</v>
      </c>
      <c r="E8" s="1">
        <f t="shared" si="0"/>
        <v>1.5200000000000102</v>
      </c>
      <c r="F8" s="1">
        <v>129.07</v>
      </c>
      <c r="G8" s="1">
        <v>132.36500000000001</v>
      </c>
      <c r="H8" s="2" t="s">
        <v>105</v>
      </c>
      <c r="I8" s="1">
        <v>44.253700000000002</v>
      </c>
      <c r="J8" s="2" t="s">
        <v>39</v>
      </c>
      <c r="K8" s="1">
        <v>45.066580000000002</v>
      </c>
      <c r="L8" s="1">
        <f t="shared" si="1"/>
        <v>0.81287999999999982</v>
      </c>
      <c r="M8" s="2">
        <v>2</v>
      </c>
      <c r="N8" s="2" t="s">
        <v>28</v>
      </c>
      <c r="O8" s="2">
        <v>6</v>
      </c>
      <c r="P8" s="1">
        <v>10.851666666666667</v>
      </c>
      <c r="Q8" s="1">
        <v>6.6083333333333334</v>
      </c>
      <c r="R8" s="1">
        <v>9.1338944529165733</v>
      </c>
      <c r="S8" s="1">
        <f t="shared" si="2"/>
        <v>6.0091410874450739</v>
      </c>
      <c r="T8" s="2" t="s">
        <v>197</v>
      </c>
    </row>
    <row r="9" spans="1:20" x14ac:dyDescent="0.25">
      <c r="A9" s="2" t="s">
        <v>262</v>
      </c>
      <c r="B9" t="s">
        <v>280</v>
      </c>
      <c r="C9" s="2">
        <v>138.81</v>
      </c>
      <c r="D9" s="2">
        <f>138.31-135.32</f>
        <v>2.9900000000000091</v>
      </c>
      <c r="E9" s="1">
        <f t="shared" si="0"/>
        <v>1.4950000000000045</v>
      </c>
      <c r="F9" s="1">
        <v>135.45400000000001</v>
      </c>
      <c r="G9" s="1">
        <v>138.83600000000001</v>
      </c>
      <c r="H9" s="2" t="s">
        <v>67</v>
      </c>
      <c r="I9" s="1">
        <v>42.458278</v>
      </c>
      <c r="J9" s="2" t="s">
        <v>68</v>
      </c>
      <c r="K9" s="1">
        <v>42.864913000000001</v>
      </c>
      <c r="L9" s="1">
        <f t="shared" si="1"/>
        <v>0.40663500000000141</v>
      </c>
      <c r="M9" s="2">
        <v>3</v>
      </c>
      <c r="N9" s="2" t="s">
        <v>60</v>
      </c>
      <c r="O9" s="2">
        <v>6</v>
      </c>
      <c r="P9" s="1">
        <v>11.021666666666667</v>
      </c>
      <c r="Q9" s="1">
        <v>5.168333333333333</v>
      </c>
      <c r="R9" s="1">
        <v>9.1239166711122781</v>
      </c>
      <c r="S9" s="1">
        <f t="shared" si="2"/>
        <v>6.1029542950583613</v>
      </c>
      <c r="T9" s="2" t="s">
        <v>201</v>
      </c>
    </row>
    <row r="10" spans="1:20" x14ac:dyDescent="0.25">
      <c r="A10" s="2" t="s">
        <v>242</v>
      </c>
      <c r="B10" t="s">
        <v>280</v>
      </c>
      <c r="C10" s="2">
        <v>33.5</v>
      </c>
      <c r="D10" s="2">
        <v>1.86</v>
      </c>
      <c r="E10" s="1">
        <f t="shared" si="0"/>
        <v>0.93</v>
      </c>
      <c r="F10" s="1">
        <v>29.231000000000002</v>
      </c>
      <c r="G10" s="1">
        <v>36.878999999999998</v>
      </c>
      <c r="H10" s="2" t="s">
        <v>92</v>
      </c>
      <c r="I10" s="1">
        <v>3.469919</v>
      </c>
      <c r="J10" s="2" t="s">
        <v>109</v>
      </c>
      <c r="K10" s="1">
        <v>4.4331709999999998</v>
      </c>
      <c r="L10" s="1">
        <f t="shared" si="1"/>
        <v>0.96325199999999978</v>
      </c>
      <c r="M10" s="2">
        <v>2</v>
      </c>
      <c r="N10" s="2" t="s">
        <v>94</v>
      </c>
      <c r="O10" s="2">
        <v>7</v>
      </c>
      <c r="P10" s="1">
        <v>16.838571428571431</v>
      </c>
      <c r="Q10" s="1">
        <v>7.1971428571428584</v>
      </c>
      <c r="R10" s="1">
        <v>8.0211397947117984</v>
      </c>
      <c r="S10" s="1">
        <f t="shared" si="2"/>
        <v>8.6248814996901046</v>
      </c>
      <c r="T10" s="2" t="s">
        <v>200</v>
      </c>
    </row>
    <row r="11" spans="1:20" x14ac:dyDescent="0.25">
      <c r="A11" s="2" t="s">
        <v>244</v>
      </c>
      <c r="B11" t="s">
        <v>280</v>
      </c>
      <c r="C11" s="2">
        <v>44.98</v>
      </c>
      <c r="D11" s="2">
        <v>1.37</v>
      </c>
      <c r="E11" s="1">
        <f t="shared" si="0"/>
        <v>0.68500000000000005</v>
      </c>
      <c r="F11" s="1">
        <v>42.253999999999998</v>
      </c>
      <c r="G11" s="1">
        <v>47.204000000000001</v>
      </c>
      <c r="H11" s="2" t="s">
        <v>95</v>
      </c>
      <c r="I11" s="1">
        <v>6.1922889999999997</v>
      </c>
      <c r="J11" s="2" t="s">
        <v>96</v>
      </c>
      <c r="K11" s="1">
        <v>7.0065809999999997</v>
      </c>
      <c r="L11" s="1">
        <f t="shared" si="1"/>
        <v>0.81429200000000002</v>
      </c>
      <c r="M11" s="2">
        <v>2</v>
      </c>
      <c r="N11" s="2" t="s">
        <v>94</v>
      </c>
      <c r="O11" s="2">
        <v>8</v>
      </c>
      <c r="P11" s="1">
        <v>22.157500000000002</v>
      </c>
      <c r="Q11" s="1">
        <v>12.933749999999998</v>
      </c>
      <c r="R11" s="1">
        <v>4.5049999999999937</v>
      </c>
      <c r="S11" s="1">
        <f t="shared" si="2"/>
        <v>6.5766423357664134</v>
      </c>
      <c r="T11" s="2" t="s">
        <v>197</v>
      </c>
    </row>
  </sheetData>
  <sortState ref="A1:AD11">
    <sortCondition ref="P1"/>
  </sortState>
  <mergeCells count="1">
    <mergeCell ref="A1:J1"/>
  </mergeCells>
  <conditionalFormatting sqref="K4">
    <cfRule type="expression" dxfId="5" priority="1" stopIfTrue="1">
      <formula>$GK4&gt;=10</formula>
    </cfRule>
    <cfRule type="expression" dxfId="4" priority="2" stopIfTrue="1">
      <formula>$GJ4&gt;=10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41"/>
  <sheetViews>
    <sheetView workbookViewId="0">
      <selection activeCell="A2" sqref="A2"/>
    </sheetView>
  </sheetViews>
  <sheetFormatPr defaultRowHeight="15" x14ac:dyDescent="0.25"/>
  <cols>
    <col min="1" max="1" width="12.28515625" style="4" bestFit="1" customWidth="1"/>
    <col min="2" max="2" width="14" style="4" bestFit="1" customWidth="1"/>
    <col min="3" max="3" width="8" style="4" bestFit="1" customWidth="1"/>
    <col min="4" max="4" width="5.140625" style="4" bestFit="1" customWidth="1"/>
    <col min="5" max="5" width="9.85546875" style="4" bestFit="1" customWidth="1"/>
    <col min="6" max="6" width="9.5703125" style="4" bestFit="1" customWidth="1"/>
    <col min="7" max="7" width="10" style="4" bestFit="1" customWidth="1"/>
    <col min="8" max="8" width="10.7109375" style="4" bestFit="1" customWidth="1"/>
    <col min="9" max="9" width="9.85546875" style="4" bestFit="1" customWidth="1"/>
    <col min="10" max="10" width="17.42578125" style="4" bestFit="1" customWidth="1"/>
    <col min="11" max="11" width="8.42578125" style="4" bestFit="1" customWidth="1"/>
    <col min="12" max="12" width="11.140625" style="5" bestFit="1" customWidth="1"/>
    <col min="13" max="13" width="4.5703125" style="5" bestFit="1" customWidth="1"/>
    <col min="14" max="14" width="6.7109375" style="5" customWidth="1"/>
    <col min="15" max="15" width="8.28515625" style="4" bestFit="1" customWidth="1"/>
    <col min="16" max="16" width="10.28515625" style="4" bestFit="1" customWidth="1"/>
    <col min="17" max="17" width="8" style="4" bestFit="1" customWidth="1"/>
    <col min="18" max="18" width="16.85546875" style="4" bestFit="1" customWidth="1"/>
    <col min="19" max="19" width="9.42578125" style="4" customWidth="1"/>
    <col min="21" max="16384" width="9.140625" style="4"/>
  </cols>
  <sheetData>
    <row r="1" spans="1:20" ht="15.75" x14ac:dyDescent="0.25">
      <c r="A1" s="33" t="s">
        <v>284</v>
      </c>
      <c r="B1" s="34"/>
      <c r="C1" s="34"/>
      <c r="D1" s="34"/>
      <c r="E1" s="34"/>
      <c r="F1" s="34"/>
      <c r="G1" s="34"/>
    </row>
    <row r="2" spans="1:20" s="11" customFormat="1" x14ac:dyDescent="0.25">
      <c r="A2" s="20" t="s">
        <v>280</v>
      </c>
      <c r="B2" s="20" t="s">
        <v>0</v>
      </c>
      <c r="C2" s="20" t="s">
        <v>1</v>
      </c>
      <c r="D2" s="20" t="s">
        <v>2</v>
      </c>
      <c r="E2" s="20" t="s">
        <v>3</v>
      </c>
      <c r="F2" s="20" t="s">
        <v>4</v>
      </c>
      <c r="G2" s="20" t="s">
        <v>5</v>
      </c>
      <c r="H2" s="20" t="s">
        <v>6</v>
      </c>
      <c r="I2" s="20" t="s">
        <v>7</v>
      </c>
      <c r="J2" s="20" t="s">
        <v>8</v>
      </c>
      <c r="K2" s="20" t="s">
        <v>9</v>
      </c>
      <c r="L2" s="21" t="s">
        <v>10</v>
      </c>
      <c r="M2" s="21" t="s">
        <v>11</v>
      </c>
      <c r="N2" s="21" t="s">
        <v>12</v>
      </c>
      <c r="O2" s="20" t="s">
        <v>13</v>
      </c>
      <c r="P2" s="20" t="s">
        <v>14</v>
      </c>
      <c r="Q2" s="20" t="s">
        <v>15</v>
      </c>
      <c r="R2" s="20" t="s">
        <v>16</v>
      </c>
      <c r="S2" s="20" t="s">
        <v>175</v>
      </c>
      <c r="T2" s="22"/>
    </row>
    <row r="3" spans="1:20" x14ac:dyDescent="0.25">
      <c r="A3" s="4" t="s">
        <v>259</v>
      </c>
      <c r="B3" s="4">
        <v>22.66</v>
      </c>
      <c r="C3" s="4">
        <v>8.74</v>
      </c>
      <c r="D3" s="4">
        <f t="shared" ref="D3:D40" si="0">C3/2</f>
        <v>4.37</v>
      </c>
      <c r="E3" s="4">
        <v>17.068000000000001</v>
      </c>
      <c r="F3" s="4">
        <v>32.243000000000002</v>
      </c>
      <c r="G3" s="4" t="s">
        <v>17</v>
      </c>
      <c r="H3" s="4">
        <v>2.4527890000000001</v>
      </c>
      <c r="I3" s="4" t="s">
        <v>112</v>
      </c>
      <c r="J3" s="4">
        <v>4.302181</v>
      </c>
      <c r="K3" s="4">
        <v>1.8493919999999999</v>
      </c>
      <c r="L3" s="5">
        <v>1</v>
      </c>
      <c r="M3" s="5" t="s">
        <v>19</v>
      </c>
      <c r="N3" s="5">
        <v>7</v>
      </c>
      <c r="O3" s="4">
        <v>4.0185714285714287</v>
      </c>
      <c r="P3" s="4">
        <v>4.2957142857142854</v>
      </c>
      <c r="Q3" s="4">
        <v>23.344770695980742</v>
      </c>
      <c r="R3" s="4">
        <f t="shared" ref="R3:R40" si="1">Q3/C3</f>
        <v>2.6710263954211375</v>
      </c>
      <c r="S3" s="4" t="s">
        <v>173</v>
      </c>
    </row>
    <row r="4" spans="1:20" x14ac:dyDescent="0.25">
      <c r="A4" s="4" t="s">
        <v>279</v>
      </c>
      <c r="B4" s="4">
        <v>41.84</v>
      </c>
      <c r="C4" s="4">
        <v>5.94</v>
      </c>
      <c r="D4" s="4">
        <f t="shared" si="0"/>
        <v>2.97</v>
      </c>
      <c r="E4" s="4">
        <v>40.18</v>
      </c>
      <c r="F4" s="4">
        <v>45.85</v>
      </c>
      <c r="G4" s="4" t="s">
        <v>113</v>
      </c>
      <c r="H4" s="4">
        <v>4.949954</v>
      </c>
      <c r="I4" s="4" t="s">
        <v>114</v>
      </c>
      <c r="J4" s="4">
        <v>5.6153360000000001</v>
      </c>
      <c r="K4" s="4">
        <v>0.66538200000000014</v>
      </c>
      <c r="L4" s="5">
        <v>1</v>
      </c>
      <c r="M4" s="5" t="s">
        <v>19</v>
      </c>
      <c r="N4" s="5">
        <v>7</v>
      </c>
      <c r="O4" s="4">
        <v>5.3214285714285712</v>
      </c>
      <c r="P4" s="4">
        <v>5.3714285714285719</v>
      </c>
      <c r="Q4" s="4">
        <v>17.52398108331608</v>
      </c>
      <c r="R4" s="4">
        <f t="shared" si="1"/>
        <v>2.9501651655414274</v>
      </c>
      <c r="S4" s="4" t="s">
        <v>174</v>
      </c>
    </row>
    <row r="5" spans="1:20" x14ac:dyDescent="0.25">
      <c r="A5" s="4" t="s">
        <v>272</v>
      </c>
      <c r="B5" s="4">
        <v>66.45</v>
      </c>
      <c r="C5" s="4">
        <v>9.9700000000000006</v>
      </c>
      <c r="D5" s="4">
        <f t="shared" si="0"/>
        <v>4.9850000000000003</v>
      </c>
      <c r="E5" s="4">
        <v>61.427999999999997</v>
      </c>
      <c r="F5" s="4">
        <v>71.525000000000006</v>
      </c>
      <c r="G5" s="4" t="s">
        <v>115</v>
      </c>
      <c r="H5" s="4">
        <v>7.7538489999999998</v>
      </c>
      <c r="I5" s="4" t="s">
        <v>116</v>
      </c>
      <c r="J5" s="4">
        <v>23.813513</v>
      </c>
      <c r="K5" s="4">
        <v>16.059664000000001</v>
      </c>
      <c r="L5" s="5">
        <v>2</v>
      </c>
      <c r="M5" s="5" t="s">
        <v>19</v>
      </c>
      <c r="N5" s="5">
        <v>10</v>
      </c>
      <c r="O5" s="4">
        <v>3.1850000000000001</v>
      </c>
      <c r="P5" s="4">
        <v>3.96</v>
      </c>
      <c r="Q5" s="4">
        <v>30.26381623378354</v>
      </c>
      <c r="R5" s="4">
        <f t="shared" si="1"/>
        <v>3.0354880876412778</v>
      </c>
      <c r="S5" s="4" t="s">
        <v>176</v>
      </c>
    </row>
    <row r="6" spans="1:20" x14ac:dyDescent="0.25">
      <c r="A6" s="4" t="s">
        <v>246</v>
      </c>
      <c r="B6" s="4">
        <v>88.13</v>
      </c>
      <c r="C6" s="4">
        <v>6.5</v>
      </c>
      <c r="D6" s="4">
        <f t="shared" si="0"/>
        <v>3.25</v>
      </c>
      <c r="E6" s="4">
        <v>84.796999999999997</v>
      </c>
      <c r="F6" s="4">
        <v>91.947000000000003</v>
      </c>
      <c r="G6" s="4" t="s">
        <v>22</v>
      </c>
      <c r="H6" s="4">
        <v>30.324082000000001</v>
      </c>
      <c r="I6" s="4" t="s">
        <v>117</v>
      </c>
      <c r="J6" s="4">
        <v>33.359442999999999</v>
      </c>
      <c r="K6" s="4">
        <v>3.0353609999999982</v>
      </c>
      <c r="L6" s="5">
        <v>3</v>
      </c>
      <c r="M6" s="5" t="s">
        <v>19</v>
      </c>
      <c r="N6" s="5">
        <v>22</v>
      </c>
      <c r="O6" s="4">
        <v>6.9531818181818181</v>
      </c>
      <c r="P6" s="4">
        <v>4.7636363636363637</v>
      </c>
      <c r="Q6" s="4">
        <v>26.262848302285462</v>
      </c>
      <c r="R6" s="4">
        <f t="shared" si="1"/>
        <v>4.0404382003516099</v>
      </c>
      <c r="S6" s="4" t="s">
        <v>177</v>
      </c>
    </row>
    <row r="7" spans="1:20" x14ac:dyDescent="0.25">
      <c r="A7" s="4" t="s">
        <v>281</v>
      </c>
      <c r="B7" s="4">
        <v>100.53</v>
      </c>
      <c r="C7" s="4">
        <v>4.59</v>
      </c>
      <c r="D7" s="4">
        <f t="shared" si="0"/>
        <v>2.2949999999999999</v>
      </c>
      <c r="E7" s="4">
        <v>97.986999999999995</v>
      </c>
      <c r="F7" s="4">
        <v>102.871</v>
      </c>
      <c r="G7" s="4" t="s">
        <v>118</v>
      </c>
      <c r="H7" s="4">
        <v>35.359748000000003</v>
      </c>
      <c r="I7" s="4" t="s">
        <v>119</v>
      </c>
      <c r="J7" s="4">
        <v>37.311324999999997</v>
      </c>
      <c r="K7" s="4">
        <v>1.9515769999999932</v>
      </c>
      <c r="L7" s="5">
        <v>2</v>
      </c>
      <c r="M7" s="5" t="s">
        <v>19</v>
      </c>
      <c r="N7" s="5">
        <v>7</v>
      </c>
      <c r="O7" s="4">
        <v>6.8142857142857149</v>
      </c>
      <c r="P7" s="4">
        <v>5.0985714285714279</v>
      </c>
      <c r="Q7" s="4">
        <v>24.521852868315381</v>
      </c>
      <c r="R7" s="4">
        <f t="shared" si="1"/>
        <v>5.3424516052974687</v>
      </c>
      <c r="S7" s="4" t="s">
        <v>178</v>
      </c>
    </row>
    <row r="8" spans="1:20" x14ac:dyDescent="0.25">
      <c r="A8" s="4" t="s">
        <v>248</v>
      </c>
      <c r="B8" s="4">
        <v>7.18</v>
      </c>
      <c r="C8" s="4">
        <v>5.04</v>
      </c>
      <c r="D8" s="4">
        <f t="shared" si="0"/>
        <v>2.52</v>
      </c>
      <c r="E8" s="4">
        <v>4.6639999999999997</v>
      </c>
      <c r="F8" s="4">
        <v>10.833</v>
      </c>
      <c r="G8" s="4" t="s">
        <v>26</v>
      </c>
      <c r="H8" s="4">
        <v>1.4743999999999999</v>
      </c>
      <c r="I8" s="4" t="s">
        <v>27</v>
      </c>
      <c r="J8" s="4">
        <v>2.4159999999999999</v>
      </c>
      <c r="K8" s="4">
        <v>0.94159999999999999</v>
      </c>
      <c r="L8" s="5">
        <v>2</v>
      </c>
      <c r="M8" s="5" t="s">
        <v>28</v>
      </c>
      <c r="N8" s="5">
        <v>8</v>
      </c>
      <c r="O8" s="1">
        <v>4.7011111111111106</v>
      </c>
      <c r="P8" s="1">
        <v>4.6255555555555556</v>
      </c>
      <c r="Q8" s="1">
        <v>21.103469229607949</v>
      </c>
      <c r="R8" s="4">
        <f t="shared" si="1"/>
        <v>4.1871962757158627</v>
      </c>
      <c r="S8" s="4" t="s">
        <v>179</v>
      </c>
    </row>
    <row r="9" spans="1:20" x14ac:dyDescent="0.25">
      <c r="A9" s="4" t="s">
        <v>277</v>
      </c>
      <c r="B9" s="4">
        <v>52.05</v>
      </c>
      <c r="C9" s="4">
        <v>7.84</v>
      </c>
      <c r="D9" s="4">
        <f t="shared" si="0"/>
        <v>3.92</v>
      </c>
      <c r="E9" s="4">
        <v>47.776000000000003</v>
      </c>
      <c r="F9" s="4">
        <v>58.292999999999999</v>
      </c>
      <c r="G9" s="4" t="s">
        <v>29</v>
      </c>
      <c r="H9" s="4">
        <v>11.922195</v>
      </c>
      <c r="I9" s="4" t="s">
        <v>30</v>
      </c>
      <c r="J9" s="4">
        <v>25.108523000000002</v>
      </c>
      <c r="K9" s="4">
        <v>13.186328000000001</v>
      </c>
      <c r="L9" s="5">
        <v>2</v>
      </c>
      <c r="M9" s="5" t="s">
        <v>28</v>
      </c>
      <c r="N9" s="5">
        <v>2</v>
      </c>
      <c r="O9" s="4">
        <v>6.68</v>
      </c>
      <c r="P9" s="4">
        <v>5.2050000000000001</v>
      </c>
      <c r="Q9" s="4">
        <v>14.152702692125153</v>
      </c>
      <c r="R9" s="4">
        <f t="shared" si="1"/>
        <v>1.8051916699139225</v>
      </c>
      <c r="S9" s="4" t="s">
        <v>179</v>
      </c>
    </row>
    <row r="10" spans="1:20" x14ac:dyDescent="0.25">
      <c r="A10" s="4" t="s">
        <v>271</v>
      </c>
      <c r="B10" s="4">
        <v>75.67</v>
      </c>
      <c r="C10" s="4">
        <v>8.1</v>
      </c>
      <c r="D10" s="4">
        <f t="shared" si="0"/>
        <v>4.05</v>
      </c>
      <c r="E10" s="4">
        <v>71.807000000000002</v>
      </c>
      <c r="F10" s="4">
        <v>80.741</v>
      </c>
      <c r="G10" s="4" t="s">
        <v>120</v>
      </c>
      <c r="H10" s="4">
        <v>30.199771999999999</v>
      </c>
      <c r="I10" s="4" t="s">
        <v>121</v>
      </c>
      <c r="J10" s="4">
        <v>32.956831000000001</v>
      </c>
      <c r="K10" s="4">
        <v>2.7570590000000017</v>
      </c>
      <c r="L10" s="5">
        <v>3</v>
      </c>
      <c r="M10" s="5" t="s">
        <v>28</v>
      </c>
      <c r="N10" s="5">
        <v>7</v>
      </c>
      <c r="O10" s="4">
        <v>5.68</v>
      </c>
      <c r="P10" s="4">
        <v>4.4687499999999991</v>
      </c>
      <c r="Q10" s="4">
        <v>21.984108964416219</v>
      </c>
      <c r="R10" s="4">
        <f t="shared" si="1"/>
        <v>2.7140875264711384</v>
      </c>
      <c r="S10" s="4" t="s">
        <v>180</v>
      </c>
    </row>
    <row r="11" spans="1:20" x14ac:dyDescent="0.25">
      <c r="A11" s="4" t="s">
        <v>251</v>
      </c>
      <c r="B11" s="4">
        <v>97.51</v>
      </c>
      <c r="C11" s="4">
        <v>5.99</v>
      </c>
      <c r="D11" s="4">
        <f t="shared" si="0"/>
        <v>2.9950000000000001</v>
      </c>
      <c r="E11" s="4">
        <v>94.015000000000001</v>
      </c>
      <c r="F11" s="4">
        <v>101.03400000000001</v>
      </c>
      <c r="G11" s="4" t="s">
        <v>35</v>
      </c>
      <c r="H11" s="4">
        <v>37.619281000000001</v>
      </c>
      <c r="I11" s="4" t="s">
        <v>122</v>
      </c>
      <c r="J11" s="4">
        <v>39.243507000000001</v>
      </c>
      <c r="K11" s="4">
        <v>1.6242260000000002</v>
      </c>
      <c r="L11" s="5">
        <v>1</v>
      </c>
      <c r="M11" s="5" t="s">
        <v>28</v>
      </c>
      <c r="N11" s="5">
        <v>6</v>
      </c>
      <c r="O11" s="4">
        <v>5.6449999999999996</v>
      </c>
      <c r="P11" s="4">
        <v>6.1416666666666657</v>
      </c>
      <c r="Q11" s="4">
        <v>17.599717121566549</v>
      </c>
      <c r="R11" s="4">
        <f t="shared" si="1"/>
        <v>2.9381831588591902</v>
      </c>
      <c r="S11" s="4" t="s">
        <v>181</v>
      </c>
    </row>
    <row r="12" spans="1:20" x14ac:dyDescent="0.25">
      <c r="A12" s="4" t="s">
        <v>253</v>
      </c>
      <c r="B12" s="4">
        <v>122.62</v>
      </c>
      <c r="C12" s="4">
        <v>6.72</v>
      </c>
      <c r="D12" s="4">
        <f t="shared" si="0"/>
        <v>3.36</v>
      </c>
      <c r="E12" s="4">
        <v>117.747</v>
      </c>
      <c r="F12" s="4">
        <v>125.60599999999999</v>
      </c>
      <c r="G12" s="4" t="s">
        <v>123</v>
      </c>
      <c r="H12" s="4">
        <v>42.294967999999997</v>
      </c>
      <c r="I12" s="4" t="s">
        <v>124</v>
      </c>
      <c r="J12" s="4">
        <v>44.052754999999998</v>
      </c>
      <c r="K12" s="4">
        <v>1.7577870000000004</v>
      </c>
      <c r="L12" s="5">
        <v>2</v>
      </c>
      <c r="M12" s="5" t="s">
        <v>28</v>
      </c>
      <c r="N12" s="5">
        <v>7</v>
      </c>
      <c r="O12" s="4">
        <v>5.7400000000000011</v>
      </c>
      <c r="P12" s="4">
        <v>5.4414285714285713</v>
      </c>
      <c r="Q12" s="4">
        <v>23.532153338892392</v>
      </c>
      <c r="R12" s="4">
        <f t="shared" si="1"/>
        <v>3.5018085325732726</v>
      </c>
      <c r="S12" s="4" t="s">
        <v>163</v>
      </c>
    </row>
    <row r="13" spans="1:20" x14ac:dyDescent="0.25">
      <c r="A13" s="4" t="s">
        <v>247</v>
      </c>
      <c r="B13" s="4">
        <v>151.71</v>
      </c>
      <c r="C13" s="4">
        <v>1.22</v>
      </c>
      <c r="D13" s="4">
        <f t="shared" si="0"/>
        <v>0.61</v>
      </c>
      <c r="E13" s="4">
        <v>149.38300000000001</v>
      </c>
      <c r="F13" s="4">
        <v>153.72300000000001</v>
      </c>
      <c r="G13" s="4" t="s">
        <v>125</v>
      </c>
      <c r="H13" s="4">
        <v>47.690218999999999</v>
      </c>
      <c r="I13" s="4" t="s">
        <v>126</v>
      </c>
      <c r="J13" s="4">
        <v>48.399754000000001</v>
      </c>
      <c r="K13" s="4">
        <v>0.70953500000000247</v>
      </c>
      <c r="L13" s="5">
        <v>2</v>
      </c>
      <c r="M13" s="5" t="s">
        <v>28</v>
      </c>
      <c r="N13" s="5">
        <v>3</v>
      </c>
      <c r="O13" s="4">
        <v>10.029999999999999</v>
      </c>
      <c r="P13" s="4">
        <v>9.8866666666666667</v>
      </c>
      <c r="Q13" s="4">
        <v>16.051367796206549</v>
      </c>
      <c r="R13" s="4">
        <f t="shared" si="1"/>
        <v>13.15685884934963</v>
      </c>
      <c r="S13" s="4" t="s">
        <v>164</v>
      </c>
    </row>
    <row r="14" spans="1:20" x14ac:dyDescent="0.25">
      <c r="A14" s="4" t="s">
        <v>245</v>
      </c>
      <c r="B14" s="4">
        <v>11.26</v>
      </c>
      <c r="C14" s="4">
        <v>4.41</v>
      </c>
      <c r="D14" s="4">
        <f t="shared" si="0"/>
        <v>2.2050000000000001</v>
      </c>
      <c r="E14" s="4">
        <v>9.1709999999999994</v>
      </c>
      <c r="F14" s="4">
        <v>16.472999999999999</v>
      </c>
      <c r="G14" s="4" t="s">
        <v>127</v>
      </c>
      <c r="H14" s="4">
        <v>1.4166810000000001</v>
      </c>
      <c r="I14" s="4" t="s">
        <v>41</v>
      </c>
      <c r="J14" s="4">
        <v>1.9190480000000001</v>
      </c>
      <c r="K14" s="4">
        <v>0.50236700000000001</v>
      </c>
      <c r="L14" s="5">
        <v>2</v>
      </c>
      <c r="M14" s="5" t="s">
        <v>42</v>
      </c>
      <c r="N14" s="5">
        <v>13</v>
      </c>
      <c r="O14" s="4">
        <v>4.930769230769231</v>
      </c>
      <c r="P14" s="4">
        <v>4.7776923076923072</v>
      </c>
      <c r="Q14" s="4">
        <v>19.657663990777262</v>
      </c>
      <c r="R14" s="4">
        <f t="shared" si="1"/>
        <v>4.4575201793145718</v>
      </c>
      <c r="S14" s="4" t="s">
        <v>182</v>
      </c>
    </row>
    <row r="15" spans="1:20" x14ac:dyDescent="0.25">
      <c r="A15" s="4" t="s">
        <v>270</v>
      </c>
      <c r="B15" s="4">
        <v>68.77</v>
      </c>
      <c r="C15" s="4">
        <v>6.06</v>
      </c>
      <c r="D15" s="4">
        <f t="shared" si="0"/>
        <v>3.03</v>
      </c>
      <c r="E15" s="4">
        <v>65.709999999999994</v>
      </c>
      <c r="F15" s="4">
        <v>71.417000000000002</v>
      </c>
      <c r="G15" s="4" t="s">
        <v>128</v>
      </c>
      <c r="H15" s="4">
        <v>8.2187210000000004</v>
      </c>
      <c r="I15" s="4" t="s">
        <v>129</v>
      </c>
      <c r="J15" s="4">
        <v>12.541077</v>
      </c>
      <c r="K15" s="4">
        <v>4.3223559999999992</v>
      </c>
      <c r="L15" s="5">
        <v>2</v>
      </c>
      <c r="M15" s="5" t="s">
        <v>42</v>
      </c>
      <c r="N15" s="5">
        <v>6</v>
      </c>
      <c r="O15" s="4">
        <v>6.0316666666666663</v>
      </c>
      <c r="P15" s="4">
        <v>3.7866666666666666</v>
      </c>
      <c r="Q15" s="4">
        <v>18.785582758883905</v>
      </c>
      <c r="R15" s="4">
        <f t="shared" si="1"/>
        <v>3.0999311483306777</v>
      </c>
      <c r="S15" s="4" t="s">
        <v>183</v>
      </c>
    </row>
    <row r="16" spans="1:20" x14ac:dyDescent="0.25">
      <c r="A16" s="4" t="s">
        <v>268</v>
      </c>
      <c r="B16" s="4">
        <v>116.7</v>
      </c>
      <c r="C16" s="4">
        <v>9.6</v>
      </c>
      <c r="D16" s="4">
        <f t="shared" si="0"/>
        <v>4.8</v>
      </c>
      <c r="E16" s="4">
        <v>112.387</v>
      </c>
      <c r="F16" s="4">
        <v>122.19499999999999</v>
      </c>
      <c r="G16" s="4" t="s">
        <v>130</v>
      </c>
      <c r="H16" s="4">
        <v>34.549880000000002</v>
      </c>
      <c r="I16" s="4" t="s">
        <v>48</v>
      </c>
      <c r="J16" s="4">
        <v>41.535347999999999</v>
      </c>
      <c r="K16" s="4">
        <v>6.9854679999999973</v>
      </c>
      <c r="L16" s="5">
        <v>2</v>
      </c>
      <c r="M16" s="5" t="s">
        <v>42</v>
      </c>
      <c r="N16" s="5">
        <v>3</v>
      </c>
      <c r="O16" s="4">
        <v>5.7166666666666659</v>
      </c>
      <c r="P16" s="4">
        <v>2.9533333333333331</v>
      </c>
      <c r="Q16" s="1">
        <v>17.852708028461254</v>
      </c>
      <c r="R16" s="4">
        <f t="shared" si="1"/>
        <v>1.8596570862980475</v>
      </c>
      <c r="S16" s="4" t="s">
        <v>165</v>
      </c>
    </row>
    <row r="17" spans="1:19" x14ac:dyDescent="0.25">
      <c r="A17" s="4" t="s">
        <v>274</v>
      </c>
      <c r="B17" s="4">
        <v>132.97999999999999</v>
      </c>
      <c r="C17" s="4">
        <v>1.1599999999999999</v>
      </c>
      <c r="D17" s="4">
        <f t="shared" si="0"/>
        <v>0.57999999999999996</v>
      </c>
      <c r="E17" s="4">
        <v>132.02000000000001</v>
      </c>
      <c r="F17" s="4">
        <v>134.809</v>
      </c>
      <c r="G17" s="4" t="s">
        <v>49</v>
      </c>
      <c r="H17" s="4">
        <v>44.996431000000001</v>
      </c>
      <c r="I17" s="4" t="s">
        <v>50</v>
      </c>
      <c r="J17" s="4">
        <v>46.026761</v>
      </c>
      <c r="K17" s="4">
        <v>1.0303299999999993</v>
      </c>
      <c r="L17" s="5">
        <v>3</v>
      </c>
      <c r="M17" s="5" t="s">
        <v>42</v>
      </c>
      <c r="N17" s="5">
        <v>10</v>
      </c>
      <c r="O17" s="1">
        <v>7.6980000000000004</v>
      </c>
      <c r="P17" s="1">
        <v>3.4850000000000003</v>
      </c>
      <c r="Q17" s="1">
        <v>16.731615707652001</v>
      </c>
      <c r="R17" s="4">
        <f t="shared" si="1"/>
        <v>14.423806644527588</v>
      </c>
      <c r="S17" s="4" t="s">
        <v>184</v>
      </c>
    </row>
    <row r="18" spans="1:19" x14ac:dyDescent="0.25">
      <c r="A18" s="4" t="s">
        <v>264</v>
      </c>
      <c r="B18" s="4">
        <v>51.26</v>
      </c>
      <c r="C18" s="4">
        <v>5.98</v>
      </c>
      <c r="D18" s="4">
        <f t="shared" si="0"/>
        <v>2.99</v>
      </c>
      <c r="E18" s="4">
        <v>48.014000000000003</v>
      </c>
      <c r="F18" s="4">
        <v>55.658999999999999</v>
      </c>
      <c r="G18" s="4" t="s">
        <v>131</v>
      </c>
      <c r="H18" s="4">
        <v>6.626277</v>
      </c>
      <c r="I18" s="4" t="s">
        <v>52</v>
      </c>
      <c r="J18" s="4">
        <v>7.4605100000000002</v>
      </c>
      <c r="K18" s="4">
        <v>0.83423300000000022</v>
      </c>
      <c r="L18" s="5">
        <v>2</v>
      </c>
      <c r="M18" s="5" t="s">
        <v>53</v>
      </c>
      <c r="N18" s="5">
        <v>10</v>
      </c>
      <c r="O18" s="4">
        <v>5.081999999999999</v>
      </c>
      <c r="P18" s="4">
        <v>4.9539999999999997</v>
      </c>
      <c r="Q18" s="4">
        <v>22.145672953107983</v>
      </c>
      <c r="R18" s="4">
        <f t="shared" si="1"/>
        <v>3.7032897914896288</v>
      </c>
      <c r="S18" s="4" t="s">
        <v>185</v>
      </c>
    </row>
    <row r="19" spans="1:19" x14ac:dyDescent="0.25">
      <c r="A19" s="4" t="s">
        <v>273</v>
      </c>
      <c r="B19" s="4">
        <v>99.52</v>
      </c>
      <c r="C19" s="4">
        <v>14.19</v>
      </c>
      <c r="D19" s="4">
        <f t="shared" si="0"/>
        <v>7.0949999999999998</v>
      </c>
      <c r="E19" s="4">
        <v>92.106999999999999</v>
      </c>
      <c r="F19" s="4">
        <v>108.10899999999999</v>
      </c>
      <c r="G19" s="4" t="s">
        <v>56</v>
      </c>
      <c r="H19" s="4">
        <v>34.238677000000003</v>
      </c>
      <c r="I19" s="4" t="s">
        <v>132</v>
      </c>
      <c r="J19" s="4">
        <v>37.852525</v>
      </c>
      <c r="K19" s="4">
        <v>3.6138479999999999</v>
      </c>
      <c r="L19" s="5">
        <v>3</v>
      </c>
      <c r="M19" s="5" t="s">
        <v>53</v>
      </c>
      <c r="N19" s="5">
        <v>5</v>
      </c>
      <c r="O19" s="1">
        <v>5.0760000000000005</v>
      </c>
      <c r="P19" s="1">
        <v>3.8080000000000007</v>
      </c>
      <c r="Q19" s="1">
        <v>34.726746592163643</v>
      </c>
      <c r="R19" s="4">
        <f t="shared" si="1"/>
        <v>2.4472689635069518</v>
      </c>
      <c r="S19" s="4" t="s">
        <v>166</v>
      </c>
    </row>
    <row r="20" spans="1:19" x14ac:dyDescent="0.25">
      <c r="A20" s="4" t="s">
        <v>262</v>
      </c>
      <c r="B20" s="4">
        <v>56.28</v>
      </c>
      <c r="C20" s="4">
        <v>2.83</v>
      </c>
      <c r="D20" s="4">
        <f t="shared" si="0"/>
        <v>1.415</v>
      </c>
      <c r="E20" s="4">
        <v>52.822000000000003</v>
      </c>
      <c r="F20" s="4">
        <v>61.106000000000002</v>
      </c>
      <c r="G20" s="4" t="s">
        <v>133</v>
      </c>
      <c r="H20" s="4">
        <v>10.470154000000001</v>
      </c>
      <c r="I20" s="4" t="s">
        <v>134</v>
      </c>
      <c r="J20" s="4">
        <v>11.901835</v>
      </c>
      <c r="K20" s="4">
        <f t="shared" ref="K20:K40" si="2">J20-H20</f>
        <v>1.4316809999999993</v>
      </c>
      <c r="L20" s="5">
        <v>4</v>
      </c>
      <c r="M20" s="5" t="s">
        <v>60</v>
      </c>
      <c r="N20" s="5">
        <v>23</v>
      </c>
      <c r="O20" s="1">
        <v>6.815652173913044</v>
      </c>
      <c r="P20" s="1">
        <v>6.2456521739130428</v>
      </c>
      <c r="Q20" s="1">
        <v>21.009550790585358</v>
      </c>
      <c r="R20" s="4">
        <f t="shared" si="1"/>
        <v>7.4238695373093133</v>
      </c>
      <c r="S20" s="4" t="s">
        <v>186</v>
      </c>
    </row>
    <row r="21" spans="1:19" x14ac:dyDescent="0.25">
      <c r="A21" s="4" t="s">
        <v>260</v>
      </c>
      <c r="B21" s="4">
        <v>102.07</v>
      </c>
      <c r="C21" s="4">
        <v>7.28</v>
      </c>
      <c r="D21" s="4">
        <f t="shared" si="0"/>
        <v>3.64</v>
      </c>
      <c r="E21" s="4">
        <v>95.91</v>
      </c>
      <c r="F21" s="4">
        <v>106.929</v>
      </c>
      <c r="G21" s="4" t="s">
        <v>135</v>
      </c>
      <c r="H21" s="4">
        <v>32.578403999999999</v>
      </c>
      <c r="I21" s="4" t="s">
        <v>62</v>
      </c>
      <c r="J21" s="4">
        <v>35.130679999999998</v>
      </c>
      <c r="K21" s="4">
        <f t="shared" si="2"/>
        <v>2.5522759999999991</v>
      </c>
      <c r="L21" s="5">
        <v>1</v>
      </c>
      <c r="M21" s="5" t="s">
        <v>60</v>
      </c>
      <c r="N21" s="5">
        <v>6</v>
      </c>
      <c r="O21" s="1">
        <v>4.7166666666666668</v>
      </c>
      <c r="P21" s="1">
        <v>5.6566666666666663</v>
      </c>
      <c r="Q21" s="1">
        <v>21.335840102795117</v>
      </c>
      <c r="R21" s="4">
        <f t="shared" si="1"/>
        <v>2.9307472668674612</v>
      </c>
      <c r="S21" s="4" t="s">
        <v>187</v>
      </c>
    </row>
    <row r="22" spans="1:19" x14ac:dyDescent="0.25">
      <c r="A22" s="4" t="s">
        <v>269</v>
      </c>
      <c r="B22" s="4">
        <v>117.5</v>
      </c>
      <c r="C22" s="4">
        <v>6.15</v>
      </c>
      <c r="D22" s="4">
        <f t="shared" si="0"/>
        <v>3.0750000000000002</v>
      </c>
      <c r="E22" s="4">
        <v>113.925</v>
      </c>
      <c r="F22" s="4">
        <v>123.459</v>
      </c>
      <c r="G22" s="4" t="s">
        <v>136</v>
      </c>
      <c r="H22" s="4">
        <v>35.536434999999997</v>
      </c>
      <c r="I22" s="4" t="s">
        <v>64</v>
      </c>
      <c r="J22" s="4">
        <v>38.889951000000003</v>
      </c>
      <c r="K22" s="4">
        <f t="shared" si="2"/>
        <v>3.3535160000000062</v>
      </c>
      <c r="L22" s="5">
        <v>2</v>
      </c>
      <c r="M22" s="5" t="s">
        <v>60</v>
      </c>
      <c r="N22" s="5">
        <v>5</v>
      </c>
      <c r="O22" s="1">
        <v>6.1979999999999995</v>
      </c>
      <c r="P22" s="1">
        <v>6.3460000000000001</v>
      </c>
      <c r="Q22" s="1">
        <v>16.700718084627727</v>
      </c>
      <c r="R22" s="4">
        <f t="shared" si="1"/>
        <v>2.7155639161996303</v>
      </c>
      <c r="S22" s="4" t="s">
        <v>188</v>
      </c>
    </row>
    <row r="23" spans="1:19" x14ac:dyDescent="0.25">
      <c r="A23" s="4" t="s">
        <v>257</v>
      </c>
      <c r="B23" s="4">
        <v>132.66</v>
      </c>
      <c r="C23" s="4">
        <v>2.2000000000000002</v>
      </c>
      <c r="D23" s="4">
        <f t="shared" si="0"/>
        <v>1.1000000000000001</v>
      </c>
      <c r="E23" s="4">
        <v>131.405</v>
      </c>
      <c r="F23" s="4">
        <v>134.059</v>
      </c>
      <c r="G23" s="4" t="s">
        <v>137</v>
      </c>
      <c r="H23" s="4">
        <v>41.147064999999998</v>
      </c>
      <c r="I23" s="4" t="s">
        <v>66</v>
      </c>
      <c r="J23" s="4">
        <v>41.852156999999998</v>
      </c>
      <c r="K23" s="4">
        <f t="shared" si="2"/>
        <v>0.7050920000000005</v>
      </c>
      <c r="L23" s="5">
        <v>2</v>
      </c>
      <c r="M23" s="5" t="s">
        <v>60</v>
      </c>
      <c r="N23" s="5">
        <v>9</v>
      </c>
      <c r="O23" s="1">
        <v>11.850000000000001</v>
      </c>
      <c r="P23" s="1">
        <v>12.417777777777777</v>
      </c>
      <c r="Q23" s="1">
        <v>9.8721904869904371</v>
      </c>
      <c r="R23" s="4">
        <f t="shared" si="1"/>
        <v>4.4873593122683806</v>
      </c>
      <c r="S23" s="4" t="s">
        <v>189</v>
      </c>
    </row>
    <row r="24" spans="1:19" x14ac:dyDescent="0.25">
      <c r="A24" s="4" t="s">
        <v>240</v>
      </c>
      <c r="B24" s="4">
        <v>137.09</v>
      </c>
      <c r="C24" s="4">
        <v>1.07</v>
      </c>
      <c r="D24" s="4">
        <f t="shared" si="0"/>
        <v>0.53500000000000003</v>
      </c>
      <c r="E24" s="4">
        <v>135.45400000000001</v>
      </c>
      <c r="F24" s="4">
        <v>138.83600000000001</v>
      </c>
      <c r="G24" s="4" t="s">
        <v>67</v>
      </c>
      <c r="H24" s="4">
        <v>42.458278</v>
      </c>
      <c r="I24" s="4" t="s">
        <v>68</v>
      </c>
      <c r="J24" s="4">
        <v>42.864913000000001</v>
      </c>
      <c r="K24" s="4">
        <f t="shared" si="2"/>
        <v>0.40663500000000141</v>
      </c>
      <c r="L24" s="5">
        <v>2</v>
      </c>
      <c r="M24" s="5" t="s">
        <v>60</v>
      </c>
      <c r="N24" s="5">
        <v>14</v>
      </c>
      <c r="O24" s="4">
        <v>17.302857142857142</v>
      </c>
      <c r="P24" s="4">
        <v>15.254999999999999</v>
      </c>
      <c r="Q24" s="4">
        <v>12.737511527567253</v>
      </c>
      <c r="R24" s="4">
        <f t="shared" si="1"/>
        <v>11.904216380903975</v>
      </c>
      <c r="S24" s="4" t="s">
        <v>183</v>
      </c>
    </row>
    <row r="25" spans="1:19" x14ac:dyDescent="0.25">
      <c r="A25" s="4" t="s">
        <v>239</v>
      </c>
      <c r="B25" s="4">
        <v>159</v>
      </c>
      <c r="C25" s="4">
        <v>2.15</v>
      </c>
      <c r="D25" s="4">
        <f t="shared" si="0"/>
        <v>1.075</v>
      </c>
      <c r="E25" s="4">
        <v>158.57</v>
      </c>
      <c r="F25" s="4">
        <v>160.708</v>
      </c>
      <c r="G25" s="4" t="s">
        <v>138</v>
      </c>
      <c r="H25" s="4">
        <v>45.417369000000001</v>
      </c>
      <c r="I25" s="4" t="s">
        <v>70</v>
      </c>
      <c r="J25" s="4">
        <v>45.620207000000001</v>
      </c>
      <c r="K25" s="4">
        <f t="shared" si="2"/>
        <v>0.20283799999999985</v>
      </c>
      <c r="L25" s="5">
        <v>3</v>
      </c>
      <c r="M25" s="5" t="s">
        <v>60</v>
      </c>
      <c r="N25" s="5">
        <v>9</v>
      </c>
      <c r="O25" s="4">
        <v>5</v>
      </c>
      <c r="P25" s="4">
        <v>5.1966666666666663</v>
      </c>
      <c r="Q25" s="4">
        <v>20.636135006083418</v>
      </c>
      <c r="R25" s="4">
        <f t="shared" si="1"/>
        <v>9.5982023284108919</v>
      </c>
      <c r="S25" s="4" t="s">
        <v>183</v>
      </c>
    </row>
    <row r="26" spans="1:19" x14ac:dyDescent="0.25">
      <c r="A26" s="4" t="s">
        <v>256</v>
      </c>
      <c r="B26" s="4">
        <v>17.45</v>
      </c>
      <c r="C26" s="4">
        <v>5.2</v>
      </c>
      <c r="D26" s="4">
        <f t="shared" si="0"/>
        <v>2.6</v>
      </c>
      <c r="E26" s="4">
        <v>11.798</v>
      </c>
      <c r="F26" s="4">
        <v>19.920000000000002</v>
      </c>
      <c r="G26" s="4" t="s">
        <v>71</v>
      </c>
      <c r="H26" s="4">
        <v>1.6369309999999999</v>
      </c>
      <c r="I26" s="4" t="s">
        <v>139</v>
      </c>
      <c r="J26" s="4">
        <v>2.739201</v>
      </c>
      <c r="K26" s="4">
        <f t="shared" si="2"/>
        <v>1.1022700000000001</v>
      </c>
      <c r="L26" s="5">
        <v>3</v>
      </c>
      <c r="M26" s="5" t="s">
        <v>73</v>
      </c>
      <c r="N26" s="5">
        <v>8</v>
      </c>
      <c r="O26" s="1">
        <v>6.2000000000000011</v>
      </c>
      <c r="P26" s="1">
        <v>3.94625</v>
      </c>
      <c r="Q26" s="1">
        <v>17.665617791945738</v>
      </c>
      <c r="R26" s="4">
        <f t="shared" si="1"/>
        <v>3.397234190758796</v>
      </c>
      <c r="S26" s="4" t="s">
        <v>167</v>
      </c>
    </row>
    <row r="27" spans="1:19" x14ac:dyDescent="0.25">
      <c r="A27" s="4" t="s">
        <v>263</v>
      </c>
      <c r="B27" s="4">
        <v>51.14</v>
      </c>
      <c r="C27" s="4">
        <v>5.38</v>
      </c>
      <c r="D27" s="4">
        <f t="shared" si="0"/>
        <v>2.69</v>
      </c>
      <c r="E27" s="4">
        <v>48.119</v>
      </c>
      <c r="F27" s="4">
        <v>54.817999999999998</v>
      </c>
      <c r="G27" s="4" t="s">
        <v>74</v>
      </c>
      <c r="H27" s="4">
        <v>5.3699560000000002</v>
      </c>
      <c r="I27" s="4" t="s">
        <v>75</v>
      </c>
      <c r="J27" s="4">
        <v>7.2385910000000004</v>
      </c>
      <c r="K27" s="4">
        <f t="shared" si="2"/>
        <v>1.8686350000000003</v>
      </c>
      <c r="L27" s="5">
        <v>2</v>
      </c>
      <c r="M27" s="5" t="s">
        <v>73</v>
      </c>
      <c r="N27" s="5">
        <v>12</v>
      </c>
      <c r="O27" s="1">
        <v>5.8400000000000007</v>
      </c>
      <c r="P27" s="1">
        <v>4.5575000000000001</v>
      </c>
      <c r="Q27" s="1">
        <v>18.842502537606105</v>
      </c>
      <c r="R27" s="4">
        <f t="shared" si="1"/>
        <v>3.5023238917483468</v>
      </c>
      <c r="S27" s="4" t="s">
        <v>190</v>
      </c>
    </row>
    <row r="28" spans="1:19" x14ac:dyDescent="0.25">
      <c r="A28" s="4" t="s">
        <v>276</v>
      </c>
      <c r="B28" s="4">
        <v>73.67</v>
      </c>
      <c r="C28" s="4">
        <v>2.94</v>
      </c>
      <c r="D28" s="4">
        <f t="shared" si="0"/>
        <v>1.47</v>
      </c>
      <c r="E28" s="4">
        <v>71.415999999999997</v>
      </c>
      <c r="F28" s="4">
        <v>76.614000000000004</v>
      </c>
      <c r="G28" s="4" t="s">
        <v>140</v>
      </c>
      <c r="H28" s="4">
        <v>20.607109000000001</v>
      </c>
      <c r="I28" s="4" t="s">
        <v>77</v>
      </c>
      <c r="J28" s="4">
        <v>23.364436999999999</v>
      </c>
      <c r="K28" s="4">
        <f t="shared" si="2"/>
        <v>2.7573279999999976</v>
      </c>
      <c r="L28" s="5">
        <v>3</v>
      </c>
      <c r="M28" s="5" t="s">
        <v>73</v>
      </c>
      <c r="N28" s="5">
        <v>6</v>
      </c>
      <c r="O28" s="4">
        <v>6.6450000000000005</v>
      </c>
      <c r="P28" s="4">
        <v>6.2450000000000001</v>
      </c>
      <c r="Q28" s="4">
        <v>21.687530110742717</v>
      </c>
      <c r="R28" s="4">
        <f t="shared" si="1"/>
        <v>7.3767109220213323</v>
      </c>
      <c r="S28" s="4" t="s">
        <v>191</v>
      </c>
    </row>
    <row r="29" spans="1:19" x14ac:dyDescent="0.25">
      <c r="A29" s="4" t="s">
        <v>258</v>
      </c>
      <c r="B29" s="4">
        <v>8</v>
      </c>
      <c r="C29" s="4">
        <v>5.14</v>
      </c>
      <c r="D29" s="4">
        <f t="shared" si="0"/>
        <v>2.57</v>
      </c>
      <c r="E29" s="4">
        <v>4.5209999999999999</v>
      </c>
      <c r="F29" s="4">
        <v>12.08</v>
      </c>
      <c r="G29" s="4" t="s">
        <v>80</v>
      </c>
      <c r="H29" s="4">
        <v>2.7070180000000001</v>
      </c>
      <c r="I29" s="4" t="s">
        <v>141</v>
      </c>
      <c r="J29" s="4">
        <v>13.901495000000001</v>
      </c>
      <c r="K29" s="4">
        <f t="shared" si="2"/>
        <v>11.194477000000001</v>
      </c>
      <c r="L29" s="5">
        <v>3</v>
      </c>
      <c r="M29" s="5" t="s">
        <v>82</v>
      </c>
      <c r="N29" s="5">
        <v>8</v>
      </c>
      <c r="O29" s="4">
        <v>5.56</v>
      </c>
      <c r="P29" s="4">
        <v>3.5449999999999999</v>
      </c>
      <c r="Q29" s="4">
        <v>23.108323738909011</v>
      </c>
      <c r="R29" s="4">
        <f t="shared" si="1"/>
        <v>4.49578282858152</v>
      </c>
      <c r="S29" s="4" t="s">
        <v>168</v>
      </c>
    </row>
    <row r="30" spans="1:19" x14ac:dyDescent="0.25">
      <c r="A30" s="4" t="s">
        <v>241</v>
      </c>
      <c r="B30" s="4">
        <v>31.61</v>
      </c>
      <c r="C30" s="4">
        <v>6.19</v>
      </c>
      <c r="D30" s="4">
        <f t="shared" si="0"/>
        <v>3.0950000000000002</v>
      </c>
      <c r="E30" s="4">
        <v>27.315000000000001</v>
      </c>
      <c r="F30" s="4">
        <v>37.561</v>
      </c>
      <c r="G30" s="4" t="s">
        <v>142</v>
      </c>
      <c r="H30" s="4">
        <v>17.825648999999999</v>
      </c>
      <c r="I30" s="4" t="s">
        <v>84</v>
      </c>
      <c r="J30" s="4">
        <v>18.643537999999999</v>
      </c>
      <c r="K30" s="4">
        <f t="shared" si="2"/>
        <v>0.81788900000000098</v>
      </c>
      <c r="L30" s="5">
        <v>3</v>
      </c>
      <c r="M30" s="5" t="s">
        <v>82</v>
      </c>
      <c r="N30" s="5">
        <v>12</v>
      </c>
      <c r="O30" s="1">
        <v>5.1091666666666677</v>
      </c>
      <c r="P30" s="1">
        <v>4.1574999999999998</v>
      </c>
      <c r="Q30" s="1">
        <v>21.880150178796242</v>
      </c>
      <c r="R30" s="4">
        <f t="shared" si="1"/>
        <v>3.5347577025518966</v>
      </c>
      <c r="S30" s="4" t="s">
        <v>169</v>
      </c>
    </row>
    <row r="31" spans="1:19" x14ac:dyDescent="0.25">
      <c r="A31" s="4" t="s">
        <v>266</v>
      </c>
      <c r="B31" s="4">
        <v>60.75</v>
      </c>
      <c r="C31" s="4">
        <v>9.33</v>
      </c>
      <c r="D31" s="4">
        <f t="shared" si="0"/>
        <v>4.665</v>
      </c>
      <c r="E31" s="4">
        <v>54.156999999999996</v>
      </c>
      <c r="F31" s="4">
        <v>68.643000000000001</v>
      </c>
      <c r="G31" s="4" t="s">
        <v>143</v>
      </c>
      <c r="H31" s="4">
        <v>22.750897999999999</v>
      </c>
      <c r="I31" s="4" t="s">
        <v>144</v>
      </c>
      <c r="J31" s="4">
        <v>27.358352</v>
      </c>
      <c r="K31" s="4">
        <f t="shared" si="2"/>
        <v>4.6074540000000006</v>
      </c>
      <c r="L31" s="5">
        <v>3</v>
      </c>
      <c r="M31" s="5" t="s">
        <v>82</v>
      </c>
      <c r="N31" s="5">
        <v>9</v>
      </c>
      <c r="O31" s="4">
        <v>4.6477777777777787</v>
      </c>
      <c r="P31" s="4">
        <v>3.7011111111111106</v>
      </c>
      <c r="Q31" s="4">
        <v>28.930332239487946</v>
      </c>
      <c r="R31" s="4">
        <f t="shared" si="1"/>
        <v>3.1007858777586224</v>
      </c>
      <c r="S31" s="4" t="s">
        <v>170</v>
      </c>
    </row>
    <row r="32" spans="1:19" x14ac:dyDescent="0.25">
      <c r="A32" s="4" t="s">
        <v>252</v>
      </c>
      <c r="B32" s="4">
        <v>98.76</v>
      </c>
      <c r="C32" s="4">
        <v>0.76</v>
      </c>
      <c r="D32" s="4">
        <f t="shared" si="0"/>
        <v>0.38</v>
      </c>
      <c r="E32" s="4">
        <v>91.884</v>
      </c>
      <c r="F32" s="4">
        <v>104.895</v>
      </c>
      <c r="G32" s="4" t="s">
        <v>85</v>
      </c>
      <c r="H32" s="4">
        <v>32.215463999999997</v>
      </c>
      <c r="I32" s="4" t="s">
        <v>86</v>
      </c>
      <c r="J32" s="4">
        <v>34.013804</v>
      </c>
      <c r="K32" s="4">
        <f t="shared" si="2"/>
        <v>1.7983400000000032</v>
      </c>
      <c r="L32" s="5">
        <v>3</v>
      </c>
      <c r="M32" s="5" t="s">
        <v>82</v>
      </c>
      <c r="N32" s="5">
        <v>14</v>
      </c>
      <c r="O32" s="1">
        <v>6.8407142857142844</v>
      </c>
      <c r="P32" s="1">
        <v>6.2385714285714275</v>
      </c>
      <c r="Q32" s="1">
        <v>20.590611619727067</v>
      </c>
      <c r="R32" s="4">
        <f t="shared" si="1"/>
        <v>27.092910025956666</v>
      </c>
      <c r="S32" s="4" t="s">
        <v>183</v>
      </c>
    </row>
    <row r="33" spans="1:19" x14ac:dyDescent="0.25">
      <c r="A33" s="4" t="s">
        <v>254</v>
      </c>
      <c r="B33" s="4">
        <v>30.95</v>
      </c>
      <c r="C33" s="4">
        <v>4.1500000000000004</v>
      </c>
      <c r="D33" s="4">
        <f t="shared" si="0"/>
        <v>2.0750000000000002</v>
      </c>
      <c r="E33" s="4">
        <v>21.219000000000001</v>
      </c>
      <c r="F33" s="4">
        <v>32.953000000000003</v>
      </c>
      <c r="G33" s="4" t="s">
        <v>87</v>
      </c>
      <c r="H33" s="4">
        <v>1.590044</v>
      </c>
      <c r="I33" s="4" t="s">
        <v>145</v>
      </c>
      <c r="J33" s="4">
        <v>2.401818</v>
      </c>
      <c r="K33" s="4">
        <f t="shared" si="2"/>
        <v>0.811774</v>
      </c>
      <c r="L33" s="5">
        <v>2</v>
      </c>
      <c r="M33" s="5" t="s">
        <v>89</v>
      </c>
      <c r="N33" s="5">
        <v>11</v>
      </c>
      <c r="O33" s="1">
        <v>6.4454545454545462</v>
      </c>
      <c r="P33" s="1">
        <v>5.4645454545454548</v>
      </c>
      <c r="Q33" s="1">
        <v>15.88941928834317</v>
      </c>
      <c r="R33" s="4">
        <f t="shared" si="1"/>
        <v>3.8287757321308842</v>
      </c>
      <c r="S33" s="4" t="s">
        <v>171</v>
      </c>
    </row>
    <row r="34" spans="1:19" x14ac:dyDescent="0.25">
      <c r="A34" s="4" t="s">
        <v>275</v>
      </c>
      <c r="B34" s="4">
        <v>80.989999999999995</v>
      </c>
      <c r="C34" s="4">
        <v>6.88</v>
      </c>
      <c r="D34" s="4">
        <f t="shared" si="0"/>
        <v>3.44</v>
      </c>
      <c r="E34" s="4">
        <v>92.135999999999996</v>
      </c>
      <c r="F34" s="4">
        <v>108.964</v>
      </c>
      <c r="G34" s="4" t="s">
        <v>157</v>
      </c>
      <c r="H34" s="4">
        <v>33.996473999999999</v>
      </c>
      <c r="I34" s="4" t="s">
        <v>158</v>
      </c>
      <c r="J34" s="4">
        <v>35.541634000000002</v>
      </c>
      <c r="K34" s="4">
        <f t="shared" si="2"/>
        <v>1.5451600000000028</v>
      </c>
      <c r="L34" s="5">
        <v>3</v>
      </c>
      <c r="M34" s="5" t="s">
        <v>89</v>
      </c>
      <c r="N34" s="5">
        <v>5</v>
      </c>
      <c r="O34" s="1">
        <v>5.3720000000000008</v>
      </c>
      <c r="P34" s="1">
        <v>3.5179999999999998</v>
      </c>
      <c r="Q34" s="1">
        <v>28.813763741421518</v>
      </c>
      <c r="R34" s="4">
        <f t="shared" si="1"/>
        <v>4.1880470554391742</v>
      </c>
      <c r="S34" s="4" t="s">
        <v>172</v>
      </c>
    </row>
    <row r="35" spans="1:19" x14ac:dyDescent="0.25">
      <c r="A35" s="4" t="s">
        <v>242</v>
      </c>
      <c r="B35" s="4">
        <v>8.14</v>
      </c>
      <c r="C35" s="4">
        <v>7.01</v>
      </c>
      <c r="D35" s="4">
        <f t="shared" si="0"/>
        <v>3.5049999999999999</v>
      </c>
      <c r="E35" s="4">
        <v>4.5519999999999996</v>
      </c>
      <c r="F35" s="4">
        <v>11.882</v>
      </c>
      <c r="G35" s="4" t="s">
        <v>146</v>
      </c>
      <c r="H35" s="4">
        <v>0.52270899999999998</v>
      </c>
      <c r="I35" s="4" t="s">
        <v>147</v>
      </c>
      <c r="J35" s="4">
        <v>1.13914</v>
      </c>
      <c r="K35" s="4">
        <f t="shared" si="2"/>
        <v>0.61643100000000006</v>
      </c>
      <c r="L35" s="5">
        <v>2</v>
      </c>
      <c r="M35" s="5" t="s">
        <v>94</v>
      </c>
      <c r="N35" s="5">
        <v>4</v>
      </c>
      <c r="O35" s="1">
        <v>5.5075000000000003</v>
      </c>
      <c r="P35" s="1">
        <v>3.9050000000000002</v>
      </c>
      <c r="Q35" s="1">
        <v>19.712389277355111</v>
      </c>
      <c r="R35" s="4">
        <f t="shared" si="1"/>
        <v>2.8120384133174197</v>
      </c>
      <c r="S35" s="4" t="s">
        <v>180</v>
      </c>
    </row>
    <row r="36" spans="1:19" x14ac:dyDescent="0.25">
      <c r="A36" s="4" t="s">
        <v>244</v>
      </c>
      <c r="B36" s="4">
        <v>42.17</v>
      </c>
      <c r="C36" s="4">
        <v>1.98</v>
      </c>
      <c r="D36" s="4">
        <f t="shared" si="0"/>
        <v>0.99</v>
      </c>
      <c r="E36" s="4">
        <v>41.575000000000003</v>
      </c>
      <c r="F36" s="4">
        <v>44.883000000000003</v>
      </c>
      <c r="G36" s="4" t="s">
        <v>148</v>
      </c>
      <c r="H36" s="4">
        <v>5.7749949999999997</v>
      </c>
      <c r="I36" s="4" t="s">
        <v>149</v>
      </c>
      <c r="J36" s="4">
        <v>6.6030850000000001</v>
      </c>
      <c r="K36" s="4">
        <f t="shared" si="2"/>
        <v>0.82809000000000044</v>
      </c>
      <c r="L36" s="5">
        <v>3</v>
      </c>
      <c r="M36" s="5" t="s">
        <v>94</v>
      </c>
      <c r="N36" s="5">
        <v>22</v>
      </c>
      <c r="O36" s="1">
        <v>8.834090909090909</v>
      </c>
      <c r="P36" s="1">
        <v>9.1036363636363653</v>
      </c>
      <c r="Q36" s="1">
        <v>13.888969769244566</v>
      </c>
      <c r="R36" s="4">
        <f t="shared" si="1"/>
        <v>7.0146311965881649</v>
      </c>
      <c r="S36" s="4" t="s">
        <v>192</v>
      </c>
    </row>
    <row r="37" spans="1:19" x14ac:dyDescent="0.25">
      <c r="A37" s="4" t="s">
        <v>278</v>
      </c>
      <c r="B37" s="4">
        <v>89.49</v>
      </c>
      <c r="C37" s="4">
        <v>5.65</v>
      </c>
      <c r="D37" s="4">
        <f t="shared" si="0"/>
        <v>2.8250000000000002</v>
      </c>
      <c r="E37" s="4">
        <v>86.447999999999993</v>
      </c>
      <c r="F37" s="4">
        <v>92.132999999999996</v>
      </c>
      <c r="G37" s="4" t="s">
        <v>150</v>
      </c>
      <c r="H37" s="4">
        <v>22.173213000000001</v>
      </c>
      <c r="I37" s="4" t="s">
        <v>159</v>
      </c>
      <c r="J37" s="4">
        <v>25.798971999999999</v>
      </c>
      <c r="K37" s="4">
        <f t="shared" si="2"/>
        <v>3.6257589999999986</v>
      </c>
      <c r="L37" s="5">
        <v>2</v>
      </c>
      <c r="M37" s="5" t="s">
        <v>94</v>
      </c>
      <c r="N37" s="5">
        <v>6</v>
      </c>
      <c r="O37" s="1">
        <v>6.5733333333333333</v>
      </c>
      <c r="P37" s="1">
        <v>3.3616666666666668</v>
      </c>
      <c r="Q37" s="1">
        <v>17.833336436776712</v>
      </c>
      <c r="R37" s="4">
        <f t="shared" si="1"/>
        <v>3.156342732172869</v>
      </c>
      <c r="S37" s="4" t="s">
        <v>190</v>
      </c>
    </row>
    <row r="38" spans="1:19" x14ac:dyDescent="0.25">
      <c r="A38" s="4" t="s">
        <v>265</v>
      </c>
      <c r="B38" s="4">
        <v>121.56</v>
      </c>
      <c r="C38" s="4">
        <v>7.89</v>
      </c>
      <c r="D38" s="4">
        <f t="shared" si="0"/>
        <v>3.9449999999999998</v>
      </c>
      <c r="E38" s="4">
        <v>117.51300000000001</v>
      </c>
      <c r="F38" s="4">
        <v>142.75700000000001</v>
      </c>
      <c r="G38" s="4" t="s">
        <v>160</v>
      </c>
      <c r="H38" s="4">
        <v>43.465454999999999</v>
      </c>
      <c r="I38" s="4" t="s">
        <v>161</v>
      </c>
      <c r="J38" s="4">
        <v>48.725268999999997</v>
      </c>
      <c r="K38" s="4">
        <f t="shared" si="2"/>
        <v>5.2598139999999987</v>
      </c>
      <c r="L38" s="5">
        <v>3</v>
      </c>
      <c r="M38" s="5" t="s">
        <v>94</v>
      </c>
      <c r="N38" s="5">
        <v>10</v>
      </c>
      <c r="O38" s="1">
        <v>6.3811111111111112</v>
      </c>
      <c r="P38" s="1">
        <v>4.3444444444444441</v>
      </c>
      <c r="Q38" s="1">
        <v>24.382384439518425</v>
      </c>
      <c r="R38" s="4">
        <f t="shared" si="1"/>
        <v>3.0902895360606371</v>
      </c>
      <c r="S38" s="4" t="s">
        <v>193</v>
      </c>
    </row>
    <row r="39" spans="1:19" x14ac:dyDescent="0.25">
      <c r="A39" s="4" t="s">
        <v>255</v>
      </c>
      <c r="B39" s="4">
        <v>142.72999999999999</v>
      </c>
      <c r="C39" s="4">
        <v>4.01</v>
      </c>
      <c r="D39" s="4">
        <f t="shared" si="0"/>
        <v>2.0049999999999999</v>
      </c>
      <c r="E39" s="4">
        <v>140.679</v>
      </c>
      <c r="F39" s="4">
        <v>144.828</v>
      </c>
      <c r="G39" s="4" t="s">
        <v>162</v>
      </c>
      <c r="H39" s="4">
        <v>48.213374999999999</v>
      </c>
      <c r="I39" s="4" t="s">
        <v>156</v>
      </c>
      <c r="J39" s="4">
        <v>49.430669999999999</v>
      </c>
      <c r="K39" s="4">
        <f t="shared" si="2"/>
        <v>1.217295</v>
      </c>
      <c r="L39" s="5">
        <v>3</v>
      </c>
      <c r="M39" s="5" t="s">
        <v>94</v>
      </c>
      <c r="N39" s="5">
        <v>18</v>
      </c>
      <c r="O39" s="1">
        <v>4.8549999999999995</v>
      </c>
      <c r="P39" s="1">
        <v>5.0427777777777765</v>
      </c>
      <c r="Q39" s="1">
        <v>21.867600110403462</v>
      </c>
      <c r="R39" s="4">
        <f t="shared" si="1"/>
        <v>5.453266860449741</v>
      </c>
      <c r="S39" s="4" t="s">
        <v>194</v>
      </c>
    </row>
    <row r="40" spans="1:19" x14ac:dyDescent="0.25">
      <c r="A40" s="4" t="s">
        <v>282</v>
      </c>
      <c r="B40" s="4">
        <v>195.66</v>
      </c>
      <c r="C40" s="4">
        <v>2.35</v>
      </c>
      <c r="D40" s="4">
        <f t="shared" si="0"/>
        <v>1.175</v>
      </c>
      <c r="E40" s="4">
        <v>191.21100000000001</v>
      </c>
      <c r="F40" s="4">
        <v>201.464</v>
      </c>
      <c r="G40" s="4" t="s">
        <v>101</v>
      </c>
      <c r="H40" s="4">
        <v>57.413983999999999</v>
      </c>
      <c r="I40" s="4" t="s">
        <v>102</v>
      </c>
      <c r="J40" s="4">
        <v>58.884953000000003</v>
      </c>
      <c r="K40" s="4">
        <f t="shared" si="2"/>
        <v>1.4709690000000037</v>
      </c>
      <c r="L40" s="5">
        <v>4</v>
      </c>
      <c r="M40" s="5" t="s">
        <v>94</v>
      </c>
      <c r="N40" s="5">
        <v>6</v>
      </c>
      <c r="O40" s="1">
        <v>7.18</v>
      </c>
      <c r="P40" s="1">
        <v>3.8816666666666664</v>
      </c>
      <c r="Q40" s="1">
        <v>24.920914168147789</v>
      </c>
      <c r="R40" s="4">
        <f t="shared" si="1"/>
        <v>10.6046443268714</v>
      </c>
      <c r="S40" s="4" t="s">
        <v>195</v>
      </c>
    </row>
    <row r="41" spans="1:19" x14ac:dyDescent="0.25">
      <c r="S41" s="5"/>
    </row>
  </sheetData>
  <mergeCells count="1">
    <mergeCell ref="A1:G1"/>
  </mergeCells>
  <conditionalFormatting sqref="I5 F5">
    <cfRule type="expression" dxfId="3" priority="3" stopIfTrue="1">
      <formula>$GI5&gt;=10</formula>
    </cfRule>
    <cfRule type="expression" dxfId="2" priority="4" stopIfTrue="1">
      <formula>$GH5&gt;=10</formula>
    </cfRule>
  </conditionalFormatting>
  <conditionalFormatting sqref="J5">
    <cfRule type="expression" dxfId="1" priority="1" stopIfTrue="1">
      <formula>$GI5&gt;=10</formula>
    </cfRule>
    <cfRule type="expression" dxfId="0" priority="2" stopIfTrue="1">
      <formula>$GH5&gt;=10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MQTLs</vt:lpstr>
      <vt:lpstr>stress condition MQTLs</vt:lpstr>
      <vt:lpstr>normal condition MQTLs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2021-01-23T16:58:18Z</dcterms:created>
  <dcterms:modified xsi:type="dcterms:W3CDTF">2022-11-08T17:02:42Z</dcterms:modified>
</cp:coreProperties>
</file>