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decko\old_comp\c\DOKUMENTY\publik\CirsACAxBERT\Nov2022\"/>
    </mc:Choice>
  </mc:AlternateContent>
  <xr:revisionPtr revIDLastSave="0" documentId="13_ncr:1_{28C642A4-23B5-496E-B2D1-9EFCB1BCA3E7}" xr6:coauthVersionLast="47" xr6:coauthVersionMax="47" xr10:uidLastSave="{00000000-0000-0000-0000-000000000000}"/>
  <bookViews>
    <workbookView xWindow="34215" yWindow="75" windowWidth="8175" windowHeight="13950" tabRatio="619" xr2:uid="{00000000-000D-0000-FFFF-FFFF00000000}"/>
  </bookViews>
  <sheets>
    <sheet name="S1 Localities" sheetId="14" r:id="rId1"/>
    <sheet name="S2 Evanno plots" sheetId="22" r:id="rId2"/>
    <sheet name="S3 Genome size" sheetId="15" r:id="rId3"/>
    <sheet name="S4 Genomic GC %" sheetId="16" r:id="rId4"/>
    <sheet name="S5 Morphometry" sheetId="24" r:id="rId5"/>
    <sheet name="S6 Achenes" sheetId="23" r:id="rId6"/>
    <sheet name="S7 FACT ANOVA" sheetId="26" r:id="rId7"/>
    <sheet name="S8 1WAY ANOVA Tukey" sheetId="27" r:id="rId8"/>
    <sheet name="S9 1WAY ANOVA SUM" sheetId="25" r:id="rId9"/>
    <sheet name="S10 Correlations" sheetId="2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7" i="24" l="1"/>
  <c r="G147" i="24"/>
  <c r="H147" i="24"/>
  <c r="I147" i="24"/>
  <c r="J147" i="24"/>
  <c r="K147" i="24"/>
  <c r="L147" i="24"/>
  <c r="M147" i="24"/>
  <c r="N147" i="24"/>
  <c r="O147" i="24"/>
  <c r="P147" i="24"/>
  <c r="Q147" i="24"/>
  <c r="R147" i="24"/>
  <c r="S147" i="24"/>
  <c r="T147" i="24"/>
  <c r="U147" i="24"/>
  <c r="V147" i="24"/>
  <c r="W147" i="24"/>
  <c r="X147" i="24"/>
  <c r="Y147" i="24"/>
  <c r="Z147" i="24"/>
  <c r="AA147" i="24"/>
  <c r="AB147" i="24"/>
  <c r="AC147" i="24"/>
  <c r="AD147" i="24"/>
  <c r="AE147" i="24"/>
  <c r="F148" i="24"/>
  <c r="G148" i="24"/>
  <c r="H148" i="24"/>
  <c r="I148" i="24"/>
  <c r="J148" i="24"/>
  <c r="K148" i="24"/>
  <c r="L148" i="24"/>
  <c r="M148" i="24"/>
  <c r="N148" i="24"/>
  <c r="O148" i="24"/>
  <c r="P148" i="24"/>
  <c r="Q148" i="24"/>
  <c r="R148" i="24"/>
  <c r="S148" i="24"/>
  <c r="T148" i="24"/>
  <c r="U148" i="24"/>
  <c r="V148" i="24"/>
  <c r="W148" i="24"/>
  <c r="X148" i="24"/>
  <c r="Y148" i="24"/>
  <c r="Z148" i="24"/>
  <c r="AA148" i="24"/>
  <c r="AB148" i="24"/>
  <c r="AC148" i="24"/>
  <c r="AD148" i="24"/>
  <c r="AE148" i="24"/>
  <c r="F149" i="24"/>
  <c r="G149" i="24"/>
  <c r="H149" i="24"/>
  <c r="I149" i="24"/>
  <c r="J149" i="24"/>
  <c r="K149" i="24"/>
  <c r="L149" i="24"/>
  <c r="M149" i="24"/>
  <c r="N149" i="24"/>
  <c r="O149" i="24"/>
  <c r="P149" i="24"/>
  <c r="Q149" i="24"/>
  <c r="R149" i="24"/>
  <c r="S149" i="24"/>
  <c r="T149" i="24"/>
  <c r="U149" i="24"/>
  <c r="V149" i="24"/>
  <c r="W149" i="24"/>
  <c r="X149" i="24"/>
  <c r="Y149" i="24"/>
  <c r="Z149" i="24"/>
  <c r="AA149" i="24"/>
  <c r="AB149" i="24"/>
  <c r="AC149" i="24"/>
  <c r="AD149" i="24"/>
  <c r="AE149" i="24"/>
  <c r="F150" i="24"/>
  <c r="G150" i="24"/>
  <c r="H150" i="24"/>
  <c r="I150" i="24"/>
  <c r="J150" i="24"/>
  <c r="K150" i="24"/>
  <c r="L150" i="24"/>
  <c r="M150" i="24"/>
  <c r="N150" i="24"/>
  <c r="O150" i="24"/>
  <c r="P150" i="24"/>
  <c r="Q150" i="24"/>
  <c r="R150" i="24"/>
  <c r="S150" i="24"/>
  <c r="T150" i="24"/>
  <c r="U150" i="24"/>
  <c r="V150" i="24"/>
  <c r="W150" i="24"/>
  <c r="X150" i="24"/>
  <c r="Y150" i="24"/>
  <c r="Z150" i="24"/>
  <c r="AA150" i="24"/>
  <c r="AB150" i="24"/>
  <c r="AC150" i="24"/>
  <c r="AD150" i="24"/>
  <c r="AE150" i="24"/>
  <c r="F153" i="24"/>
  <c r="G153" i="24"/>
  <c r="H153" i="24"/>
  <c r="I153" i="24"/>
  <c r="J153" i="24"/>
  <c r="K153" i="24"/>
  <c r="L153" i="24"/>
  <c r="M153" i="24"/>
  <c r="N153" i="24"/>
  <c r="O153" i="24"/>
  <c r="P153" i="24"/>
  <c r="Q153" i="24"/>
  <c r="R153" i="24"/>
  <c r="S153" i="24"/>
  <c r="T153" i="24"/>
  <c r="U153" i="24"/>
  <c r="V153" i="24"/>
  <c r="W153" i="24"/>
  <c r="X153" i="24"/>
  <c r="Y153" i="24"/>
  <c r="Z153" i="24"/>
  <c r="AA153" i="24"/>
  <c r="AB153" i="24"/>
  <c r="AC153" i="24"/>
  <c r="AD153" i="24"/>
  <c r="AE153" i="24"/>
  <c r="F154" i="24"/>
  <c r="G154" i="24"/>
  <c r="H154" i="24"/>
  <c r="I154" i="24"/>
  <c r="J154" i="24"/>
  <c r="K154" i="24"/>
  <c r="L154" i="24"/>
  <c r="M154" i="24"/>
  <c r="N154" i="24"/>
  <c r="O154" i="24"/>
  <c r="P154" i="24"/>
  <c r="Q154" i="24"/>
  <c r="R154" i="24"/>
  <c r="S154" i="24"/>
  <c r="T154" i="24"/>
  <c r="U154" i="24"/>
  <c r="V154" i="24"/>
  <c r="W154" i="24"/>
  <c r="X154" i="24"/>
  <c r="Y154" i="24"/>
  <c r="Z154" i="24"/>
  <c r="AA154" i="24"/>
  <c r="AB154" i="24"/>
  <c r="AC154" i="24"/>
  <c r="AD154" i="24"/>
  <c r="AE154" i="24"/>
  <c r="F155" i="24"/>
  <c r="G155" i="24"/>
  <c r="H155" i="24"/>
  <c r="I155" i="24"/>
  <c r="J155" i="24"/>
  <c r="K155" i="24"/>
  <c r="L155" i="24"/>
  <c r="M155" i="24"/>
  <c r="N155" i="24"/>
  <c r="O155" i="24"/>
  <c r="P155" i="24"/>
  <c r="Q155" i="24"/>
  <c r="R155" i="24"/>
  <c r="S155" i="24"/>
  <c r="T155" i="24"/>
  <c r="U155" i="24"/>
  <c r="V155" i="24"/>
  <c r="W155" i="24"/>
  <c r="X155" i="24"/>
  <c r="Y155" i="24"/>
  <c r="Z155" i="24"/>
  <c r="AA155" i="24"/>
  <c r="AB155" i="24"/>
  <c r="AC155" i="24"/>
  <c r="AD155" i="24"/>
  <c r="AE155" i="24"/>
  <c r="F156" i="24"/>
  <c r="G156" i="24"/>
  <c r="H156" i="24"/>
  <c r="I156" i="24"/>
  <c r="J156" i="24"/>
  <c r="K156" i="24"/>
  <c r="L156" i="24"/>
  <c r="M156" i="24"/>
  <c r="N156" i="24"/>
  <c r="O156" i="24"/>
  <c r="P156" i="24"/>
  <c r="Q156" i="24"/>
  <c r="R156" i="24"/>
  <c r="S156" i="24"/>
  <c r="T156" i="24"/>
  <c r="U156" i="24"/>
  <c r="V156" i="24"/>
  <c r="W156" i="24"/>
  <c r="X156" i="24"/>
  <c r="Y156" i="24"/>
  <c r="Z156" i="24"/>
  <c r="AA156" i="24"/>
  <c r="AB156" i="24"/>
  <c r="AC156" i="24"/>
  <c r="AD156" i="24"/>
  <c r="AE156" i="24"/>
  <c r="F159" i="24"/>
  <c r="G159" i="24"/>
  <c r="H159" i="24"/>
  <c r="I159" i="24"/>
  <c r="J159" i="24"/>
  <c r="K159" i="24"/>
  <c r="L159" i="24"/>
  <c r="M159" i="24"/>
  <c r="N159" i="24"/>
  <c r="O159" i="24"/>
  <c r="P159" i="24"/>
  <c r="Q159" i="24"/>
  <c r="R159" i="24"/>
  <c r="S159" i="24"/>
  <c r="T159" i="24"/>
  <c r="U159" i="24"/>
  <c r="V159" i="24"/>
  <c r="W159" i="24"/>
  <c r="X159" i="24"/>
  <c r="Y159" i="24"/>
  <c r="Z159" i="24"/>
  <c r="AA159" i="24"/>
  <c r="AB159" i="24"/>
  <c r="AC159" i="24"/>
  <c r="AD159" i="24"/>
  <c r="AE159" i="24"/>
  <c r="F160" i="24"/>
  <c r="G160" i="24"/>
  <c r="H160" i="24"/>
  <c r="I160" i="24"/>
  <c r="J160" i="24"/>
  <c r="K160" i="24"/>
  <c r="L160" i="24"/>
  <c r="M160" i="24"/>
  <c r="N160" i="24"/>
  <c r="O160" i="24"/>
  <c r="P160" i="24"/>
  <c r="Q160" i="24"/>
  <c r="R160" i="24"/>
  <c r="S160" i="24"/>
  <c r="T160" i="24"/>
  <c r="U160" i="24"/>
  <c r="V160" i="24"/>
  <c r="W160" i="24"/>
  <c r="X160" i="24"/>
  <c r="Y160" i="24"/>
  <c r="Z160" i="24"/>
  <c r="AA160" i="24"/>
  <c r="AB160" i="24"/>
  <c r="AC160" i="24"/>
  <c r="AD160" i="24"/>
  <c r="AE160" i="24"/>
  <c r="F161" i="24"/>
  <c r="G161" i="24"/>
  <c r="H161" i="24"/>
  <c r="I161" i="24"/>
  <c r="J161" i="24"/>
  <c r="K161" i="24"/>
  <c r="L161" i="24"/>
  <c r="M161" i="24"/>
  <c r="N161" i="24"/>
  <c r="O161" i="24"/>
  <c r="P161" i="24"/>
  <c r="Q161" i="24"/>
  <c r="R161" i="24"/>
  <c r="S161" i="24"/>
  <c r="T161" i="24"/>
  <c r="U161" i="24"/>
  <c r="V161" i="24"/>
  <c r="W161" i="24"/>
  <c r="X161" i="24"/>
  <c r="Y161" i="24"/>
  <c r="Z161" i="24"/>
  <c r="AA161" i="24"/>
  <c r="AB161" i="24"/>
  <c r="AC161" i="24"/>
  <c r="AD161" i="24"/>
  <c r="AE161" i="24"/>
  <c r="F162" i="24"/>
  <c r="G162" i="24"/>
  <c r="H162" i="24"/>
  <c r="I162" i="24"/>
  <c r="J162" i="24"/>
  <c r="K162" i="24"/>
  <c r="L162" i="24"/>
  <c r="M162" i="24"/>
  <c r="N162" i="24"/>
  <c r="O162" i="24"/>
  <c r="P162" i="24"/>
  <c r="Q162" i="24"/>
  <c r="R162" i="24"/>
  <c r="S162" i="24"/>
  <c r="T162" i="24"/>
  <c r="U162" i="24"/>
  <c r="V162" i="24"/>
  <c r="W162" i="24"/>
  <c r="X162" i="24"/>
  <c r="Y162" i="24"/>
  <c r="Z162" i="24"/>
  <c r="AA162" i="24"/>
  <c r="AB162" i="24"/>
  <c r="AC162" i="24"/>
  <c r="AD162" i="24"/>
  <c r="AE162" i="24"/>
  <c r="F165" i="24"/>
  <c r="G165" i="24"/>
  <c r="H165" i="24"/>
  <c r="I165" i="24"/>
  <c r="J165" i="24"/>
  <c r="K165" i="24"/>
  <c r="L165" i="24"/>
  <c r="M165" i="24"/>
  <c r="N165" i="24"/>
  <c r="O165" i="24"/>
  <c r="P165" i="24"/>
  <c r="Q165" i="24"/>
  <c r="R165" i="24"/>
  <c r="S165" i="24"/>
  <c r="T165" i="24"/>
  <c r="U165" i="24"/>
  <c r="V165" i="24"/>
  <c r="W165" i="24"/>
  <c r="X165" i="24"/>
  <c r="Y165" i="24"/>
  <c r="Z165" i="24"/>
  <c r="AA165" i="24"/>
  <c r="AB165" i="24"/>
  <c r="AC165" i="24"/>
  <c r="AD165" i="24"/>
  <c r="AE165" i="24"/>
  <c r="F166" i="24"/>
  <c r="G166" i="24"/>
  <c r="H166" i="24"/>
  <c r="I166" i="24"/>
  <c r="J166" i="24"/>
  <c r="K166" i="24"/>
  <c r="L166" i="24"/>
  <c r="M166" i="24"/>
  <c r="N166" i="24"/>
  <c r="O166" i="24"/>
  <c r="P166" i="24"/>
  <c r="Q166" i="24"/>
  <c r="R166" i="24"/>
  <c r="S166" i="24"/>
  <c r="T166" i="24"/>
  <c r="U166" i="24"/>
  <c r="V166" i="24"/>
  <c r="W166" i="24"/>
  <c r="X166" i="24"/>
  <c r="Y166" i="24"/>
  <c r="Z166" i="24"/>
  <c r="AA166" i="24"/>
  <c r="AB166" i="24"/>
  <c r="AC166" i="24"/>
  <c r="AD166" i="24"/>
  <c r="AE166" i="24"/>
  <c r="F167" i="24"/>
  <c r="G167" i="24"/>
  <c r="H167" i="24"/>
  <c r="I167" i="24"/>
  <c r="J167" i="24"/>
  <c r="K167" i="24"/>
  <c r="L167" i="24"/>
  <c r="M167" i="24"/>
  <c r="N167" i="24"/>
  <c r="O167" i="24"/>
  <c r="P167" i="24"/>
  <c r="Q167" i="24"/>
  <c r="R167" i="24"/>
  <c r="S167" i="24"/>
  <c r="T167" i="24"/>
  <c r="U167" i="24"/>
  <c r="V167" i="24"/>
  <c r="W167" i="24"/>
  <c r="X167" i="24"/>
  <c r="Y167" i="24"/>
  <c r="Z167" i="24"/>
  <c r="AA167" i="24"/>
  <c r="AB167" i="24"/>
  <c r="AC167" i="24"/>
  <c r="AD167" i="24"/>
  <c r="AE167" i="24"/>
  <c r="F168" i="24"/>
  <c r="G168" i="24"/>
  <c r="H168" i="24"/>
  <c r="I168" i="24"/>
  <c r="J168" i="24"/>
  <c r="K168" i="24"/>
  <c r="L168" i="24"/>
  <c r="M168" i="24"/>
  <c r="N168" i="24"/>
  <c r="O168" i="24"/>
  <c r="P168" i="24"/>
  <c r="Q168" i="24"/>
  <c r="R168" i="24"/>
  <c r="S168" i="24"/>
  <c r="T168" i="24"/>
  <c r="U168" i="24"/>
  <c r="V168" i="24"/>
  <c r="W168" i="24"/>
  <c r="X168" i="24"/>
  <c r="Y168" i="24"/>
  <c r="Z168" i="24"/>
  <c r="AA168" i="24"/>
  <c r="AB168" i="24"/>
  <c r="AC168" i="24"/>
  <c r="AD168" i="24"/>
  <c r="AE168" i="24"/>
  <c r="F171" i="24"/>
  <c r="G171" i="24"/>
  <c r="H171" i="24"/>
  <c r="I171" i="24"/>
  <c r="J171" i="24"/>
  <c r="K171" i="24"/>
  <c r="L171" i="24"/>
  <c r="M171" i="24"/>
  <c r="N171" i="24"/>
  <c r="O171" i="24"/>
  <c r="P171" i="24"/>
  <c r="Q171" i="24"/>
  <c r="R171" i="24"/>
  <c r="S171" i="24"/>
  <c r="T171" i="24"/>
  <c r="U171" i="24"/>
  <c r="V171" i="24"/>
  <c r="W171" i="24"/>
  <c r="X171" i="24"/>
  <c r="Y171" i="24"/>
  <c r="Z171" i="24"/>
  <c r="AA171" i="24"/>
  <c r="AB171" i="24"/>
  <c r="AC171" i="24"/>
  <c r="AD171" i="24"/>
  <c r="AE171" i="24"/>
  <c r="F172" i="24"/>
  <c r="G172" i="24"/>
  <c r="H172" i="24"/>
  <c r="I172" i="24"/>
  <c r="J172" i="24"/>
  <c r="K172" i="24"/>
  <c r="L172" i="24"/>
  <c r="M172" i="24"/>
  <c r="N172" i="24"/>
  <c r="O172" i="24"/>
  <c r="P172" i="24"/>
  <c r="Q172" i="24"/>
  <c r="R172" i="24"/>
  <c r="S172" i="24"/>
  <c r="T172" i="24"/>
  <c r="U172" i="24"/>
  <c r="V172" i="24"/>
  <c r="W172" i="24"/>
  <c r="X172" i="24"/>
  <c r="Y172" i="24"/>
  <c r="Z172" i="24"/>
  <c r="AA172" i="24"/>
  <c r="AB172" i="24"/>
  <c r="AC172" i="24"/>
  <c r="AD172" i="24"/>
  <c r="AE172" i="24"/>
  <c r="F173" i="24"/>
  <c r="G173" i="24"/>
  <c r="H173" i="24"/>
  <c r="I173" i="24"/>
  <c r="J173" i="24"/>
  <c r="K173" i="24"/>
  <c r="L173" i="24"/>
  <c r="M173" i="24"/>
  <c r="N173" i="24"/>
  <c r="O173" i="24"/>
  <c r="P173" i="24"/>
  <c r="Q173" i="24"/>
  <c r="R173" i="24"/>
  <c r="S173" i="24"/>
  <c r="T173" i="24"/>
  <c r="U173" i="24"/>
  <c r="V173" i="24"/>
  <c r="W173" i="24"/>
  <c r="X173" i="24"/>
  <c r="Y173" i="24"/>
  <c r="Z173" i="24"/>
  <c r="AA173" i="24"/>
  <c r="AB173" i="24"/>
  <c r="AC173" i="24"/>
  <c r="AD173" i="24"/>
  <c r="AE173" i="24"/>
  <c r="F174" i="24"/>
  <c r="G174" i="24"/>
  <c r="H174" i="24"/>
  <c r="I174" i="24"/>
  <c r="J174" i="24"/>
  <c r="K174" i="24"/>
  <c r="L174" i="24"/>
  <c r="M174" i="24"/>
  <c r="N174" i="24"/>
  <c r="O174" i="24"/>
  <c r="P174" i="24"/>
  <c r="Q174" i="24"/>
  <c r="R174" i="24"/>
  <c r="S174" i="24"/>
  <c r="T174" i="24"/>
  <c r="U174" i="24"/>
  <c r="V174" i="24"/>
  <c r="W174" i="24"/>
  <c r="X174" i="24"/>
  <c r="Y174" i="24"/>
  <c r="Z174" i="24"/>
  <c r="AA174" i="24"/>
  <c r="AB174" i="24"/>
  <c r="AC174" i="24"/>
  <c r="AD174" i="24"/>
  <c r="AE174" i="24"/>
  <c r="E174" i="24"/>
  <c r="E173" i="24"/>
  <c r="E172" i="24"/>
  <c r="E171" i="24"/>
  <c r="E168" i="24"/>
  <c r="E167" i="24"/>
  <c r="E166" i="24"/>
  <c r="E165" i="24"/>
  <c r="E162" i="24"/>
  <c r="E161" i="24"/>
  <c r="E160" i="24"/>
  <c r="E159" i="24"/>
  <c r="E156" i="24"/>
  <c r="E155" i="24"/>
  <c r="E154" i="24"/>
  <c r="E153" i="24"/>
  <c r="E150" i="24"/>
  <c r="E149" i="24"/>
  <c r="E148" i="24"/>
  <c r="E147" i="24"/>
  <c r="H245" i="26"/>
  <c r="H243" i="26"/>
  <c r="H237" i="26"/>
  <c r="H235" i="26"/>
  <c r="H229" i="26"/>
  <c r="H227" i="26"/>
  <c r="H221" i="26"/>
  <c r="H219" i="26"/>
  <c r="H213" i="26"/>
  <c r="H211" i="26"/>
  <c r="H206" i="26"/>
  <c r="H205" i="26"/>
  <c r="H203" i="26"/>
  <c r="H197" i="26"/>
  <c r="H195" i="26"/>
  <c r="H189" i="26"/>
  <c r="H187" i="26"/>
  <c r="H181" i="26"/>
  <c r="H179" i="26"/>
  <c r="H173" i="26"/>
  <c r="H171" i="26"/>
  <c r="H165" i="26"/>
  <c r="H163" i="26"/>
  <c r="H157" i="26"/>
  <c r="H155" i="26"/>
  <c r="H149" i="26"/>
  <c r="H147" i="26"/>
  <c r="H141" i="26"/>
  <c r="H139" i="26"/>
  <c r="H133" i="26"/>
  <c r="H131" i="26"/>
  <c r="H125" i="26"/>
  <c r="H123" i="26"/>
  <c r="H117" i="26"/>
  <c r="H115" i="26"/>
  <c r="H109" i="26"/>
  <c r="H107" i="26"/>
  <c r="H101" i="26"/>
  <c r="H99" i="26"/>
  <c r="H93" i="26"/>
  <c r="H91" i="26"/>
  <c r="H85" i="26"/>
  <c r="H83" i="26"/>
  <c r="H77" i="26"/>
  <c r="H75" i="26"/>
  <c r="H69" i="26"/>
  <c r="H67" i="26"/>
  <c r="H61" i="26"/>
  <c r="H59" i="26"/>
  <c r="H53" i="26"/>
  <c r="H51" i="26"/>
  <c r="H37" i="26"/>
  <c r="H36" i="26"/>
  <c r="H35" i="26"/>
  <c r="H22" i="26"/>
  <c r="H21" i="26"/>
  <c r="H20" i="26"/>
  <c r="H19" i="26"/>
  <c r="H5" i="26"/>
  <c r="H4" i="26"/>
  <c r="H3" i="26"/>
  <c r="H139" i="23"/>
  <c r="H138" i="23"/>
  <c r="H137" i="23"/>
  <c r="H136" i="23"/>
  <c r="H135" i="23"/>
  <c r="H134" i="23"/>
  <c r="H133" i="23"/>
  <c r="H132" i="23"/>
  <c r="H131" i="23"/>
  <c r="H130" i="23"/>
  <c r="H129" i="23"/>
  <c r="H128" i="23"/>
  <c r="H127" i="23"/>
  <c r="H126" i="23"/>
  <c r="H125" i="23"/>
  <c r="H124" i="23"/>
  <c r="H123" i="23"/>
  <c r="H122" i="23"/>
  <c r="H121" i="23"/>
  <c r="H120" i="23"/>
  <c r="H119" i="23"/>
  <c r="H118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H104" i="23"/>
  <c r="H103" i="23"/>
  <c r="H102" i="23"/>
  <c r="H101" i="23"/>
  <c r="H100" i="23"/>
  <c r="H98" i="23"/>
  <c r="H97" i="23"/>
  <c r="H96" i="23"/>
  <c r="H95" i="23"/>
  <c r="H94" i="23"/>
  <c r="H93" i="23"/>
  <c r="H92" i="23"/>
  <c r="H91" i="23"/>
  <c r="H90" i="23"/>
  <c r="H87" i="23"/>
  <c r="H86" i="23"/>
  <c r="H85" i="23"/>
  <c r="H84" i="23"/>
  <c r="H83" i="23"/>
  <c r="H82" i="23"/>
  <c r="H81" i="23"/>
  <c r="H80" i="23"/>
  <c r="H79" i="23"/>
  <c r="H78" i="23"/>
  <c r="H77" i="23"/>
  <c r="H76" i="23"/>
  <c r="H75" i="23"/>
  <c r="H74" i="23"/>
  <c r="H73" i="23"/>
  <c r="H72" i="23"/>
  <c r="H71" i="23"/>
  <c r="H70" i="23"/>
  <c r="H69" i="23"/>
  <c r="H68" i="23"/>
  <c r="H67" i="23"/>
  <c r="H66" i="23"/>
  <c r="H65" i="23"/>
  <c r="H64" i="23"/>
  <c r="H63" i="23"/>
  <c r="H62" i="23"/>
  <c r="H61" i="23"/>
  <c r="H60" i="23"/>
  <c r="H59" i="23"/>
  <c r="H58" i="23"/>
  <c r="H57" i="23"/>
  <c r="H56" i="23"/>
  <c r="H55" i="23"/>
  <c r="H54" i="23"/>
  <c r="H51" i="23"/>
  <c r="H50" i="23"/>
  <c r="H49" i="23"/>
  <c r="H48" i="23"/>
  <c r="H47" i="23"/>
  <c r="H46" i="23"/>
  <c r="H44" i="23"/>
  <c r="H43" i="23"/>
  <c r="H42" i="23"/>
  <c r="H41" i="23"/>
  <c r="H40" i="23"/>
  <c r="H39" i="23"/>
  <c r="H38" i="23"/>
  <c r="H37" i="23"/>
  <c r="H36" i="23"/>
  <c r="H35" i="23"/>
  <c r="H34" i="23"/>
  <c r="H33" i="23"/>
  <c r="H32" i="23"/>
  <c r="H31" i="23"/>
  <c r="H30" i="23"/>
  <c r="H29" i="23"/>
  <c r="H28" i="23"/>
  <c r="H27" i="23"/>
  <c r="H26" i="23"/>
  <c r="H25" i="23"/>
  <c r="H24" i="23"/>
  <c r="H23" i="23"/>
  <c r="H22" i="23"/>
  <c r="H21" i="23"/>
  <c r="H20" i="23"/>
  <c r="H19" i="23"/>
  <c r="H18" i="23"/>
  <c r="H17" i="23"/>
  <c r="H16" i="23"/>
  <c r="H15" i="23"/>
  <c r="H14" i="23"/>
  <c r="H13" i="23"/>
  <c r="H12" i="23"/>
  <c r="H11" i="23"/>
  <c r="H10" i="23"/>
  <c r="H9" i="23"/>
  <c r="H8" i="23"/>
  <c r="H7" i="23"/>
  <c r="H6" i="23"/>
  <c r="H5" i="23"/>
  <c r="H148" i="23" l="1"/>
  <c r="H150" i="23"/>
  <c r="H149" i="23"/>
  <c r="H147" i="23"/>
  <c r="H156" i="23"/>
  <c r="H155" i="23"/>
  <c r="H153" i="23"/>
  <c r="H154" i="23"/>
  <c r="H174" i="23"/>
  <c r="H173" i="23"/>
  <c r="H172" i="23"/>
  <c r="H171" i="23"/>
  <c r="H162" i="23"/>
  <c r="H161" i="23"/>
  <c r="H160" i="23"/>
  <c r="H159" i="23"/>
  <c r="H168" i="23"/>
  <c r="H167" i="23"/>
  <c r="H165" i="23"/>
  <c r="H166" i="23"/>
  <c r="Z4" i="16"/>
  <c r="AH117" i="16" l="1"/>
  <c r="AH114" i="16"/>
  <c r="AH110" i="16"/>
  <c r="AH107" i="16"/>
  <c r="AH104" i="16"/>
  <c r="AH101" i="16"/>
  <c r="AH97" i="16"/>
  <c r="AH94" i="16"/>
  <c r="AH91" i="16"/>
  <c r="AH88" i="16"/>
  <c r="AH85" i="16"/>
  <c r="AH82" i="16"/>
  <c r="AH79" i="16"/>
  <c r="AH76" i="16"/>
  <c r="AH73" i="16"/>
  <c r="AH71" i="16"/>
  <c r="AH66" i="16"/>
  <c r="AH62" i="16"/>
  <c r="AH44" i="16"/>
  <c r="AH41" i="16"/>
  <c r="AH38" i="16"/>
  <c r="AK54" i="16" l="1"/>
  <c r="AK53" i="16"/>
  <c r="AK52" i="16"/>
  <c r="AK50" i="16"/>
  <c r="AK51" i="16"/>
  <c r="AK49" i="16"/>
  <c r="AK71" i="16"/>
  <c r="AK70" i="16"/>
  <c r="AK75" i="16"/>
  <c r="AK74" i="16"/>
  <c r="AK73" i="16"/>
  <c r="AK72" i="16"/>
  <c r="AK101" i="16"/>
  <c r="AK100" i="16"/>
  <c r="AK99" i="16"/>
  <c r="AK104" i="16"/>
  <c r="AK103" i="16"/>
  <c r="AK102" i="16"/>
  <c r="AH35" i="16"/>
  <c r="AH30" i="16"/>
  <c r="AH27" i="16"/>
  <c r="AH24" i="16"/>
  <c r="AH21" i="16"/>
  <c r="AH18" i="16"/>
  <c r="AH15" i="16"/>
  <c r="AH12" i="16"/>
  <c r="AH9" i="16"/>
  <c r="AH6" i="16"/>
  <c r="Z30" i="16"/>
  <c r="Z28" i="16"/>
  <c r="Z5" i="16"/>
  <c r="Z6" i="16"/>
  <c r="Z7" i="16"/>
  <c r="Z8" i="16"/>
  <c r="Z9" i="16"/>
  <c r="Z10" i="16"/>
  <c r="Z11" i="16"/>
  <c r="Z12" i="16"/>
  <c r="Z13" i="16"/>
  <c r="Z14" i="16"/>
  <c r="Z15" i="16"/>
  <c r="Z16" i="16"/>
  <c r="Z17" i="16"/>
  <c r="Z18" i="16"/>
  <c r="Z19" i="16"/>
  <c r="Z20" i="16"/>
  <c r="Z21" i="16"/>
  <c r="Z22" i="16"/>
  <c r="Z23" i="16"/>
  <c r="Z24" i="16"/>
  <c r="Z25" i="16"/>
  <c r="Z26" i="16"/>
  <c r="Z27" i="16"/>
  <c r="Z29" i="16"/>
  <c r="AF30" i="16"/>
  <c r="AG30" i="16" s="1"/>
  <c r="AF29" i="16"/>
  <c r="AG29" i="16" s="1"/>
  <c r="AF28" i="16"/>
  <c r="AG28" i="16" s="1"/>
  <c r="AF27" i="16"/>
  <c r="AG27" i="16" s="1"/>
  <c r="AF26" i="16"/>
  <c r="AG26" i="16" s="1"/>
  <c r="AF25" i="16"/>
  <c r="AG25" i="16" s="1"/>
  <c r="AF24" i="16"/>
  <c r="AG24" i="16" s="1"/>
  <c r="AF23" i="16"/>
  <c r="AG23" i="16" s="1"/>
  <c r="AF22" i="16"/>
  <c r="AG22" i="16" s="1"/>
  <c r="AF21" i="16"/>
  <c r="AG21" i="16" s="1"/>
  <c r="AF20" i="16"/>
  <c r="AG20" i="16" s="1"/>
  <c r="AF19" i="16"/>
  <c r="AG19" i="16" s="1"/>
  <c r="AF18" i="16"/>
  <c r="AG18" i="16" s="1"/>
  <c r="AF17" i="16"/>
  <c r="AG17" i="16" s="1"/>
  <c r="AF16" i="16"/>
  <c r="AG16" i="16" s="1"/>
  <c r="AF15" i="16"/>
  <c r="AG15" i="16" s="1"/>
  <c r="AF14" i="16"/>
  <c r="AG14" i="16" s="1"/>
  <c r="AF13" i="16"/>
  <c r="AG13" i="16" s="1"/>
  <c r="AF39" i="16"/>
  <c r="AG39" i="16" s="1"/>
  <c r="AF38" i="16"/>
  <c r="AG38" i="16" s="1"/>
  <c r="AF37" i="16"/>
  <c r="AG37" i="16" s="1"/>
  <c r="AF36" i="16"/>
  <c r="AG36" i="16" s="1"/>
  <c r="AF35" i="16"/>
  <c r="AG35" i="16" s="1"/>
  <c r="AF34" i="16"/>
  <c r="AG34" i="16" s="1"/>
  <c r="AF33" i="16"/>
  <c r="AG33" i="16" s="1"/>
  <c r="AF32" i="16"/>
  <c r="AG32" i="16" s="1"/>
  <c r="AF12" i="16"/>
  <c r="AG12" i="16" s="1"/>
  <c r="P9" i="15"/>
  <c r="P6" i="15"/>
  <c r="O11" i="15"/>
  <c r="O12" i="15"/>
  <c r="O13" i="15"/>
  <c r="O14" i="15"/>
  <c r="O15" i="15"/>
  <c r="O16" i="15"/>
  <c r="O17" i="15"/>
  <c r="O18" i="15"/>
  <c r="P18" i="15" s="1"/>
  <c r="O19" i="15"/>
  <c r="O20" i="15"/>
  <c r="O21" i="15"/>
  <c r="O22" i="15"/>
  <c r="O23" i="15"/>
  <c r="O24" i="15"/>
  <c r="O25" i="15"/>
  <c r="O26" i="15"/>
  <c r="O27" i="15"/>
  <c r="O28" i="15"/>
  <c r="O29" i="15"/>
  <c r="O30" i="15"/>
  <c r="P30" i="15" l="1"/>
  <c r="P24" i="15"/>
  <c r="P21" i="15"/>
  <c r="P15" i="15"/>
  <c r="P12" i="15"/>
  <c r="S4" i="15" s="1"/>
  <c r="AK6" i="16"/>
  <c r="AK4" i="16"/>
  <c r="AK9" i="16"/>
  <c r="AK7" i="16"/>
  <c r="AK5" i="16"/>
  <c r="AK8" i="16"/>
  <c r="AK36" i="16"/>
  <c r="AK34" i="16"/>
  <c r="AK33" i="16"/>
  <c r="AK37" i="16"/>
  <c r="AK35" i="16"/>
  <c r="AK32" i="16"/>
  <c r="S7" i="15"/>
  <c r="S6" i="15"/>
  <c r="S5" i="15"/>
  <c r="P27" i="15"/>
  <c r="AF97" i="16"/>
  <c r="AG97" i="16" s="1"/>
  <c r="AF96" i="16"/>
  <c r="AG96" i="16" s="1"/>
  <c r="AF95" i="16"/>
  <c r="AG95" i="16" s="1"/>
  <c r="AF94" i="16"/>
  <c r="AG94" i="16" s="1"/>
  <c r="AF93" i="16"/>
  <c r="AG93" i="16" s="1"/>
  <c r="AF92" i="16"/>
  <c r="AG92" i="16" s="1"/>
  <c r="AF91" i="16"/>
  <c r="AG91" i="16" s="1"/>
  <c r="AF90" i="16"/>
  <c r="AG90" i="16" s="1"/>
  <c r="AF89" i="16"/>
  <c r="AG89" i="16" s="1"/>
  <c r="AF88" i="16"/>
  <c r="AG88" i="16" s="1"/>
  <c r="AF87" i="16"/>
  <c r="AG87" i="16" s="1"/>
  <c r="AF86" i="16"/>
  <c r="AG86" i="16" s="1"/>
  <c r="AF85" i="16"/>
  <c r="AG85" i="16" s="1"/>
  <c r="AF84" i="16"/>
  <c r="AG84" i="16" s="1"/>
  <c r="AF83" i="16"/>
  <c r="AG83" i="16" s="1"/>
  <c r="AF82" i="16"/>
  <c r="AG82" i="16" s="1"/>
  <c r="AF81" i="16"/>
  <c r="AG81" i="16" s="1"/>
  <c r="AF80" i="16"/>
  <c r="AG80" i="16" s="1"/>
  <c r="AF79" i="16"/>
  <c r="AG79" i="16" s="1"/>
  <c r="AF78" i="16"/>
  <c r="AG78" i="16" s="1"/>
  <c r="AF77" i="16"/>
  <c r="AG77" i="16" s="1"/>
  <c r="AF76" i="16"/>
  <c r="AG76" i="16" s="1"/>
  <c r="AF75" i="16"/>
  <c r="AG75" i="16" s="1"/>
  <c r="AF74" i="16"/>
  <c r="AG74" i="16" s="1"/>
  <c r="AF73" i="16"/>
  <c r="AG73" i="16" s="1"/>
  <c r="AF68" i="16"/>
  <c r="AG68" i="16" s="1"/>
  <c r="AF67" i="16"/>
  <c r="AG67" i="16" s="1"/>
  <c r="AF66" i="16"/>
  <c r="AG66" i="16" s="1"/>
  <c r="AF65" i="16"/>
  <c r="AG65" i="16" s="1"/>
  <c r="AF64" i="16"/>
  <c r="AG64" i="16" s="1"/>
  <c r="AF63" i="16"/>
  <c r="AG63" i="16" s="1"/>
  <c r="AF62" i="16"/>
  <c r="AG62" i="16" s="1"/>
  <c r="AF61" i="16"/>
  <c r="AG61" i="16" s="1"/>
  <c r="AF60" i="16"/>
  <c r="AG60" i="16" s="1"/>
  <c r="AF59" i="16"/>
  <c r="AG59" i="16" s="1"/>
  <c r="AF58" i="16"/>
  <c r="AG58" i="16" s="1"/>
  <c r="AF57" i="16"/>
  <c r="AG57" i="16" s="1"/>
  <c r="AF56" i="16"/>
  <c r="AG56" i="16" s="1"/>
  <c r="AF55" i="16"/>
  <c r="AG55" i="16" s="1"/>
  <c r="AF54" i="16"/>
  <c r="AG54" i="16" s="1"/>
  <c r="AF53" i="16"/>
  <c r="AG53" i="16" s="1"/>
  <c r="AF52" i="16"/>
  <c r="AG52" i="16" s="1"/>
  <c r="AF51" i="16"/>
  <c r="AG51" i="16" s="1"/>
  <c r="AF50" i="16"/>
  <c r="AG50" i="16" s="1"/>
  <c r="AF49" i="16"/>
  <c r="AG49" i="16" s="1"/>
  <c r="AF47" i="16"/>
  <c r="AG47" i="16" s="1"/>
  <c r="AF46" i="16"/>
  <c r="AG46" i="16" s="1"/>
  <c r="AF45" i="16"/>
  <c r="AG45" i="16" s="1"/>
  <c r="AF44" i="16"/>
  <c r="AG44" i="16" s="1"/>
  <c r="AF43" i="16"/>
  <c r="AG43" i="16" s="1"/>
  <c r="AF42" i="16"/>
  <c r="AG42" i="16" s="1"/>
  <c r="AF41" i="16"/>
  <c r="AG41" i="16" s="1"/>
  <c r="S9" i="15" l="1"/>
  <c r="S8" i="15"/>
  <c r="O99" i="15"/>
  <c r="O100" i="15"/>
  <c r="O101" i="15"/>
  <c r="O102" i="15"/>
  <c r="O103" i="15"/>
  <c r="O104" i="15"/>
  <c r="O105" i="15"/>
  <c r="O106" i="15"/>
  <c r="O107" i="15"/>
  <c r="O108" i="15"/>
  <c r="O109" i="15"/>
  <c r="O110" i="15"/>
  <c r="O111" i="15"/>
  <c r="O112" i="15"/>
  <c r="O113" i="15"/>
  <c r="O114" i="15"/>
  <c r="O115" i="15"/>
  <c r="O116" i="15"/>
  <c r="O117" i="15"/>
  <c r="N97" i="15"/>
  <c r="O97" i="15" s="1"/>
  <c r="N96" i="15"/>
  <c r="O96" i="15" s="1"/>
  <c r="N95" i="15"/>
  <c r="O95" i="15" s="1"/>
  <c r="N94" i="15"/>
  <c r="O94" i="15" s="1"/>
  <c r="N93" i="15"/>
  <c r="O93" i="15" s="1"/>
  <c r="N92" i="15"/>
  <c r="O92" i="15" s="1"/>
  <c r="N91" i="15"/>
  <c r="O91" i="15" s="1"/>
  <c r="N90" i="15"/>
  <c r="O90" i="15" s="1"/>
  <c r="N89" i="15"/>
  <c r="O89" i="15" s="1"/>
  <c r="N88" i="15"/>
  <c r="O88" i="15" s="1"/>
  <c r="N87" i="15"/>
  <c r="O87" i="15" s="1"/>
  <c r="N86" i="15"/>
  <c r="O86" i="15" s="1"/>
  <c r="N85" i="15"/>
  <c r="O85" i="15" s="1"/>
  <c r="N84" i="15"/>
  <c r="O84" i="15" s="1"/>
  <c r="N83" i="15"/>
  <c r="O83" i="15" s="1"/>
  <c r="N82" i="15"/>
  <c r="O82" i="15" s="1"/>
  <c r="N81" i="15"/>
  <c r="O81" i="15" s="1"/>
  <c r="N80" i="15"/>
  <c r="O80" i="15" s="1"/>
  <c r="N79" i="15"/>
  <c r="O79" i="15" s="1"/>
  <c r="N78" i="15"/>
  <c r="O78" i="15" s="1"/>
  <c r="N77" i="15"/>
  <c r="O77" i="15" s="1"/>
  <c r="N76" i="15"/>
  <c r="O76" i="15" s="1"/>
  <c r="N75" i="15"/>
  <c r="O75" i="15" s="1"/>
  <c r="N74" i="15"/>
  <c r="O74" i="15" s="1"/>
  <c r="N73" i="15"/>
  <c r="O73" i="15" s="1"/>
  <c r="N72" i="15"/>
  <c r="O72" i="15" s="1"/>
  <c r="N71" i="15"/>
  <c r="O71" i="15" s="1"/>
  <c r="N70" i="15"/>
  <c r="O70" i="15" s="1"/>
  <c r="N68" i="15"/>
  <c r="O68" i="15" s="1"/>
  <c r="N67" i="15"/>
  <c r="O67" i="15" s="1"/>
  <c r="N66" i="15"/>
  <c r="O66" i="15" s="1"/>
  <c r="N65" i="15"/>
  <c r="O65" i="15" s="1"/>
  <c r="N64" i="15"/>
  <c r="O64" i="15" s="1"/>
  <c r="N63" i="15"/>
  <c r="O63" i="15" s="1"/>
  <c r="N62" i="15"/>
  <c r="O62" i="15" s="1"/>
  <c r="N61" i="15"/>
  <c r="O61" i="15" s="1"/>
  <c r="N60" i="15"/>
  <c r="O60" i="15" s="1"/>
  <c r="N59" i="15"/>
  <c r="O59" i="15" s="1"/>
  <c r="N58" i="15"/>
  <c r="O58" i="15" s="1"/>
  <c r="N57" i="15"/>
  <c r="O57" i="15" s="1"/>
  <c r="N56" i="15"/>
  <c r="O56" i="15" s="1"/>
  <c r="N55" i="15"/>
  <c r="O55" i="15" s="1"/>
  <c r="N54" i="15"/>
  <c r="O54" i="15" s="1"/>
  <c r="N53" i="15"/>
  <c r="O53" i="15" s="1"/>
  <c r="N52" i="15"/>
  <c r="O52" i="15" s="1"/>
  <c r="N51" i="15"/>
  <c r="O51" i="15" s="1"/>
  <c r="N50" i="15"/>
  <c r="O50" i="15" s="1"/>
  <c r="N49" i="15"/>
  <c r="O49" i="15" s="1"/>
  <c r="N47" i="15"/>
  <c r="O47" i="15" s="1"/>
  <c r="N46" i="15"/>
  <c r="O46" i="15" s="1"/>
  <c r="N45" i="15"/>
  <c r="O45" i="15" s="1"/>
  <c r="N44" i="15"/>
  <c r="N43" i="15"/>
  <c r="O43" i="15" s="1"/>
  <c r="N42" i="15"/>
  <c r="N41" i="15"/>
  <c r="O41" i="15" s="1"/>
  <c r="N40" i="15"/>
  <c r="O40" i="15" s="1"/>
  <c r="N39" i="15"/>
  <c r="O39" i="15" s="1"/>
  <c r="N38" i="15"/>
  <c r="O38" i="15" s="1"/>
  <c r="N37" i="15"/>
  <c r="O37" i="15" s="1"/>
  <c r="N36" i="15"/>
  <c r="O36" i="15" s="1"/>
  <c r="N35" i="15"/>
  <c r="O35" i="15" s="1"/>
  <c r="N34" i="15"/>
  <c r="O34" i="15" s="1"/>
  <c r="N33" i="15"/>
  <c r="O33" i="15" s="1"/>
  <c r="N32" i="15"/>
  <c r="O32" i="15" s="1"/>
  <c r="P101" i="15" l="1"/>
  <c r="P62" i="15"/>
  <c r="P66" i="15"/>
  <c r="P71" i="15"/>
  <c r="P73" i="15"/>
  <c r="P82" i="15"/>
  <c r="P94" i="15"/>
  <c r="P110" i="15"/>
  <c r="P35" i="15"/>
  <c r="P38" i="15"/>
  <c r="P76" i="15"/>
  <c r="P88" i="15"/>
  <c r="P104" i="15"/>
  <c r="P85" i="15"/>
  <c r="P97" i="15"/>
  <c r="P107" i="15"/>
  <c r="P41" i="15"/>
  <c r="P79" i="15"/>
  <c r="P91" i="15"/>
  <c r="P117" i="15"/>
  <c r="P114" i="15"/>
  <c r="O44" i="15"/>
  <c r="O42" i="15"/>
  <c r="S37" i="15" l="1"/>
  <c r="S36" i="15"/>
  <c r="S35" i="15"/>
  <c r="S34" i="15"/>
  <c r="S33" i="15"/>
  <c r="S32" i="15"/>
  <c r="S70" i="15"/>
  <c r="S75" i="15"/>
  <c r="S74" i="15"/>
  <c r="S73" i="15"/>
  <c r="S72" i="15"/>
  <c r="S71" i="15"/>
  <c r="S51" i="15"/>
  <c r="S50" i="15"/>
  <c r="S49" i="15"/>
  <c r="S54" i="15"/>
  <c r="S53" i="15"/>
  <c r="S52" i="15"/>
  <c r="S104" i="15"/>
  <c r="S103" i="15"/>
  <c r="S102" i="15"/>
  <c r="S101" i="15"/>
  <c r="S100" i="15"/>
  <c r="S99" i="15"/>
  <c r="P44" i="15"/>
  <c r="AF99" i="16" l="1"/>
  <c r="AG99" i="16" s="1"/>
  <c r="AF100" i="16"/>
  <c r="AG100" i="16" s="1"/>
  <c r="AF101" i="16"/>
  <c r="AG101" i="16" s="1"/>
  <c r="AF102" i="16"/>
  <c r="AG102" i="16" s="1"/>
  <c r="AF103" i="16"/>
  <c r="AG103" i="16" s="1"/>
  <c r="AF104" i="16"/>
  <c r="AG104" i="16" s="1"/>
  <c r="AF105" i="16"/>
  <c r="AG105" i="16" s="1"/>
  <c r="AF106" i="16"/>
  <c r="AG106" i="16" s="1"/>
  <c r="AF107" i="16"/>
  <c r="AG107" i="16" s="1"/>
  <c r="AF108" i="16"/>
  <c r="AG108" i="16" s="1"/>
  <c r="AF109" i="16"/>
  <c r="AG109" i="16" s="1"/>
  <c r="AF110" i="16"/>
  <c r="AG110" i="16" s="1"/>
  <c r="AF111" i="16"/>
  <c r="AG111" i="16" s="1"/>
  <c r="AF112" i="16"/>
  <c r="AG112" i="16" s="1"/>
  <c r="AF113" i="16"/>
  <c r="AG113" i="16" s="1"/>
  <c r="AF114" i="16"/>
  <c r="AG114" i="16" s="1"/>
  <c r="AF115" i="16"/>
  <c r="AG115" i="16" s="1"/>
  <c r="AF116" i="16"/>
  <c r="AG116" i="16" s="1"/>
  <c r="AF117" i="16"/>
  <c r="AG117" i="16" s="1"/>
  <c r="AF71" i="16"/>
  <c r="AG71" i="16" s="1"/>
  <c r="AF72" i="16"/>
  <c r="AG72" i="16" s="1"/>
  <c r="AF70" i="16"/>
  <c r="AG70" i="16" s="1"/>
  <c r="AF40" i="16"/>
  <c r="AG40" i="16" s="1"/>
  <c r="AF5" i="16"/>
  <c r="AG5" i="16" s="1"/>
  <c r="AF6" i="16"/>
  <c r="AG6" i="16" s="1"/>
  <c r="AF7" i="16"/>
  <c r="AG7" i="16" s="1"/>
  <c r="AF8" i="16"/>
  <c r="AG8" i="16" s="1"/>
  <c r="AF9" i="16"/>
  <c r="AG9" i="16" s="1"/>
  <c r="AF10" i="16"/>
  <c r="AG10" i="16" s="1"/>
  <c r="AF11" i="16"/>
  <c r="AG11" i="16" s="1"/>
  <c r="AF4" i="16"/>
  <c r="AG4" i="16" s="1"/>
</calcChain>
</file>

<file path=xl/sharedStrings.xml><?xml version="1.0" encoding="utf-8"?>
<sst xmlns="http://schemas.openxmlformats.org/spreadsheetml/2006/main" count="7557" uniqueCount="1525">
  <si>
    <t>Location</t>
  </si>
  <si>
    <t>A1</t>
  </si>
  <si>
    <t>–</t>
  </si>
  <si>
    <t>A2</t>
  </si>
  <si>
    <t>A12</t>
  </si>
  <si>
    <t>A13</t>
  </si>
  <si>
    <t>2 ACA</t>
  </si>
  <si>
    <t>A15</t>
  </si>
  <si>
    <t>3 PAL</t>
  </si>
  <si>
    <t>A16</t>
  </si>
  <si>
    <t>A18</t>
  </si>
  <si>
    <t>A19</t>
  </si>
  <si>
    <t>3 OLE</t>
  </si>
  <si>
    <t>A52</t>
  </si>
  <si>
    <t>Austria: Eisenerz Alpen; Kölblwirt (near Johnsbach): at the path from Kölblwirt up to Hesshütte in Gesäuse between Untere Koderalm and Stadlalm (right of the road to the top), 3 km NE of the village; 47°33'00.0"N, 14°38'38.0"E; 1560 a. s. l.; coll. P. Bureš &amp; J. Šmerda 30/July/2016.</t>
  </si>
  <si>
    <t>A53</t>
  </si>
  <si>
    <t>A54</t>
  </si>
  <si>
    <t>A111</t>
  </si>
  <si>
    <t>2 ERIS</t>
  </si>
  <si>
    <t>A123</t>
  </si>
  <si>
    <t>3 ERIS</t>
  </si>
  <si>
    <t>BiH3</t>
  </si>
  <si>
    <t>CZ_B3</t>
  </si>
  <si>
    <t>1 ARV</t>
  </si>
  <si>
    <t>2 ARV</t>
  </si>
  <si>
    <t>CZ_B7</t>
  </si>
  <si>
    <t>CZ_B8</t>
  </si>
  <si>
    <t>CZ_B10</t>
  </si>
  <si>
    <t>2 VUL</t>
  </si>
  <si>
    <t>CZ_B13</t>
  </si>
  <si>
    <t>1 VUL</t>
  </si>
  <si>
    <t>CZ_B20</t>
  </si>
  <si>
    <t>CZ_B21</t>
  </si>
  <si>
    <t>CZ_B23</t>
  </si>
  <si>
    <t>CZ_B30</t>
  </si>
  <si>
    <t>3 PAN</t>
  </si>
  <si>
    <t>CZ_B31</t>
  </si>
  <si>
    <t>2 PAN</t>
  </si>
  <si>
    <t>CZ_K1</t>
  </si>
  <si>
    <t>CZ_K2</t>
  </si>
  <si>
    <t>CZ_K3</t>
  </si>
  <si>
    <t>CZ_K4</t>
  </si>
  <si>
    <t>2 PAL</t>
  </si>
  <si>
    <t>CZ_K6</t>
  </si>
  <si>
    <t>CZ_K7</t>
  </si>
  <si>
    <t>CZ_K8</t>
  </si>
  <si>
    <t>CZ_K9</t>
  </si>
  <si>
    <t>1 OLE</t>
  </si>
  <si>
    <t>CZ_K13</t>
  </si>
  <si>
    <t>CZ_K16</t>
  </si>
  <si>
    <t>CZ_K18</t>
  </si>
  <si>
    <t>CZ_K20</t>
  </si>
  <si>
    <t>CZ_K21</t>
  </si>
  <si>
    <t>1 ACA</t>
  </si>
  <si>
    <t>CZ_K23</t>
  </si>
  <si>
    <t>CZ_K24</t>
  </si>
  <si>
    <t>CZ_K25</t>
  </si>
  <si>
    <t>CZ_K30</t>
  </si>
  <si>
    <t>CZ_K32</t>
  </si>
  <si>
    <t>CZ_K34</t>
  </si>
  <si>
    <t>1 PAN</t>
  </si>
  <si>
    <t>CZ_K35</t>
  </si>
  <si>
    <t>CZ_Z1</t>
  </si>
  <si>
    <t>CZ_Z3</t>
  </si>
  <si>
    <t>CZ_Z4</t>
  </si>
  <si>
    <t>CZ_Z5</t>
  </si>
  <si>
    <t>CZ_Z6</t>
  </si>
  <si>
    <t>CZ_Z7</t>
  </si>
  <si>
    <t>CZ_Z9</t>
  </si>
  <si>
    <t>CZ_Z11</t>
  </si>
  <si>
    <t>CZ_Z12</t>
  </si>
  <si>
    <t>CZ_Z13</t>
  </si>
  <si>
    <t>CZ_Z14</t>
  </si>
  <si>
    <t>CZ_Z16</t>
  </si>
  <si>
    <t>CZ_Z17</t>
  </si>
  <si>
    <t>CZ_Z18</t>
  </si>
  <si>
    <t>CZ_Z20</t>
  </si>
  <si>
    <t>CZ_Z22</t>
  </si>
  <si>
    <t>CZ_Z27</t>
  </si>
  <si>
    <t>SK1</t>
  </si>
  <si>
    <t>SK2</t>
  </si>
  <si>
    <t>1 PAL</t>
  </si>
  <si>
    <t>SK4</t>
  </si>
  <si>
    <t>SK5</t>
  </si>
  <si>
    <t xml:space="preserve">SL3 </t>
  </si>
  <si>
    <t xml:space="preserve">SL4 </t>
  </si>
  <si>
    <t>Taxon</t>
  </si>
  <si>
    <t>Cirsium erisithales</t>
  </si>
  <si>
    <t>Cirsium acaulon</t>
  </si>
  <si>
    <r>
      <t>Standard</t>
    </r>
    <r>
      <rPr>
        <vertAlign val="superscript"/>
        <sz val="11"/>
        <color theme="1"/>
        <rFont val="Times New Roman"/>
        <family val="1"/>
        <charset val="238"/>
      </rPr>
      <t>2</t>
    </r>
  </si>
  <si>
    <r>
      <t>Dye</t>
    </r>
    <r>
      <rPr>
        <vertAlign val="superscript"/>
        <sz val="11"/>
        <color theme="1"/>
        <rFont val="Times New Roman"/>
        <family val="1"/>
        <charset val="238"/>
      </rPr>
      <t>3</t>
    </r>
  </si>
  <si>
    <t>Count</t>
  </si>
  <si>
    <t>Gain</t>
  </si>
  <si>
    <t>L-L</t>
  </si>
  <si>
    <t>Speed (part./sec)</t>
  </si>
  <si>
    <t>Mean stand.</t>
  </si>
  <si>
    <t>Mean Sample</t>
  </si>
  <si>
    <t>CV stand.</t>
  </si>
  <si>
    <t>CV sample</t>
  </si>
  <si>
    <t>Bellis perennis</t>
  </si>
  <si>
    <t>PI</t>
  </si>
  <si>
    <t>mean</t>
  </si>
  <si>
    <t>s.d.</t>
  </si>
  <si>
    <t>min</t>
  </si>
  <si>
    <t>max</t>
  </si>
  <si>
    <r>
      <rPr>
        <vertAlign val="superscript"/>
        <sz val="11"/>
        <color theme="1"/>
        <rFont val="Times New Roman"/>
        <family val="1"/>
        <charset val="238"/>
      </rPr>
      <t>3</t>
    </r>
    <r>
      <rPr>
        <sz val="11"/>
        <color theme="1"/>
        <rFont val="Times New Roman"/>
        <family val="1"/>
        <charset val="238"/>
      </rPr>
      <t xml:space="preserve"> PI = propidium iodide</t>
    </r>
  </si>
  <si>
    <t>Sample/ standard</t>
  </si>
  <si>
    <t>2C (Mbp)</t>
  </si>
  <si>
    <t>1.99 ± 0.03 pg</t>
  </si>
  <si>
    <t>1.97 ± 0.06 pg</t>
  </si>
  <si>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 xml:space="preserve"> Codes given by taxa abreviation and locality code from Supplementary Table S1 / For Cirsium greimleri data adopted from Bureš et al (in prep.)</t>
    </r>
  </si>
  <si>
    <t>a</t>
  </si>
  <si>
    <t>b</t>
  </si>
  <si>
    <t>TUKEY</t>
  </si>
  <si>
    <t>Speed (part./ sec)</t>
  </si>
  <si>
    <t>DAPI Factor</t>
  </si>
  <si>
    <t>AT content of standard</t>
  </si>
  <si>
    <t xml:space="preserve">Dye specifity </t>
  </si>
  <si>
    <t>Binding length</t>
  </si>
  <si>
    <t>AT%</t>
  </si>
  <si>
    <t>CG%</t>
  </si>
  <si>
    <t>GC pro-portion</t>
  </si>
  <si>
    <t>logit(GC pro-portion)</t>
  </si>
  <si>
    <t>DAPI</t>
  </si>
  <si>
    <t>AT</t>
  </si>
  <si>
    <r>
      <rPr>
        <vertAlign val="super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 xml:space="preserve"> </t>
    </r>
    <r>
      <rPr>
        <i/>
        <sz val="11"/>
        <color theme="1"/>
        <rFont val="Times New Roman"/>
        <family val="1"/>
        <charset val="238"/>
      </rPr>
      <t>Bellis perennis</t>
    </r>
    <r>
      <rPr>
        <sz val="11"/>
        <color theme="1"/>
        <rFont val="Times New Roman"/>
        <family val="1"/>
        <charset val="238"/>
      </rPr>
      <t xml:space="preserve">: 2C=3089.89 Mbp; 38.72 % GC. </t>
    </r>
  </si>
  <si>
    <t>c</t>
  </si>
  <si>
    <t>2.03 ± 0.04 pg</t>
  </si>
  <si>
    <t>5000</t>
  </si>
  <si>
    <t>480</t>
  </si>
  <si>
    <t>70</t>
  </si>
  <si>
    <t>0.9</t>
  </si>
  <si>
    <t>1.0</t>
  </si>
  <si>
    <t>1.85</t>
  </si>
  <si>
    <t>2.21</t>
  </si>
  <si>
    <t>2.22</t>
  </si>
  <si>
    <t>2.95</t>
  </si>
  <si>
    <t>2.37</t>
  </si>
  <si>
    <t>3.55</t>
  </si>
  <si>
    <t>1.77</t>
  </si>
  <si>
    <t>2.61</t>
  </si>
  <si>
    <t>2.25</t>
  </si>
  <si>
    <t>326.84</t>
  </si>
  <si>
    <t>1.68</t>
  </si>
  <si>
    <t>2.11</t>
  </si>
  <si>
    <t>2.23</t>
  </si>
  <si>
    <t>1.95</t>
  </si>
  <si>
    <t>2.67</t>
  </si>
  <si>
    <t>0.8</t>
  </si>
  <si>
    <t>1.80</t>
  </si>
  <si>
    <t>320</t>
  </si>
  <si>
    <t>120</t>
  </si>
  <si>
    <t>0.7</t>
  </si>
  <si>
    <t>300.20</t>
  </si>
  <si>
    <t>194.76</t>
  </si>
  <si>
    <t>4.55</t>
  </si>
  <si>
    <t>6.66</t>
  </si>
  <si>
    <t>310.68</t>
  </si>
  <si>
    <t>203.48</t>
  </si>
  <si>
    <t>2.84</t>
  </si>
  <si>
    <t>4.20</t>
  </si>
  <si>
    <t>1.1</t>
  </si>
  <si>
    <t>298.66</t>
  </si>
  <si>
    <t>198.07</t>
  </si>
  <si>
    <t>3.35</t>
  </si>
  <si>
    <t>4.98</t>
  </si>
  <si>
    <t>294.72</t>
  </si>
  <si>
    <t>182.98</t>
  </si>
  <si>
    <t>3.02</t>
  </si>
  <si>
    <t>3.73</t>
  </si>
  <si>
    <t>271.33</t>
  </si>
  <si>
    <t>170.44</t>
  </si>
  <si>
    <t>3.66</t>
  </si>
  <si>
    <t>5.89</t>
  </si>
  <si>
    <t>282.36</t>
  </si>
  <si>
    <t>177.53</t>
  </si>
  <si>
    <t>2.53</t>
  </si>
  <si>
    <t>4.12</t>
  </si>
  <si>
    <t>324.58</t>
  </si>
  <si>
    <t>213.23</t>
  </si>
  <si>
    <t>2.81</t>
  </si>
  <si>
    <t>4.64</t>
  </si>
  <si>
    <t>306.54</t>
  </si>
  <si>
    <t>202.82</t>
  </si>
  <si>
    <t>4.73</t>
  </si>
  <si>
    <t>297.24</t>
  </si>
  <si>
    <t>198.99</t>
  </si>
  <si>
    <t>2.44</t>
  </si>
  <si>
    <t>4.77</t>
  </si>
  <si>
    <t>314.00</t>
  </si>
  <si>
    <t>206.94</t>
  </si>
  <si>
    <t>2.62</t>
  </si>
  <si>
    <t>3.80</t>
  </si>
  <si>
    <t>3804</t>
  </si>
  <si>
    <t>307.27</t>
  </si>
  <si>
    <t>203.27</t>
  </si>
  <si>
    <t>2.58</t>
  </si>
  <si>
    <t>291.45</t>
  </si>
  <si>
    <t>198.46</t>
  </si>
  <si>
    <t>2.17</t>
  </si>
  <si>
    <t>4.76</t>
  </si>
  <si>
    <t>311.96</t>
  </si>
  <si>
    <t>197.97</t>
  </si>
  <si>
    <t>295.92</t>
  </si>
  <si>
    <t>190.07</t>
  </si>
  <si>
    <t>3.28</t>
  </si>
  <si>
    <t>4.67</t>
  </si>
  <si>
    <t>303.64</t>
  </si>
  <si>
    <t>201.24</t>
  </si>
  <si>
    <t>3.17</t>
  </si>
  <si>
    <t>4.08</t>
  </si>
  <si>
    <t>291.28</t>
  </si>
  <si>
    <t>187.94</t>
  </si>
  <si>
    <t>2.65</t>
  </si>
  <si>
    <t>3.49</t>
  </si>
  <si>
    <t>307.66</t>
  </si>
  <si>
    <t>202.90</t>
  </si>
  <si>
    <t>2.19</t>
  </si>
  <si>
    <t>4.31</t>
  </si>
  <si>
    <t>300.10</t>
  </si>
  <si>
    <t>199.22</t>
  </si>
  <si>
    <t>2.80</t>
  </si>
  <si>
    <t>4.94</t>
  </si>
  <si>
    <t>278.13</t>
  </si>
  <si>
    <t>184.97</t>
  </si>
  <si>
    <t>2.51</t>
  </si>
  <si>
    <t>4.26</t>
  </si>
  <si>
    <r>
      <t xml:space="preserve">Cirsium bertolonii - </t>
    </r>
    <r>
      <rPr>
        <sz val="11"/>
        <rFont val="Times New Roman"/>
        <family val="1"/>
        <charset val="238"/>
      </rPr>
      <t>Monte Sagro</t>
    </r>
  </si>
  <si>
    <t>0.6</t>
  </si>
  <si>
    <t>337.62</t>
  </si>
  <si>
    <t>247.96</t>
  </si>
  <si>
    <t>2.73</t>
  </si>
  <si>
    <t>330.55</t>
  </si>
  <si>
    <t>239.16</t>
  </si>
  <si>
    <t>4.03</t>
  </si>
  <si>
    <t>0.5</t>
  </si>
  <si>
    <t>346.66</t>
  </si>
  <si>
    <t>250.65</t>
  </si>
  <si>
    <t>3.74</t>
  </si>
  <si>
    <t>0.4</t>
  </si>
  <si>
    <t>345.77</t>
  </si>
  <si>
    <t>254.44</t>
  </si>
  <si>
    <t>3.31</t>
  </si>
  <si>
    <t>2.63</t>
  </si>
  <si>
    <t>338.61</t>
  </si>
  <si>
    <t>248.59</t>
  </si>
  <si>
    <t>3.04</t>
  </si>
  <si>
    <t>344.59</t>
  </si>
  <si>
    <t>254.36</t>
  </si>
  <si>
    <t>3.99</t>
  </si>
  <si>
    <t>326.55</t>
  </si>
  <si>
    <t>235.32</t>
  </si>
  <si>
    <t>3.42</t>
  </si>
  <si>
    <t>4.29</t>
  </si>
  <si>
    <t>341.27</t>
  </si>
  <si>
    <t>254.69</t>
  </si>
  <si>
    <t>3.06</t>
  </si>
  <si>
    <t>3.92</t>
  </si>
  <si>
    <t>330</t>
  </si>
  <si>
    <t>100</t>
  </si>
  <si>
    <t>315.79</t>
  </si>
  <si>
    <t>227.74</t>
  </si>
  <si>
    <t>4.15</t>
  </si>
  <si>
    <t>302.77</t>
  </si>
  <si>
    <t>218.96</t>
  </si>
  <si>
    <t>220.67</t>
  </si>
  <si>
    <t>3.62</t>
  </si>
  <si>
    <t>295.50</t>
  </si>
  <si>
    <t>211.94</t>
  </si>
  <si>
    <t>2.38</t>
  </si>
  <si>
    <t>2.89</t>
  </si>
  <si>
    <t>3.61</t>
  </si>
  <si>
    <t>301.15</t>
  </si>
  <si>
    <t>222.42</t>
  </si>
  <si>
    <t>4.04</t>
  </si>
  <si>
    <t>304.92</t>
  </si>
  <si>
    <t>224.08</t>
  </si>
  <si>
    <t>288.84</t>
  </si>
  <si>
    <t>215.53</t>
  </si>
  <si>
    <t>2.60</t>
  </si>
  <si>
    <t>3.51</t>
  </si>
  <si>
    <t>304.54</t>
  </si>
  <si>
    <t>221.03</t>
  </si>
  <si>
    <t>3.09</t>
  </si>
  <si>
    <t>301.95</t>
  </si>
  <si>
    <t>222.91</t>
  </si>
  <si>
    <t>3.60</t>
  </si>
  <si>
    <t>4.45</t>
  </si>
  <si>
    <t>299.47</t>
  </si>
  <si>
    <t>222.13</t>
  </si>
  <si>
    <t>2.86</t>
  </si>
  <si>
    <t>3.79</t>
  </si>
  <si>
    <t>311.17</t>
  </si>
  <si>
    <t>217.96</t>
  </si>
  <si>
    <t>3.18</t>
  </si>
  <si>
    <t>3.82</t>
  </si>
  <si>
    <t>313.83</t>
  </si>
  <si>
    <t>225.74</t>
  </si>
  <si>
    <t>3.37</t>
  </si>
  <si>
    <t>3.95</t>
  </si>
  <si>
    <t>301.93</t>
  </si>
  <si>
    <t>216.27</t>
  </si>
  <si>
    <t>2.54</t>
  </si>
  <si>
    <t>3.03</t>
  </si>
  <si>
    <t>299.71</t>
  </si>
  <si>
    <t>216.58</t>
  </si>
  <si>
    <t>3.24</t>
  </si>
  <si>
    <t>293.10</t>
  </si>
  <si>
    <t>210.26</t>
  </si>
  <si>
    <t>3.08</t>
  </si>
  <si>
    <t>3.47</t>
  </si>
  <si>
    <t>306.83</t>
  </si>
  <si>
    <t>3.48</t>
  </si>
  <si>
    <t>298.39</t>
  </si>
  <si>
    <t>216.17</t>
  </si>
  <si>
    <t>2.75</t>
  </si>
  <si>
    <t>301.23</t>
  </si>
  <si>
    <t>223.05</t>
  </si>
  <si>
    <t>3.12</t>
  </si>
  <si>
    <t>277.88</t>
  </si>
  <si>
    <t>208.90</t>
  </si>
  <si>
    <t>3.10</t>
  </si>
  <si>
    <t>3.88</t>
  </si>
  <si>
    <t>288.93</t>
  </si>
  <si>
    <t>220.60</t>
  </si>
  <si>
    <t>2.66</t>
  </si>
  <si>
    <t>3.77</t>
  </si>
  <si>
    <t>4907</t>
  </si>
  <si>
    <t>283.46</t>
  </si>
  <si>
    <t>219.27</t>
  </si>
  <si>
    <t>294.76</t>
  </si>
  <si>
    <t>214.92</t>
  </si>
  <si>
    <t>3.34</t>
  </si>
  <si>
    <t>296.98</t>
  </si>
  <si>
    <t>3.33</t>
  </si>
  <si>
    <t>296.08</t>
  </si>
  <si>
    <t>216.53</t>
  </si>
  <si>
    <t>331.67</t>
  </si>
  <si>
    <t>236.16</t>
  </si>
  <si>
    <t>3.07</t>
  </si>
  <si>
    <t>234.02</t>
  </si>
  <si>
    <t>3.13</t>
  </si>
  <si>
    <t>338.97</t>
  </si>
  <si>
    <t>241.61</t>
  </si>
  <si>
    <t>339.01</t>
  </si>
  <si>
    <t>244.87</t>
  </si>
  <si>
    <t>1.76</t>
  </si>
  <si>
    <t>2.32</t>
  </si>
  <si>
    <t>342.41</t>
  </si>
  <si>
    <t>244.03</t>
  </si>
  <si>
    <t>2.97</t>
  </si>
  <si>
    <t>336.85</t>
  </si>
  <si>
    <t>241.76</t>
  </si>
  <si>
    <t>332.58</t>
  </si>
  <si>
    <t>233.13</t>
  </si>
  <si>
    <t>2.96</t>
  </si>
  <si>
    <t>323.70</t>
  </si>
  <si>
    <t>226.05</t>
  </si>
  <si>
    <t>2.72</t>
  </si>
  <si>
    <t>4.11</t>
  </si>
  <si>
    <t>339.04</t>
  </si>
  <si>
    <t>226.95</t>
  </si>
  <si>
    <t>2.27</t>
  </si>
  <si>
    <t>340.61</t>
  </si>
  <si>
    <t>227.57</t>
  </si>
  <si>
    <t>3.78</t>
  </si>
  <si>
    <t>345.80</t>
  </si>
  <si>
    <t>232.93</t>
  </si>
  <si>
    <t>3.56</t>
  </si>
  <si>
    <t>354.68</t>
  </si>
  <si>
    <t>236.17</t>
  </si>
  <si>
    <t>3.19</t>
  </si>
  <si>
    <t>338.14</t>
  </si>
  <si>
    <t>226.16</t>
  </si>
  <si>
    <t>4.02</t>
  </si>
  <si>
    <t>343.13</t>
  </si>
  <si>
    <t>230.06</t>
  </si>
  <si>
    <t>2.70</t>
  </si>
  <si>
    <t>351.51</t>
  </si>
  <si>
    <t>231.53</t>
  </si>
  <si>
    <t>3.75</t>
  </si>
  <si>
    <t>346.85</t>
  </si>
  <si>
    <t>230.29</t>
  </si>
  <si>
    <t>344.74</t>
  </si>
  <si>
    <t>229.48</t>
  </si>
  <si>
    <t>3.27</t>
  </si>
  <si>
    <t>329.77</t>
  </si>
  <si>
    <t>233.54</t>
  </si>
  <si>
    <t>330.64</t>
  </si>
  <si>
    <t>237.16</t>
  </si>
  <si>
    <t>3.65</t>
  </si>
  <si>
    <t>328.16</t>
  </si>
  <si>
    <t>235.46</t>
  </si>
  <si>
    <t>2.78</t>
  </si>
  <si>
    <t>4.30</t>
  </si>
  <si>
    <t>342.29</t>
  </si>
  <si>
    <t>254.06</t>
  </si>
  <si>
    <t>4.21</t>
  </si>
  <si>
    <t>348.06</t>
  </si>
  <si>
    <t>255.97</t>
  </si>
  <si>
    <t>2.50</t>
  </si>
  <si>
    <t>340.42</t>
  </si>
  <si>
    <t>252.63</t>
  </si>
  <si>
    <t>4.32</t>
  </si>
  <si>
    <t>331.14</t>
  </si>
  <si>
    <t>249.27</t>
  </si>
  <si>
    <t>3.20</t>
  </si>
  <si>
    <t>3.72</t>
  </si>
  <si>
    <t>345.49</t>
  </si>
  <si>
    <t>255.12</t>
  </si>
  <si>
    <t>337.06</t>
  </si>
  <si>
    <t>253.92</t>
  </si>
  <si>
    <t>3.01</t>
  </si>
  <si>
    <t>345.05</t>
  </si>
  <si>
    <t>228.16</t>
  </si>
  <si>
    <t>2.83</t>
  </si>
  <si>
    <t>340.63</t>
  </si>
  <si>
    <t>224.96</t>
  </si>
  <si>
    <t>2.42</t>
  </si>
  <si>
    <t>327.56</t>
  </si>
  <si>
    <t>217.88</t>
  </si>
  <si>
    <t>2.34</t>
  </si>
  <si>
    <t>3.15</t>
  </si>
  <si>
    <t>343.42</t>
  </si>
  <si>
    <t>234.83</t>
  </si>
  <si>
    <t>2.55</t>
  </si>
  <si>
    <t>322.23</t>
  </si>
  <si>
    <t>221.62</t>
  </si>
  <si>
    <t>2.88</t>
  </si>
  <si>
    <t>339.56</t>
  </si>
  <si>
    <t>231.01</t>
  </si>
  <si>
    <t>3.29</t>
  </si>
  <si>
    <r>
      <rPr>
        <i/>
        <sz val="11"/>
        <color theme="1"/>
        <rFont val="Times New Roman"/>
        <family val="1"/>
        <charset val="238"/>
      </rPr>
      <t>Cirsium bertolonii</t>
    </r>
    <r>
      <rPr>
        <sz val="11"/>
        <color theme="1"/>
        <rFont val="Times New Roman"/>
        <family val="1"/>
        <charset val="238"/>
      </rPr>
      <t xml:space="preserve"> - Monte Sagro</t>
    </r>
  </si>
  <si>
    <t>1</t>
  </si>
  <si>
    <t>275.66</t>
  </si>
  <si>
    <t>198.92</t>
  </si>
  <si>
    <t>4.57</t>
  </si>
  <si>
    <t>321.62</t>
  </si>
  <si>
    <t>224.68</t>
  </si>
  <si>
    <t>318.10</t>
  </si>
  <si>
    <t>227.59</t>
  </si>
  <si>
    <t>2.90</t>
  </si>
  <si>
    <t>316.77</t>
  </si>
  <si>
    <t>230.81</t>
  </si>
  <si>
    <t>3.97</t>
  </si>
  <si>
    <t>278.72</t>
  </si>
  <si>
    <t>201.89</t>
  </si>
  <si>
    <t>288.19</t>
  </si>
  <si>
    <t>211.93</t>
  </si>
  <si>
    <t>3.14</t>
  </si>
  <si>
    <t>3.46</t>
  </si>
  <si>
    <t>307.71</t>
  </si>
  <si>
    <t>222.93</t>
  </si>
  <si>
    <t>3.11</t>
  </si>
  <si>
    <t>318.13</t>
  </si>
  <si>
    <t>227.67</t>
  </si>
  <si>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 xml:space="preserve"> Codes given by taxa abreviation and locality code from Supplementary Table S1 </t>
    </r>
  </si>
  <si>
    <r>
      <rPr>
        <vertAlign val="super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 xml:space="preserve"> </t>
    </r>
    <r>
      <rPr>
        <i/>
        <sz val="11"/>
        <color theme="1"/>
        <rFont val="Times New Roman"/>
        <family val="1"/>
        <charset val="238"/>
      </rPr>
      <t>Bellis perennis</t>
    </r>
    <r>
      <rPr>
        <sz val="11"/>
        <color theme="1"/>
        <rFont val="Times New Roman"/>
        <family val="1"/>
        <charset val="238"/>
      </rPr>
      <t>: 2C=3089.89 Mbp; 38.72 % GC.</t>
    </r>
  </si>
  <si>
    <t>3.25</t>
  </si>
  <si>
    <t>286.69</t>
  </si>
  <si>
    <t>220.08</t>
  </si>
  <si>
    <t>2.69</t>
  </si>
  <si>
    <t>307.41</t>
  </si>
  <si>
    <t>232.07</t>
  </si>
  <si>
    <t>1.97</t>
  </si>
  <si>
    <t>2.43</t>
  </si>
  <si>
    <t>300.05</t>
  </si>
  <si>
    <t>228.01</t>
  </si>
  <si>
    <t>2.28</t>
  </si>
  <si>
    <t>301.69</t>
  </si>
  <si>
    <t>231.32</t>
  </si>
  <si>
    <t>2.04</t>
  </si>
  <si>
    <t>2.47</t>
  </si>
  <si>
    <t>298.16</t>
  </si>
  <si>
    <t>229.11</t>
  </si>
  <si>
    <t>1.94</t>
  </si>
  <si>
    <t>2.39</t>
  </si>
  <si>
    <t>287.69</t>
  </si>
  <si>
    <t>223.93</t>
  </si>
  <si>
    <t>2.74</t>
  </si>
  <si>
    <t>297.43</t>
  </si>
  <si>
    <t>227.90</t>
  </si>
  <si>
    <t>2.07</t>
  </si>
  <si>
    <t>296.48</t>
  </si>
  <si>
    <t>226.50</t>
  </si>
  <si>
    <t>318.21</t>
  </si>
  <si>
    <t>239.71</t>
  </si>
  <si>
    <t>1.70</t>
  </si>
  <si>
    <t>2.10</t>
  </si>
  <si>
    <t>321.49</t>
  </si>
  <si>
    <t>243.89</t>
  </si>
  <si>
    <t>1.59</t>
  </si>
  <si>
    <t>322.96</t>
  </si>
  <si>
    <t>243.70</t>
  </si>
  <si>
    <t>245.10</t>
  </si>
  <si>
    <t>1.82</t>
  </si>
  <si>
    <t>324.92</t>
  </si>
  <si>
    <t>247.79</t>
  </si>
  <si>
    <t>1.55</t>
  </si>
  <si>
    <t>2.12</t>
  </si>
  <si>
    <t>314.95</t>
  </si>
  <si>
    <t>241.08</t>
  </si>
  <si>
    <t>328.13</t>
  </si>
  <si>
    <t>250.60</t>
  </si>
  <si>
    <t>2.29</t>
  </si>
  <si>
    <t>316.24</t>
  </si>
  <si>
    <t>244.62</t>
  </si>
  <si>
    <t>1.88</t>
  </si>
  <si>
    <t>2.56</t>
  </si>
  <si>
    <t>312.34</t>
  </si>
  <si>
    <t>235.53</t>
  </si>
  <si>
    <t>3.00</t>
  </si>
  <si>
    <t>339.10</t>
  </si>
  <si>
    <t>255.80</t>
  </si>
  <si>
    <t>2.35</t>
  </si>
  <si>
    <t>316.73</t>
  </si>
  <si>
    <t>242.97</t>
  </si>
  <si>
    <t>2.14</t>
  </si>
  <si>
    <t>300.58</t>
  </si>
  <si>
    <t>214.69</t>
  </si>
  <si>
    <t>6.28</t>
  </si>
  <si>
    <t>334.60</t>
  </si>
  <si>
    <t>250.18</t>
  </si>
  <si>
    <t>4.23</t>
  </si>
  <si>
    <t>314.83</t>
  </si>
  <si>
    <t>231.16</t>
  </si>
  <si>
    <t>2.02</t>
  </si>
  <si>
    <t>313.98</t>
  </si>
  <si>
    <t>235.81</t>
  </si>
  <si>
    <t>306.94</t>
  </si>
  <si>
    <t>225.97</t>
  </si>
  <si>
    <t>2.26</t>
  </si>
  <si>
    <t>3.64</t>
  </si>
  <si>
    <t>318.29</t>
  </si>
  <si>
    <t>239.15</t>
  </si>
  <si>
    <t>297.37</t>
  </si>
  <si>
    <t>209.33</t>
  </si>
  <si>
    <t>7.12</t>
  </si>
  <si>
    <t>327.45</t>
  </si>
  <si>
    <t>243.12</t>
  </si>
  <si>
    <t>3.23</t>
  </si>
  <si>
    <t>331.87</t>
  </si>
  <si>
    <t>246.10</t>
  </si>
  <si>
    <t>1.92</t>
  </si>
  <si>
    <t>336.80</t>
  </si>
  <si>
    <t>252.58</t>
  </si>
  <si>
    <t>2.03</t>
  </si>
  <si>
    <t>326.89</t>
  </si>
  <si>
    <t>244.36</t>
  </si>
  <si>
    <t>300.51</t>
  </si>
  <si>
    <t>216.60</t>
  </si>
  <si>
    <t>2.46</t>
  </si>
  <si>
    <t>328.29</t>
  </si>
  <si>
    <t>247.12</t>
  </si>
  <si>
    <t>1.81</t>
  </si>
  <si>
    <t>329.25</t>
  </si>
  <si>
    <t>248.17</t>
  </si>
  <si>
    <t>2.08</t>
  </si>
  <si>
    <t>322.07</t>
  </si>
  <si>
    <t>240.66</t>
  </si>
  <si>
    <t>1.63</t>
  </si>
  <si>
    <t>318.92</t>
  </si>
  <si>
    <t>241.06</t>
  </si>
  <si>
    <t>2.40</t>
  </si>
  <si>
    <t>320.66</t>
  </si>
  <si>
    <t>243.35</t>
  </si>
  <si>
    <t>319.60</t>
  </si>
  <si>
    <t>244.55</t>
  </si>
  <si>
    <t>1.90</t>
  </si>
  <si>
    <t>315.50</t>
  </si>
  <si>
    <t>237.46</t>
  </si>
  <si>
    <t>1.64</t>
  </si>
  <si>
    <t>2.15</t>
  </si>
  <si>
    <t>320.14</t>
  </si>
  <si>
    <t>242.61</t>
  </si>
  <si>
    <t>1.75</t>
  </si>
  <si>
    <t>313.71</t>
  </si>
  <si>
    <t>236.64</t>
  </si>
  <si>
    <t>2.30</t>
  </si>
  <si>
    <t>315.41</t>
  </si>
  <si>
    <t>239.26</t>
  </si>
  <si>
    <t>316.36</t>
  </si>
  <si>
    <t>246.12</t>
  </si>
  <si>
    <t>2.52</t>
  </si>
  <si>
    <t>324.47</t>
  </si>
  <si>
    <t>249.77</t>
  </si>
  <si>
    <t>1.67</t>
  </si>
  <si>
    <t>2.31</t>
  </si>
  <si>
    <t>321.18</t>
  </si>
  <si>
    <t>242.93</t>
  </si>
  <si>
    <t>2.18</t>
  </si>
  <si>
    <t>299.87</t>
  </si>
  <si>
    <t>205.85</t>
  </si>
  <si>
    <t>2.91</t>
  </si>
  <si>
    <t>3.68</t>
  </si>
  <si>
    <t>327.33</t>
  </si>
  <si>
    <t>224.85</t>
  </si>
  <si>
    <t>1.3</t>
  </si>
  <si>
    <t>309.74</t>
  </si>
  <si>
    <t>211.82</t>
  </si>
  <si>
    <t>2.01</t>
  </si>
  <si>
    <t>2.76</t>
  </si>
  <si>
    <t>302.99</t>
  </si>
  <si>
    <t>202.10</t>
  </si>
  <si>
    <t>300.42</t>
  </si>
  <si>
    <t>199.82</t>
  </si>
  <si>
    <t>1.2</t>
  </si>
  <si>
    <t>317.00</t>
  </si>
  <si>
    <t>211.25</t>
  </si>
  <si>
    <t>315.16</t>
  </si>
  <si>
    <t>213.75</t>
  </si>
  <si>
    <t>1.72</t>
  </si>
  <si>
    <t>2.94</t>
  </si>
  <si>
    <t>1.4</t>
  </si>
  <si>
    <t>322.84</t>
  </si>
  <si>
    <t>220.72</t>
  </si>
  <si>
    <t>1.71</t>
  </si>
  <si>
    <t>225.06</t>
  </si>
  <si>
    <t>317.56</t>
  </si>
  <si>
    <t>217.14</t>
  </si>
  <si>
    <t>1.56</t>
  </si>
  <si>
    <t>2.41</t>
  </si>
  <si>
    <t>4090</t>
  </si>
  <si>
    <t>326.00</t>
  </si>
  <si>
    <t>223.97</t>
  </si>
  <si>
    <t>1.60</t>
  </si>
  <si>
    <t>329.13</t>
  </si>
  <si>
    <t>229.74</t>
  </si>
  <si>
    <t>1.52</t>
  </si>
  <si>
    <t>312.41</t>
  </si>
  <si>
    <t>208.11</t>
  </si>
  <si>
    <t>1.84</t>
  </si>
  <si>
    <t>296.38</t>
  </si>
  <si>
    <t>196.22</t>
  </si>
  <si>
    <t>2.79</t>
  </si>
  <si>
    <t>4.35</t>
  </si>
  <si>
    <t>323.29</t>
  </si>
  <si>
    <t>219.04</t>
  </si>
  <si>
    <t>3.21</t>
  </si>
  <si>
    <t>313.62</t>
  </si>
  <si>
    <t>209.56</t>
  </si>
  <si>
    <t>1.78</t>
  </si>
  <si>
    <t>2.92</t>
  </si>
  <si>
    <t>4850</t>
  </si>
  <si>
    <t>312.00</t>
  </si>
  <si>
    <t>211.39</t>
  </si>
  <si>
    <t>1.86</t>
  </si>
  <si>
    <t>2.99</t>
  </si>
  <si>
    <t>318.57</t>
  </si>
  <si>
    <t>216.90</t>
  </si>
  <si>
    <t>1.74</t>
  </si>
  <si>
    <t>2.71</t>
  </si>
  <si>
    <t>309.66</t>
  </si>
  <si>
    <t>2.87</t>
  </si>
  <si>
    <t>323.61</t>
  </si>
  <si>
    <t>234.97</t>
  </si>
  <si>
    <t>1.96</t>
  </si>
  <si>
    <t>304.75</t>
  </si>
  <si>
    <t>2.24</t>
  </si>
  <si>
    <t>3.85</t>
  </si>
  <si>
    <t>309.52</t>
  </si>
  <si>
    <t>220.56</t>
  </si>
  <si>
    <t>3.86</t>
  </si>
  <si>
    <t>292.54</t>
  </si>
  <si>
    <t>205.39</t>
  </si>
  <si>
    <t>5.81</t>
  </si>
  <si>
    <t>328.17</t>
  </si>
  <si>
    <t>227.25</t>
  </si>
  <si>
    <t>1.98</t>
  </si>
  <si>
    <t>330.78</t>
  </si>
  <si>
    <t>230.26</t>
  </si>
  <si>
    <t>227.03</t>
  </si>
  <si>
    <t>323.30</t>
  </si>
  <si>
    <t>225.65</t>
  </si>
  <si>
    <t>2.57</t>
  </si>
  <si>
    <t>319.59</t>
  </si>
  <si>
    <t>220.54</t>
  </si>
  <si>
    <t>313.04</t>
  </si>
  <si>
    <t>218.39</t>
  </si>
  <si>
    <t>2.64</t>
  </si>
  <si>
    <t>320.67</t>
  </si>
  <si>
    <t>215.45</t>
  </si>
  <si>
    <t>330.68</t>
  </si>
  <si>
    <t>229.15</t>
  </si>
  <si>
    <t>331.94</t>
  </si>
  <si>
    <t>229.45</t>
  </si>
  <si>
    <t>1.73</t>
  </si>
  <si>
    <t>2.48</t>
  </si>
  <si>
    <t>309.36</t>
  </si>
  <si>
    <t>223.83</t>
  </si>
  <si>
    <t>323.81</t>
  </si>
  <si>
    <t>236.72</t>
  </si>
  <si>
    <t>1.79</t>
  </si>
  <si>
    <t>325.52</t>
  </si>
  <si>
    <t>237.48</t>
  </si>
  <si>
    <t>1.89</t>
  </si>
  <si>
    <t>325.88</t>
  </si>
  <si>
    <t>243.65</t>
  </si>
  <si>
    <t>1.66</t>
  </si>
  <si>
    <t>320.15</t>
  </si>
  <si>
    <t>237.68</t>
  </si>
  <si>
    <t>318.93</t>
  </si>
  <si>
    <t>238.84</t>
  </si>
  <si>
    <t>329.46</t>
  </si>
  <si>
    <t>255.07</t>
  </si>
  <si>
    <t>331.34</t>
  </si>
  <si>
    <t>254.08</t>
  </si>
  <si>
    <t>319.28</t>
  </si>
  <si>
    <t>246.67</t>
  </si>
  <si>
    <t>332.43</t>
  </si>
  <si>
    <t>232.41</t>
  </si>
  <si>
    <t>1.69</t>
  </si>
  <si>
    <t>319.38</t>
  </si>
  <si>
    <t>221.77</t>
  </si>
  <si>
    <t>2.77</t>
  </si>
  <si>
    <t>316.04</t>
  </si>
  <si>
    <t>222.07</t>
  </si>
  <si>
    <t>324.69</t>
  </si>
  <si>
    <t>235.05</t>
  </si>
  <si>
    <t>317.94</t>
  </si>
  <si>
    <t>231.73</t>
  </si>
  <si>
    <t>1.91</t>
  </si>
  <si>
    <t>315.29</t>
  </si>
  <si>
    <t>227.91</t>
  </si>
  <si>
    <t>2.98</t>
  </si>
  <si>
    <t>3 ARV</t>
  </si>
  <si>
    <t>3 ACA</t>
  </si>
  <si>
    <t>1 ERIS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</si>
  <si>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</si>
  <si>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</si>
  <si>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</si>
  <si>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</si>
  <si>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</si>
  <si>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</si>
  <si>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</si>
  <si>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</si>
  <si>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</si>
  <si>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A84</t>
  </si>
  <si>
    <t>A140</t>
  </si>
  <si>
    <t>2 OLE</t>
  </si>
  <si>
    <t>A141</t>
  </si>
  <si>
    <t xml:space="preserve">1 OLE </t>
  </si>
  <si>
    <t>3 VUL</t>
  </si>
  <si>
    <t>6 ERIS</t>
  </si>
  <si>
    <t>Average</t>
  </si>
  <si>
    <t>283.09</t>
  </si>
  <si>
    <t>221.05</t>
  </si>
  <si>
    <t>2.20</t>
  </si>
  <si>
    <t>295.21</t>
  </si>
  <si>
    <t>228.92</t>
  </si>
  <si>
    <t>1.93</t>
  </si>
  <si>
    <t>325</t>
  </si>
  <si>
    <t>306.47</t>
  </si>
  <si>
    <t>218.63</t>
  </si>
  <si>
    <t>3.50</t>
  </si>
  <si>
    <t>302.13</t>
  </si>
  <si>
    <t>221.19</t>
  </si>
  <si>
    <t>3.69</t>
  </si>
  <si>
    <t>313.24</t>
  </si>
  <si>
    <t>220.66</t>
  </si>
  <si>
    <t>3.67</t>
  </si>
  <si>
    <t>309.19</t>
  </si>
  <si>
    <t>217.18</t>
  </si>
  <si>
    <t>2.93</t>
  </si>
  <si>
    <t>298.92</t>
  </si>
  <si>
    <t>215.42</t>
  </si>
  <si>
    <t>295.55</t>
  </si>
  <si>
    <t>214.10</t>
  </si>
  <si>
    <t>293.31</t>
  </si>
  <si>
    <t>209.97</t>
  </si>
  <si>
    <t>3.30</t>
  </si>
  <si>
    <t>307.57</t>
  </si>
  <si>
    <t>223.29</t>
  </si>
  <si>
    <t>300.68</t>
  </si>
  <si>
    <t>216.82</t>
  </si>
  <si>
    <t>303.48</t>
  </si>
  <si>
    <t>218.58</t>
  </si>
  <si>
    <t>3.53</t>
  </si>
  <si>
    <t>316.63</t>
  </si>
  <si>
    <t>230.59</t>
  </si>
  <si>
    <t>2.36</t>
  </si>
  <si>
    <t>298.71</t>
  </si>
  <si>
    <t>216.71</t>
  </si>
  <si>
    <t>3.44</t>
  </si>
  <si>
    <t>4.01</t>
  </si>
  <si>
    <t>305.19</t>
  </si>
  <si>
    <t>224.94</t>
  </si>
  <si>
    <t>294.58</t>
  </si>
  <si>
    <t>216.07</t>
  </si>
  <si>
    <t>180</t>
  </si>
  <si>
    <t>303.31</t>
  </si>
  <si>
    <t>218.77</t>
  </si>
  <si>
    <t>3.43</t>
  </si>
  <si>
    <t>311.95</t>
  </si>
  <si>
    <t>223.20</t>
  </si>
  <si>
    <t>3.45</t>
  </si>
  <si>
    <t>4.34</t>
  </si>
  <si>
    <t>301.48</t>
  </si>
  <si>
    <t>213.82</t>
  </si>
  <si>
    <t>306.39</t>
  </si>
  <si>
    <t>214.68</t>
  </si>
  <si>
    <t>317.89</t>
  </si>
  <si>
    <t>218.71</t>
  </si>
  <si>
    <t>(2161–)2164–2258(–2261) Mbp</t>
  </si>
  <si>
    <t>2221 ± 35 Mbp</t>
  </si>
  <si>
    <t>(2200–)2204–2282(–2286) Mbp</t>
  </si>
  <si>
    <t>2244 ± 31 Mbp</t>
  </si>
  <si>
    <t>(2216–)2217–2316(–2375) Mbp</t>
  </si>
  <si>
    <t>2258 ± 40 Mbp</t>
  </si>
  <si>
    <t>(2046–)2047–2300(–2312) Mbp</t>
  </si>
  <si>
    <t>2152 ± 99 Mbp</t>
  </si>
  <si>
    <t>(1934–)1950–2058(–2061) Mbp</t>
  </si>
  <si>
    <t>2019 ± 47 Mbp</t>
  </si>
  <si>
    <t>309.97</t>
  </si>
  <si>
    <t>236.38</t>
  </si>
  <si>
    <t>303.55</t>
  </si>
  <si>
    <t>232.99</t>
  </si>
  <si>
    <t>300.72</t>
  </si>
  <si>
    <t>229.14</t>
  </si>
  <si>
    <t>1.61</t>
  </si>
  <si>
    <t>2.05</t>
  </si>
  <si>
    <t>298.19</t>
  </si>
  <si>
    <t>228.52</t>
  </si>
  <si>
    <t>1.28</t>
  </si>
  <si>
    <t>470</t>
  </si>
  <si>
    <t>306.36</t>
  </si>
  <si>
    <t>1.43</t>
  </si>
  <si>
    <t>303.56</t>
  </si>
  <si>
    <t>1.49</t>
  </si>
  <si>
    <t>292.77</t>
  </si>
  <si>
    <t>220.38</t>
  </si>
  <si>
    <t>289.22</t>
  </si>
  <si>
    <t>218.32</t>
  </si>
  <si>
    <t>303.73</t>
  </si>
  <si>
    <t>238.23</t>
  </si>
  <si>
    <t>295.03</t>
  </si>
  <si>
    <t>230.75</t>
  </si>
  <si>
    <t>300.19</t>
  </si>
  <si>
    <t>232.25</t>
  </si>
  <si>
    <t>1.53</t>
  </si>
  <si>
    <t>289.88</t>
  </si>
  <si>
    <t>223.46</t>
  </si>
  <si>
    <t>309.70</t>
  </si>
  <si>
    <t>240.23</t>
  </si>
  <si>
    <t>231.85</t>
  </si>
  <si>
    <t>291.15</t>
  </si>
  <si>
    <t>223.64</t>
  </si>
  <si>
    <t>232.68</t>
  </si>
  <si>
    <t>303.24</t>
  </si>
  <si>
    <t>231.91</t>
  </si>
  <si>
    <t>Mean GC%</t>
  </si>
  <si>
    <t>(38.28–)38.40–39.07(–39.11) %</t>
  </si>
  <si>
    <t>38.77 ± 0.26 %</t>
  </si>
  <si>
    <t>(38.34–)38.41–39.62(–40.07) %</t>
  </si>
  <si>
    <t>39.05 ± 0.44 %</t>
  </si>
  <si>
    <t>(38.38–)38.42–39.36(–39.37) %</t>
  </si>
  <si>
    <t>38.95 ± 0.35 %</t>
  </si>
  <si>
    <t>(38.30–)38.39–39.99(–39.01) %</t>
  </si>
  <si>
    <t>38.78 ± 0.26 %</t>
  </si>
  <si>
    <t>C. acaulon</t>
  </si>
  <si>
    <t>C. bertolonii</t>
  </si>
  <si>
    <t>C. erisithales</t>
  </si>
  <si>
    <t>(37.64–)37.74–38.58(–38.56) %</t>
  </si>
  <si>
    <t>38.20 ± 0.30 %</t>
  </si>
  <si>
    <t>MS2</t>
  </si>
  <si>
    <t>MS1</t>
  </si>
  <si>
    <t>ATP1</t>
  </si>
  <si>
    <t>ATP2</t>
  </si>
  <si>
    <t>ATP3</t>
  </si>
  <si>
    <t>ATP4</t>
  </si>
  <si>
    <t>A20</t>
  </si>
  <si>
    <t>4 OLE</t>
  </si>
  <si>
    <t>ES2</t>
  </si>
  <si>
    <t>ES1</t>
  </si>
  <si>
    <t>BERT-MS1b</t>
  </si>
  <si>
    <t>BERT-MS1c</t>
  </si>
  <si>
    <t>BERT-MS1d</t>
  </si>
  <si>
    <t>BERT-MS1e</t>
  </si>
  <si>
    <t>BERT-MS1f</t>
  </si>
  <si>
    <t>BERT-MS1g</t>
  </si>
  <si>
    <t>BERT-MS1h</t>
  </si>
  <si>
    <t>BERT-MS1a</t>
  </si>
  <si>
    <t>BERT-MS2a</t>
  </si>
  <si>
    <t>BERT-MS2b</t>
  </si>
  <si>
    <t>BERT-MS2c</t>
  </si>
  <si>
    <t>BERT-MS2d</t>
  </si>
  <si>
    <t>BERT-MS2e</t>
  </si>
  <si>
    <t>BERT-MS2e-2</t>
  </si>
  <si>
    <t>BERT-MS2f</t>
  </si>
  <si>
    <t>BERT-MS2g</t>
  </si>
  <si>
    <t>BERT-MS2h</t>
  </si>
  <si>
    <t>BERT-MS2h-2</t>
  </si>
  <si>
    <t>BERT-MS2i</t>
  </si>
  <si>
    <t>BERT-MS2j</t>
  </si>
  <si>
    <t>ACA-MS2-a</t>
  </si>
  <si>
    <t>ACA-MS2-a-2</t>
  </si>
  <si>
    <t>ACA-MS2-a-3</t>
  </si>
  <si>
    <t>ACA-MS2-b</t>
  </si>
  <si>
    <t>ACA-MS2-b-2</t>
  </si>
  <si>
    <t>ACA-MS2-b-3</t>
  </si>
  <si>
    <t>ACA-MS2-c</t>
  </si>
  <si>
    <t>ACA-MS2-c-2</t>
  </si>
  <si>
    <t>ACA-MS2-c-3</t>
  </si>
  <si>
    <t>ACA-MS2-d</t>
  </si>
  <si>
    <t>ACA-MS2-d-2</t>
  </si>
  <si>
    <t>ACA-MS2-d-3</t>
  </si>
  <si>
    <t>ACA-MS2-e</t>
  </si>
  <si>
    <t>ACA-MS2-e-2</t>
  </si>
  <si>
    <t>ACA-MS2-e-3</t>
  </si>
  <si>
    <t>ACA-MS2-f</t>
  </si>
  <si>
    <t>ACA-MS2-f-2</t>
  </si>
  <si>
    <t>ACA-MS2-f-3</t>
  </si>
  <si>
    <t>ACA-MS2-g</t>
  </si>
  <si>
    <t>ACA-MS2-g-2</t>
  </si>
  <si>
    <t>ACA-MS2-g-3</t>
  </si>
  <si>
    <t>ACA-MS2-h</t>
  </si>
  <si>
    <t>ACA-MS2-h-2</t>
  </si>
  <si>
    <t>ACA-MS2-h-3</t>
  </si>
  <si>
    <t>ACA-MS2-i-2</t>
  </si>
  <si>
    <t>ACA-MS2-i-3</t>
  </si>
  <si>
    <t>ACA-MS2-i-4</t>
  </si>
  <si>
    <t>ACAxBERT-MS1a</t>
  </si>
  <si>
    <t>ACAxBERT-MS1a-2</t>
  </si>
  <si>
    <t>ACAxBERT-MS1a-3</t>
  </si>
  <si>
    <t>ACAxBERT-MS1a-4</t>
  </si>
  <si>
    <t>ACAxBERT-MS2a-2</t>
  </si>
  <si>
    <t>ACAxBERT-MS2a-3</t>
  </si>
  <si>
    <t>ACAxBERT-MS2a-4</t>
  </si>
  <si>
    <t>ACAxBERT-MS2b</t>
  </si>
  <si>
    <t>ACAxBERT-MS2b-2</t>
  </si>
  <si>
    <t>ACAxBERT-MS2b-3</t>
  </si>
  <si>
    <t>ACAxBERT-MS2c</t>
  </si>
  <si>
    <t>ACAxBERT-MS2c-2</t>
  </si>
  <si>
    <t>ACAxBERT-MS2c-3</t>
  </si>
  <si>
    <t>ACAxBERT-MS2d</t>
  </si>
  <si>
    <t>ACAxBERT-MS2e</t>
  </si>
  <si>
    <t>ACAxBERT-MS2f</t>
  </si>
  <si>
    <r>
      <rPr>
        <i/>
        <sz val="11"/>
        <color theme="1"/>
        <rFont val="Times New Roman"/>
        <family val="1"/>
        <charset val="238"/>
      </rPr>
      <t xml:space="preserve">C. </t>
    </r>
    <r>
      <rPr>
        <i/>
        <sz val="11"/>
        <color theme="1"/>
        <rFont val="Calibri"/>
        <family val="2"/>
        <charset val="238"/>
      </rPr>
      <t>×</t>
    </r>
    <r>
      <rPr>
        <i/>
        <sz val="11"/>
        <color theme="1"/>
        <rFont val="Times New Roman"/>
        <family val="1"/>
        <charset val="238"/>
      </rPr>
      <t>sagrense</t>
    </r>
    <r>
      <rPr>
        <sz val="11"/>
        <color theme="1"/>
        <rFont val="Times New Roman"/>
        <family val="1"/>
        <charset val="238"/>
      </rPr>
      <t xml:space="preserve"> (</t>
    </r>
    <r>
      <rPr>
        <i/>
        <sz val="11"/>
        <color theme="1"/>
        <rFont val="Times New Roman"/>
        <family val="1"/>
        <charset val="238"/>
      </rPr>
      <t>C. acaulon</t>
    </r>
    <r>
      <rPr>
        <sz val="11"/>
        <color theme="1"/>
        <rFont val="Times New Roman"/>
        <family val="1"/>
        <charset val="238"/>
      </rPr>
      <t xml:space="preserve"> </t>
    </r>
    <r>
      <rPr>
        <sz val="11"/>
        <color theme="1"/>
        <rFont val="Calibri"/>
        <family val="2"/>
        <charset val="238"/>
      </rPr>
      <t>×</t>
    </r>
    <r>
      <rPr>
        <i/>
        <sz val="11"/>
        <color theme="1"/>
        <rFont val="Times New Roman"/>
        <family val="1"/>
        <charset val="238"/>
      </rPr>
      <t xml:space="preserve"> C. bertolonii</t>
    </r>
    <r>
      <rPr>
        <sz val="11"/>
        <color theme="1"/>
        <rFont val="Times New Roman"/>
        <family val="1"/>
        <charset val="238"/>
      </rPr>
      <t>) - Monte Sagro</t>
    </r>
  </si>
  <si>
    <t>BERTxERIS-ATP1a</t>
  </si>
  <si>
    <t>BERTxERIS-ATP2a</t>
  </si>
  <si>
    <t>BERTxERIS-ATP2a-2</t>
  </si>
  <si>
    <t>BERTxERIS-ATP2a-3</t>
  </si>
  <si>
    <t>BERTxERIS-ATP2b</t>
  </si>
  <si>
    <t>BERTxERIS-ATP2b-2</t>
  </si>
  <si>
    <t>BERTxERIS-ATP2b-3</t>
  </si>
  <si>
    <t>BERTxERIS-ATP2c</t>
  </si>
  <si>
    <t>BERTxERIS-ATP2c-2</t>
  </si>
  <si>
    <t>BERTxERIS-ATP2c-3</t>
  </si>
  <si>
    <t>BERTxERIS-ATP3a</t>
  </si>
  <si>
    <t>BERTxERIS-ATP3a-2</t>
  </si>
  <si>
    <t>BERTxERIS-ATP3a-3</t>
  </si>
  <si>
    <t>BERTxERIS-ATP3b</t>
  </si>
  <si>
    <t>BERTxERIS-ATP3b-2</t>
  </si>
  <si>
    <t>BERTxERIS-ATP3b-3</t>
  </si>
  <si>
    <t>BERTxERIS-ATP3c</t>
  </si>
  <si>
    <t>BERTxERIS-ATP3c-2</t>
  </si>
  <si>
    <t>BERTxERIS-ATP3c-3</t>
  </si>
  <si>
    <t>BERTxERIS-ATP4a</t>
  </si>
  <si>
    <t>BERTxERIS-ATP4a-2</t>
  </si>
  <si>
    <t>BERTxERIS-ATP4a-3</t>
  </si>
  <si>
    <t>BERTxERIS-ATP4b</t>
  </si>
  <si>
    <t>BERTxERIS-ATP4b-2</t>
  </si>
  <si>
    <t>BERTxERIS-ATP4b-3</t>
  </si>
  <si>
    <r>
      <rPr>
        <i/>
        <sz val="11"/>
        <color theme="1"/>
        <rFont val="Times New Roman"/>
        <family val="1"/>
        <charset val="238"/>
      </rPr>
      <t>C. ×abetonense</t>
    </r>
    <r>
      <rPr>
        <sz val="11"/>
        <color theme="1"/>
        <rFont val="Times New Roman"/>
        <family val="1"/>
        <charset val="238"/>
      </rPr>
      <t xml:space="preserve"> (</t>
    </r>
    <r>
      <rPr>
        <i/>
        <sz val="11"/>
        <color theme="1"/>
        <rFont val="Times New Roman"/>
        <family val="1"/>
        <charset val="238"/>
      </rPr>
      <t>C. bertolonii</t>
    </r>
    <r>
      <rPr>
        <sz val="11"/>
        <color theme="1"/>
        <rFont val="Times New Roman"/>
        <family val="1"/>
        <charset val="238"/>
      </rPr>
      <t xml:space="preserve"> × </t>
    </r>
    <r>
      <rPr>
        <i/>
        <sz val="11"/>
        <color theme="1"/>
        <rFont val="Times New Roman"/>
        <family val="1"/>
        <charset val="238"/>
      </rPr>
      <t>C. erisithales</t>
    </r>
    <r>
      <rPr>
        <sz val="11"/>
        <color theme="1"/>
        <rFont val="Times New Roman"/>
        <family val="1"/>
        <charset val="238"/>
      </rPr>
      <t>) - Alpe Tre Potenze</t>
    </r>
  </si>
  <si>
    <t>ERIS-A123f-1</t>
  </si>
  <si>
    <t>ERIS-A123f-2</t>
  </si>
  <si>
    <t>ERIS-A123f-3</t>
  </si>
  <si>
    <t>ERIS-A123b-1</t>
  </si>
  <si>
    <t>ERIS-A123b-2</t>
  </si>
  <si>
    <t>ERIS-A123b-3</t>
  </si>
  <si>
    <t>ERIS-A123c-1</t>
  </si>
  <si>
    <t>ERIS-A123c-2</t>
  </si>
  <si>
    <t>ERIS-A123c-3</t>
  </si>
  <si>
    <t>ERIS-A123d-1</t>
  </si>
  <si>
    <t>ERIS-A123d-2</t>
  </si>
  <si>
    <t>ERIS-A123d-3</t>
  </si>
  <si>
    <t>ERIS-A123e-1</t>
  </si>
  <si>
    <t>ERIS-A123e-2</t>
  </si>
  <si>
    <t>ERIS-A123e-3</t>
  </si>
  <si>
    <t>ERIS-A123e-4</t>
  </si>
  <si>
    <t>ERIS-A123a-1</t>
  </si>
  <si>
    <t>ERIS-A123a-2</t>
  </si>
  <si>
    <t>ERIS-A123a-3</t>
  </si>
  <si>
    <r>
      <rPr>
        <i/>
        <sz val="11"/>
        <color theme="1"/>
        <rFont val="Times New Roman"/>
        <family val="1"/>
        <charset val="238"/>
      </rPr>
      <t>C. ×sagrense</t>
    </r>
    <r>
      <rPr>
        <sz val="11"/>
        <color theme="1"/>
        <rFont val="Times New Roman"/>
        <family val="1"/>
        <charset val="238"/>
      </rPr>
      <t xml:space="preserve"> - Monte Sagro</t>
    </r>
  </si>
  <si>
    <r>
      <rPr>
        <i/>
        <sz val="11"/>
        <color theme="1"/>
        <rFont val="Times New Roman"/>
        <family val="1"/>
        <charset val="238"/>
      </rPr>
      <t>C.</t>
    </r>
    <r>
      <rPr>
        <sz val="11"/>
        <color theme="1"/>
        <rFont val="Times New Roman"/>
        <family val="1"/>
        <charset val="238"/>
      </rPr>
      <t xml:space="preserve"> </t>
    </r>
    <r>
      <rPr>
        <sz val="11"/>
        <color theme="1"/>
        <rFont val="Calibri"/>
        <family val="2"/>
        <charset val="238"/>
      </rPr>
      <t>×</t>
    </r>
    <r>
      <rPr>
        <i/>
        <sz val="11"/>
        <color theme="1"/>
        <rFont val="Times New Roman"/>
        <family val="1"/>
        <charset val="238"/>
      </rPr>
      <t>abetonense</t>
    </r>
    <r>
      <rPr>
        <sz val="11"/>
        <color theme="1"/>
        <rFont val="Times New Roman"/>
        <family val="1"/>
        <charset val="238"/>
      </rPr>
      <t xml:space="preserve"> - Alpe Tre Potenze</t>
    </r>
  </si>
  <si>
    <r>
      <t xml:space="preserve">C. </t>
    </r>
    <r>
      <rPr>
        <sz val="11"/>
        <color theme="1"/>
        <rFont val="Calibri"/>
        <family val="2"/>
        <charset val="238"/>
      </rPr>
      <t>×</t>
    </r>
    <r>
      <rPr>
        <i/>
        <sz val="11"/>
        <color theme="1"/>
        <rFont val="Calibri"/>
        <family val="2"/>
        <charset val="238"/>
      </rPr>
      <t>sagrense</t>
    </r>
  </si>
  <si>
    <r>
      <t xml:space="preserve">C. </t>
    </r>
    <r>
      <rPr>
        <sz val="11"/>
        <color theme="1"/>
        <rFont val="Calibri"/>
        <family val="2"/>
        <charset val="238"/>
      </rPr>
      <t>×</t>
    </r>
    <r>
      <rPr>
        <i/>
        <sz val="11"/>
        <color theme="1"/>
        <rFont val="Calibri"/>
        <family val="2"/>
        <charset val="238"/>
      </rPr>
      <t>abetonense</t>
    </r>
  </si>
  <si>
    <r>
      <rPr>
        <vertAlign val="superscript"/>
        <sz val="11"/>
        <color theme="1"/>
        <rFont val="Times New Roman"/>
        <family val="1"/>
        <charset val="238"/>
      </rPr>
      <t>3</t>
    </r>
    <r>
      <rPr>
        <sz val="11"/>
        <color theme="1"/>
        <rFont val="Times New Roman"/>
        <family val="1"/>
        <charset val="238"/>
      </rPr>
      <t xml:space="preserve"> PI = propidium iodide. DAPI = 4',6-diamidino-2-phenylindole</t>
    </r>
  </si>
  <si>
    <t>3 ERIO</t>
  </si>
  <si>
    <t>2 ERIO</t>
  </si>
  <si>
    <t>Spain, Gerona Province, L'Armentera: Poplar wood along the brook; 42°09'38.9"N, 03°06'21.3"E; 1 m a.s.l.; coll. P. Bureš &amp; M. Burešová 11/Jul/2010.</t>
  </si>
  <si>
    <t>Italy, Alpi Apuane Mts., Massa Carrara Province, Vergheto: grasslands on W slopes of Monte Sagro; 44°06'38.9"N, 10°09'25.8"E; 1513 m a.s.l..; coll. E. Michálková &amp; S. Němejc 6/Oct/2018.</t>
  </si>
  <si>
    <t>Austria, Ötztaler Alpen, Sölden:  at Ötztaler Gletscherstrasse 1.7 km WSW of the church in the village; 46°57'49.7"N, 10°59'6.7"E; 2025 m a.s.l..; coll. P. Bureš 4/Aug/2013. </t>
  </si>
  <si>
    <t>Austria, Ötztaler Alpen, Hochgurgl: along the road at the S margin of the village; 46°53'54.3"N, 11°3'1.2"E; 2125 m a.s.l.; coll. P. Bureš 4/Aug/2013.</t>
  </si>
  <si>
    <t>Italy, Alpi dell'Adamello e della Presanella, Passo Tonale: along the road from Passo Tonale to Vermiglio, 1.5 km ESE of the village; 46°15'53.3"N, 10°36'45.7"E; 1764 m a.s.l.; coll. P. Bureš &amp; E. Lajkepová 1/Aug/2015.</t>
  </si>
  <si>
    <t>Italy, Alpi dell'Adamello e della Presanella, Campo Carlo Magno: wet ditches along the road from Campo Carlo Magno to Folgarida, 800 m NW of the church in the village; 46°15'3.3"N, 10°50'48.3"E; 1636 m a.s.l.; coll. P. Bureš &amp; E. Lajkepová 2/Aug/2015.</t>
  </si>
  <si>
    <t>Italy, Alpi dell'Adamello e della Presanella, Campo Carlo Magno: meadow, 650 m NE of the church in the village; 46°14'41.4"N, 10°49'56.6"E ; 1759 m a.s.l.; coll. P. Bureš &amp; E. Lajkepová 2/Aug/2015.</t>
  </si>
  <si>
    <t>Italy, Alpi Retiche, Cles: along the road from Cles to Monte Peller, 5 km SW of the village; 46°20'22.4"N, 10°58'14.7"E; 1721 m a.s.l.; coll. P. Bureš &amp; E. Lajkepová 3/Aug/2015.</t>
  </si>
  <si>
    <t>Italy, Alpi Retiche, Tuenno: along the pathway to Monte Peller, 5.3 km SW of the village; 46°18'34.8"N, 10°56'58.7"E; 1968 m a.s.l.; coll. P. Bureš &amp; E. Lajkepová 3/Aug/2015.</t>
  </si>
  <si>
    <t>Italy, Dolomiti, Arabba: along the road from Canazei to Arabba, 3 km SSW of the village; 46°28'58.8"N, 11°49'31.8"E; 2052 m a.s.l.; coll. P. Bureš &amp; E. Lajkepová 3/Aug/2015.</t>
  </si>
  <si>
    <t>Austria, Zillertaler Alpen, Lanersbach: at the bank of Tuxbach brook, 300 m NE of the church in the village; 47°9'21.0"N, 11°43'46.7"E; 1274 m a.s.l.; coll. P. Bureš &amp; E. Lajkepová 4/Aug/2015.</t>
  </si>
  <si>
    <t>Austria, Seetaler Alpen, Judenburg: in the open S forest slope near the chalet Winterleitenhütte, 10.7 km SW of the town; 47°5'41.7"N, 14°34'7.5"E; 1796 m a.s.l.; coll. P. Bureš 26/Jul/2016.</t>
  </si>
  <si>
    <t xml:space="preserve">Austria, Koralpe (Koralm), Rieding, wet slopes along the road Koralpenhöhenstrasse, 4 km ESE of the village; 46°48'30.6"N, 14°56'34.3"E; 1546 m a.s.l.; coll. P. Bureš 24/Jul/2016. </t>
  </si>
  <si>
    <t>Italy, Alpi Venoste, Val di Mazia: along the tourist road along brook Rio Saldura; 46°43'36.3"N, 10°40'55.9"E; 1803 m a.s.l.; coll. P. Bureš 11/Aug/2016.</t>
  </si>
  <si>
    <t>Austria, Karawanken, Feistritz im Rosental: forest margins along the tourist road 7.1 SSW of the village; 46°27'49.1"N, 14°8'5.0"E; 1558 m a.s.l..; coll. P. Bureš &amp; J. Šmerda 27/Jul/2017.</t>
  </si>
  <si>
    <t>Austria, Hohe Tauern, Kals am Großglockner: along the road below the chalet Lucknerhaus, 3.5 km NE of the village; 47°0'55.3"N, 12°41'8.5"E; 1830 m a.s.l..; coll. P. Bureš 26/Aug/2017.</t>
  </si>
  <si>
    <t xml:space="preserve">Italy, Bolzano Province, Alpi Venoste (= Ötztaler Alpen): Mazia (=Matsch): grasslands along the tourist road and parking place near hotel Glieshof in the valley of the River of Saldurbach; 46°43'38.4"N, 10°40'56.5"E; 1800 m a.s.l..; coll. P. Bureš &amp; E. Michálková 5/Sep/2018. </t>
  </si>
  <si>
    <t xml:space="preserve">Switzerland, Val Müstair Region, Santa Maria: pastures and grasslands along the mountain road to Pass Umbrail; 46°35'53.8"N, 10°25'49.9"E; 1491 m a.s.l..; coll. P. Bureš &amp; E. Michálková 5/Sep/2018. </t>
  </si>
  <si>
    <t xml:space="preserve">Italy, Trento Province, Adamello-Presanella Mts., Passo Tonale: grasslands along the road to the hotel La Mirandola; 46°15'51.4"N, 10°35'30.2"E; 1879 m a.s.l..; coll. P. Bureš &amp; E. Michálková 6/Sep/2018. </t>
  </si>
  <si>
    <t>Italy, Trento Province, Adamello-Presanella Mts., Campo Carlo Magno: pastures near Ristorante Cascina Zeledria; 1749 m a.s.l..; 46°14'41.4"N, 10°50'09.0"E; coll. P. Bureš &amp; E. Michálková 6/Sep/2018.</t>
  </si>
  <si>
    <t xml:space="preserve">Italy, Trento Province, Dolomiti Mts., Moena: pastures near the fish-pond near Passo San Pellegrino; 46°22'34.0"N, 11°49'13.1"E; 1922 m a.s.l..; coll. P. Bureš &amp; E. Michálková 6/Sep/2018. </t>
  </si>
  <si>
    <t xml:space="preserve">Italy, Trento Province, Dolomiti Mts., Canazei: grasslands around the small lake along the road to Passo Pordoi; 46°29'27.5"N, 11°46'54.3"E; 1799 m a.s.l..; coll. P. Bureš &amp; E. Michálková 7/Sep/2018. </t>
  </si>
  <si>
    <t xml:space="preserve">Italy, Belluno Province, Dolomiti Mts., Pieve: grasslands and pastures near hotel La Baita at the road to Passo Falzarego; 46°29'41.5"N, 11°59'19.4"E; 1849 m a.s.l..; coll. P. Bureš &amp; E. Michálková 7/Sep/2018. </t>
  </si>
  <si>
    <t xml:space="preserve">Italy, Belluno Province, Dolomiti Mts., Cortina d´Ampezzo: grasslands along the road to Passo Tre Croci; 46°32'50.3"N, 12°10'18.5"E; 1706 m a.s.l.; coll. P. Bureš &amp; E. Michálková 7/Sep/2018. </t>
  </si>
  <si>
    <t xml:space="preserve">Italy, Udine Province, Karnische Alpen Mts. Passo Pramollo (= Nassfeld Pass): grasslands at the road to Pontebba; 46°33'8.9"N, 13°16'24.7"E; 1720 m a.s.l..; coll. P. Bureš &amp; E. Michálková 7/Sep/2018. </t>
  </si>
  <si>
    <t xml:space="preserve">Italy, Bolzano Province, San Candido (= Innichen): wet meadow along the road W of the town; 46°43'44.1" N, 12°15'34.3" E; 1320 m a.s.l..; coll. P. Bureš &amp; E. Michálková 7/Sep/2018. </t>
  </si>
  <si>
    <t>Austria, Kärnten County, Karnische Alpen Mts. Nassfeld Pass: wet grassland along the road to Tröpolach;  46°33'51.3"N, 13°16'39.3"E; 1453 m a.s.l..; coll. P. Bureš &amp; E. Michálková 7/Sep/2018.</t>
  </si>
  <si>
    <t>Bosnia and Herzegovina, Lunjevača Mts. Drvar: S slopes of Klekovača Massiv, 12 km ENE of the village; 44°24'54.5"N, 16°31'37.9"E, 1594 m a.s.l..; coll. P Bureš &amp; M. Vavrinec 15/Jul/2017.</t>
  </si>
  <si>
    <t>Czech Republic, Southern Moravia, Lelekovice: wet meadows at Ponávka brook valley, 800 m N of the church in the village; 49°17'.5"N, 16°34'43.5"E; 284 m a.s.l.; coll. P. Bureš &amp; J. Výhodová 22/May/2011.</t>
  </si>
  <si>
    <t>Czech Republic, Southern Moravia, Popůvky: meadows above the upper of the two ponds at Augšperský pond valley, 1.5 km NW of the chapel in the village; 49°11'20.0"N, 16°28'48.6"E; 303 m a.s.l.; coll. P. Bureš &amp; E. Lajkepová 2/Jul/2011.</t>
  </si>
  <si>
    <t>Czech Republic, Southern Moravia, Střelice: grassy road ditches near Střelická bažina, 2.5 km W of the chapel in the village; 49°8'41.1"N, 16°28'5.8"E; 272 m a.s.l.; coll. P. Bureš &amp; E. Lajkepová 2/Jul/2011.</t>
  </si>
  <si>
    <t>Czech Republic, Southern Moravia, Lhotky: clearing at the E of the village; 49°17'19.6"N, 16°47'42.3"E; 539 m a.s.l.; coll. P. Bureš &amp; E. Lajkepová 4/Jul/2011.</t>
  </si>
  <si>
    <t>Czech Republic, Southern Moravia, Lesní Hluboké:along the forest pathway near Devět Křížů, 800 m SW of the chapel in the village; 49°15'41.3"N, 16°17'58.7"E; 509 m a.s.l.; coll. P. Bureš &amp; E. Lajkepová 6/Jul/2011.</t>
  </si>
  <si>
    <t>Czech Republic, Southern Moravia, Velká Bíteš: forest edge along the brook Bítýška, 1.4 km NE of the church in the town; 49°17'51.5"N, 16°14'38.3"E; 458 m a.s.l.; coll. P. Bureš &amp; E. Lajkepová 6/Jul/2013.</t>
  </si>
  <si>
    <t>Czech Republic, Southern Moravia, Popůvky: wet meadow along the brook, 900 m W of the chapel in the village; 49°10'40.7"N, 16°28'33.7"E; 300 m a.s.l.; coll. P. Bureš &amp; E. Lajkepová 19/Jul/2013.</t>
  </si>
  <si>
    <t xml:space="preserve">Czech Republic, Southern Moravia, Kurdějov: hillside above the road, 1.2 km NE of the church in the village; 48°57'54.3"N, 16°46'25.9"E; 314 m a.s.l.; coll. E. Lajkepová &amp; O. Knápek 15/Jul/2014. </t>
  </si>
  <si>
    <t xml:space="preserve">Czech Republic, Southern Moravia, Letonice: hillside at natural reserve Větrníky, 2.5 km NE of the church in the village; 49°11'49.7"N, 16°59'1.5"E; 391 m a.s.l.; coll. E. Lajkepová &amp; O. Knápek 15/Jul/2014. </t>
  </si>
  <si>
    <t>Czech Republic, Bílé Karpaty, Louka: ruderal places between the road and the railway, 1.8 km SE of the church in the village; 48°54'31.5"N, 17°30'7.8"E; 257 m a.s.l.; coll. P. Bureš &amp; E. Lajkepová 1/Jul/2011.</t>
  </si>
  <si>
    <t>Czech Republic, Bílé Karpaty, Boršice u Blatnice: dry ruderal bushy slopes, 600 m S of the church in the village; 48°55'35.7"N, 17°34'34.9"E; 354 m a.s.l.; coll. P. Bureš &amp; E. Lajkepová 1/Jul/2011.</t>
  </si>
  <si>
    <t>Czech Republic, Bílé Karpaty, Korytná: dry, bushy pasture, 1.5 km N of the church in the village; 48°57'11.6"N, 17°39'31.5"E; 291 m a.s.l.; coll. P. Bureš &amp; E. Lajkepová 1/Jul/2011.</t>
  </si>
  <si>
    <t>Czech Republic, Bílé Karpaty, Komňa: grassy, wet places between planted trees, 2.2 km SSE of the church in the village; 48°58'39.4"N, 17°48'43.2"E; 544 m a.s.l.; coll. P. Bureš &amp; E. Lajkepová 1/Jul/2011.</t>
  </si>
  <si>
    <t>Czech Republic, Bílé Karpaty, Březová: dry grassy vegetation at natural reserve Cestiska, 600 m W of the church in the village; 48°55'42.5"N, 17°43'47.9"E; 472 m a.s.l.; coll. P. Bureš &amp; E. Lajkepová 5/Jul/2011.</t>
  </si>
  <si>
    <t>Czech Republic, Bílé Karpaty, Březová: spring fen, 900 m E of the church in the village; 48°55'36.0"N, 17°45'2.6"E; 520 m a.s.l.; coll. P. Bureš &amp; E. Lajkepová 5/Jul/2011.</t>
  </si>
  <si>
    <t>Czech Republic, Bílé Karpaty, Březová : pasture, 1.2 km N of the church in the village; 48°56'12.6"N, 17°44'19.6"E; 520 m a.s.l.; coll. P. Bureš &amp; E. Lajkepová 5/Jul/2011.</t>
  </si>
  <si>
    <t>Czech Republic, Bílé Karpaty, Březová: grassy road ditches in serpentines, 650 m SWW of the church in the village; 48°55'32.2"N, 17°43'43.9"E; 484 m a.s.l.; coll. P. Bureš &amp; E. Lajkepová 5/Jul/2011.</t>
  </si>
  <si>
    <t>Czech Republic, Bílé Karpaty, Suchá Loz: meadow with scatter trees, 3 km SSW of the church in the village; 48°56'36.2"N, 17°42'22.9"E; 450 m a.s.l.; coll. P. Bureš &amp; E. Lajkepová 5/Jul/2011.</t>
  </si>
  <si>
    <t>Czech Republic, Bílé Karpaty, Velká nad Veličkou: W edge of the natural reserve Zahrady pod Hájem, 850 m SE of the church in the village; 48°52'36.9"N, 17°31'51.0"E; 364 m a.s.l.; coll. P. Bureš &amp; E. Lajkepová 20/Jul/2013.</t>
  </si>
  <si>
    <t>Czech Republic, Bílé Karpaty, Suchov: alluvial meadows along the road to Javorník, SW of the village; 48°52'51.7"N, 17°34'7.5"E; 380 m a.s.l.; coll. P. Bureš &amp; E. Lajkepová 20/Jul/2013.</t>
  </si>
  <si>
    <t>Czech Republic, Bílé Karpaty, Suchov: E slopes, 1.3 km SE of the chapel in the village; 48°54'5.1"N, 17°34'38.2"E; 435 m a.s.l.; coll. P. Bureš &amp; E. Lajkepová 20/Jul/2013.</t>
  </si>
  <si>
    <t>Czech Republic, Bílé Karpaty, Suchov: E slopes, 1.3 km SE of the chapel in the village; 48°54'1.6"N, 17°34'37.9"E; 435 m a.s.l.; coll. P. Bureš &amp; E. Lajkepová 20/Jul/2013.</t>
  </si>
  <si>
    <t>Czech Republic, Bílé Karpaty, Rokytnice: meadow along the road to Jestřabí, ESE side of the village; 49°4'10.7"N, 17°55'47.1"E; 339 m a.s.l.; coll. P. Bureš &amp; E. Lajkepová 21/Jul/2013.</t>
  </si>
  <si>
    <t>Czech Republic, Bílé Karpaty, Nedašov: spring meadow at natural reserve Jalovcová stráň, 2.2 km SE of the church in the village; 49°6'4.9"N, 18°5'58.2"E; 605 m a.s.l.; coll. P. Bureš &amp; E. Lajkepová 21/Jul/2013.</t>
  </si>
  <si>
    <t>Czech Republic, Bílé Karpaty, Nedašov: S slopes of natural reserve Kaňoury, 2.7 E of the church in the village; 49°6'53.9"N, 18°6'18.1"E; 611 m a.s.l.; coll. P. Bureš &amp; E. Lajkepová 21/Jul/2013.</t>
  </si>
  <si>
    <t>Czech Republic, Bílé Karpaty, Tvarožná Lhota-Lučina: S slopes of natural reserve Kaňoury, 1.5 km S of the Lučina pond; 48°50'57.1"N, 17°23'50.9"E; 374 m a.s.l.; coll. E. Lajkepová &amp; O. Knápek 19/Jul/2014.</t>
  </si>
  <si>
    <t>Czech Republic, Bílé Karpaty, Velká nad Veličkou: W edge of the natural reserve Zahrady pod Hájem, 850 m SE of the church in the village; 48°52'36.9"N, 17°31'51.0"E; 364 m a.s.l.; coll. E. Lajkepová &amp; O. Knápek 19/Jul/2014.</t>
  </si>
  <si>
    <t>Czech Republic, Bílé Karpaty, Lopeník: wet meadows on NE slopes of Vysoký vrch hill, NE side of the village; 48°57'24.4"N, 17°47'44.8"E; 660 m a.s.l.; coll. E. Lajkepová &amp; O. Knápek 20/Jul/2014.</t>
  </si>
  <si>
    <t>Czech Republic, Bílé Karpaty, Komňa: the quarry Rasová, 2.4 km S of the church in the village; 48°58'32.4"N, 17°48'39.5"E; 550 m a.s.l.; coll. E. Lajkepová &amp; O. Knápek 20/Jul/2014.</t>
  </si>
  <si>
    <t>Czech Republic, Eastern Bohemia, Louka: ruderal grassland near the pond in the village; 49°50'46.4"N, 15°55'24.8"E; 312 m a.s.l.; coll. P. Bureš &amp; J. Bureš 19/May/2011.</t>
  </si>
  <si>
    <t>Czech Republic, Eastern Bohemia, Chrast: dry slopes at natural reserve Altán, NE side of Chrašický rybník pond; 49°54'19.0"N, 15°56'54.9"E; 389 m a.s.l.; coll. P. Bureš &amp; J. Bureš 19/May/2011.</t>
  </si>
  <si>
    <t>Czech Republic, Eastern Bohemia, Střemošice: dry marlite slopes, W side of the road, 600 m SSW of the chapel in the village; 49°53'11.8"N, 16°4'6.8"E; 362 m a.s.l.; coll. P. Bureš &amp; J. Bureš 19/May/2011.</t>
  </si>
  <si>
    <t>Czech Republic, Eastern Bohemia, Široký Důl: marlite slopes, 200 m NNE of the church in the village; 49°44'51.4"N, 16°13'15.2"E; 533 m a.s.l.; coll. P. Bureš &amp; J. Bureš 20/May/2011.</t>
  </si>
  <si>
    <t>Czech Republic, Eastern Bohemia, Polička: ruderal grassland, 2.4 km WNW of the railway station in the town; 49°43'34.5"N, 16°13'56.5"E; 581 m a.s.l.; coll. P. Bureš &amp; J. Bureš 20/May/2011.</t>
  </si>
  <si>
    <t>Czech Republic, Eastern Bohemia, Široký Důl: grassy road ditches along the road from Polička to Hlinsko, 1.7 km S of the church in the village; 49°43'47.9"N, 16°13'16.1"E; 593 m a.s.l.; coll. P. Bureš &amp; J. Bureš 20/May/2011.</t>
  </si>
  <si>
    <t>Czech Republic, Žďárské vrchy, Karlov: grassy road ditches near crossroad Karlov-Radostín-Vojnův Městec, 1.2 km NW of the village; 49°39'22.0"N, 15°54'14.8"E; 642 m a.s.l.; coll. P. Bureš &amp; E. Lajkepová 3/Jul/2011.</t>
  </si>
  <si>
    <t>Czech Republic, Eastern Bohemia, Běstvina: meadow on the slope of Radostínský kopec hill, 570 m N of the chapel in the village; 49°50'32.6"N, 15°35'41.3"E; 349 m a.s.l.; coll. P. Bureš &amp; E. Lajkepová 6/Jul/2011.</t>
  </si>
  <si>
    <t>Czech Republic, Žďárské vrchy, Radostín: wetter meadow on the slope of Radostínský kopec hill,  1.1 km SSE of the church in the village; 49°38'37.6"N, 15°52'50.2"E; 619 m a.s.l.; coll. P. Bureš &amp; E. Lajkepová 6/Jul/2011.</t>
  </si>
  <si>
    <t>Czech Republic, Žďárské vrchy, Hluboká: calcareous meadows in Doubrava brook valley, E side of the Řeka pond; 49°40'15.9"N, 15°51'13.2"E; 559 m a.s.l.; coll. P. Bureš &amp; E. Lajkepová 6/Jul/2011.</t>
  </si>
  <si>
    <t>Czech Republic, Žďárské vrchy, Krucemburk: wetter meadow along the road from Krucemburk to Zalíbené, 2.7 km NE of the church in the village; 49°41'58.9"N, 15°52'52.9"E; 617 m a.s.l.; coll. P. Bureš &amp; E. Lajkepová 6/Jul/2011.</t>
  </si>
  <si>
    <t>Czech Republic, Žďárské vrchy, Hamry: grassy ditches along the road to Vortová, SSE side of the village; 49°44'10.7"N, 15°55'46.2"E; 525 m a.s.l.; coll. P. Bureš &amp; E. Lajkepová 6/Jul/2011.</t>
  </si>
  <si>
    <t>Czech Republic, Žďárské vrchy, Herálec-Mariánská Huť: wetter meadows and ditches along the road, 2.3 km WSW of the church in the village; 49°40'53.6"N, 15°57'41.1"E; 684 m a.s.l.; coll. P. Bureš &amp; E. Lajkepová 6/Jul/2011.</t>
  </si>
  <si>
    <t>Czech Republic, Žďárské vrchy, Herálec: wetter meadow along the road to gamekeeper´s lodge "Na Svobodě", 2 km NE of the church in the village; 49°41'41.8"N, 15°58'5.5"E; 669 m a.s.l.; coll. P. Bureš &amp; E. Lajkepová 6/Jul/2011.</t>
  </si>
  <si>
    <t>Czech Republic, Žďárské vrchy, Čachnov: wetter pasture in a brook valley, 790 m S of the railway station in the village; 49°44'44.1"N, 16°3'35.3"E; 633 m a.s.l.; coll. P. Bureš &amp; E. Lajkepová 6/Jul/2011.</t>
  </si>
  <si>
    <t>Czech Republic, Eastern Bohemia, Borová: grassy road ditches along the road from Hlinsko to Polička, 900 m ENE of the church in the village; 49°45'5.1"N, 16°8'13.8"E; 617 m a.s.l.; coll. P. Bureš &amp; E. Lajkepová 6/Jul/2011.</t>
  </si>
  <si>
    <t>Czech Republic, Eastern Bohemia, Chotěnov: grassy slopes, 1 km SSW of the church in the village; 49°48'54.9"N, 16°11'9.8"E; 506 m a.s.l.; coll. P. Bureš &amp; E. Lajkepová 18/Jul/2013.</t>
  </si>
  <si>
    <t>Slovakia, Velká Fatra, Ružomberok: along the forest road from Ružomberok to Malinné, 2.5 km SW of the train station in the town; 49°4'20.5"N, 19°16'38.8"E; 562 m a.s.l.; coll. P. Bureš &amp; E. Lajkepová 3/Aug/2015.</t>
  </si>
  <si>
    <t>Slovakia, Velká Fatra, Ružomberok: slope grassland at Malino Brdo hill, 4.5 km SW of the train station in the town; 49°3'13.2"N, 19°15'56.2"E; 959 m a.s.l.; coll. P. Bureš &amp; E. Lajkepová 3/Aug/2016.</t>
  </si>
  <si>
    <t>Slovakia, Velká Fatra, Ružomberok: slopes along the pathway to Predný Čebrať hill, 1.8 km NW of the train station in the town; 49°5'38.2"N, 19°17'13.9"E; 923 m a.s.l.; coll. E. Lajkepová &amp; J. Šmerda 1/Jul/2016.</t>
  </si>
  <si>
    <t>Slovakia, Velká Fatra, Ružomberok: slope grassland at Malino Brdo hill, 4.5 km SW of the train station in the town; 49°3'13.2"N, 19°15'56.2"E; 959 m a.s.l.; coll. E. Lajkepová &amp; J. Šmerda 1/Jul/2016.</t>
  </si>
  <si>
    <t xml:space="preserve">Slovenia, Polhograjsko hribovje, Polhov Gradec: in the top of hill Grmada, 1.8 km NE of the village; 46°4'42.1"N, 14°19'35.7"E, 604 m a.s.l.; coll. P. Bureš &amp; E. Lajkepová 14/Jul/2016. </t>
  </si>
  <si>
    <t xml:space="preserve">Slovenia, Kamniško-Savinjske Alpe (Steiner Alpen), Podvolovljek: along the forest road in Velika Planina, 2.9 km WNW of the village; 46°18'35.7"N, 14°39'23.4"E; 1408 m a.s.l.; coll. P. Bureš &amp; E. Lajkepová 14/Jul/2016. </t>
  </si>
  <si>
    <t>Italy, Appennino tosco-emiliano, Faidello: N slopes of the mountain range,  800 m S of Val di Luce; 44°07'20.4"N, 10°37'40.2"E; 1677 m a.s.l.; coll. P. Bureš &amp; E. Lajkepová 5/Jul/2017.</t>
  </si>
  <si>
    <t>Italy, Appennino tosco-emiliano, Faidello: along the forest road at the parking place in Val di Luce; 44°07'57.8"N, 10°37'46.7"E; 1486 m a.s.l.; coll. P. Bureš &amp; E. Lajkepová 5/Jul/2017.</t>
  </si>
  <si>
    <t>Italy, Appennino tosco-emiliano, Faidello: along the forest road to Val di Luce, 1 km SWW of the church in the village; 44°09'16.9"N, 10°38'10.7"E; 1290 m a.s.l; coll. P. Bureš &amp; E. Lajkepová 5/Jul/2017.</t>
  </si>
  <si>
    <t>Italy, Appennino tosco-emiliano, Abetone: along the forest road from Abetone to Pian di Novello, 4 km SE of the village; 44°07'31.1"N, 10°41'00.9"E; 1186 m a.s.l.; coll. P. Bureš &amp; E. Lajkepová 5/Jul/2017.</t>
  </si>
  <si>
    <t>Italy, Alpi Apuane Mts., Massa Carrara Province, Vergheto: grassland slope between A Foce Pianza and Monte Sagro, 2 km SSE of the village; 44°06'40.3"N, 10°09'20.6"E; 1496 m a.s.l; coll. P. Bureš &amp; E. Lajkepová 3/Jul/2017.</t>
  </si>
  <si>
    <t>Czech Republic, Southern Moravia, Křtiny: wetter meadows along the road, 1.2 km SE of the village; 49°17'32.1"N, 16°45'23.9"E; 427 m a.s.l.; coll. P. Bureš &amp; E. Lajkepová 4/Jul/2011.</t>
  </si>
  <si>
    <t>Spain, Lérida Province, Camarasa: grassland along the road SE of the village; 41°50'51.2"N, 00°53'31.2"E; 314 m a.s.l.; coll. P. Bureš &amp; M. Burešová 12/Jul/2010.</t>
  </si>
  <si>
    <t>ACA</t>
  </si>
  <si>
    <t>BERT</t>
  </si>
  <si>
    <t>ERIS</t>
  </si>
  <si>
    <t>ACAxBERT</t>
  </si>
  <si>
    <t>BERTxERIS</t>
  </si>
  <si>
    <t>BERT×ERIS</t>
  </si>
  <si>
    <r>
      <t>Samples for flow cytometry</t>
    </r>
    <r>
      <rPr>
        <vertAlign val="superscript"/>
        <sz val="11"/>
        <color theme="1"/>
        <rFont val="Times New Roman"/>
        <family val="1"/>
        <charset val="238"/>
      </rPr>
      <t>a</t>
    </r>
  </si>
  <si>
    <r>
      <t>Samples for AFLP</t>
    </r>
    <r>
      <rPr>
        <vertAlign val="superscript"/>
        <sz val="11"/>
        <color theme="1"/>
        <rFont val="Times New Roman"/>
        <family val="1"/>
        <charset val="238"/>
      </rPr>
      <t>a</t>
    </r>
  </si>
  <si>
    <t>6 ACA</t>
  </si>
  <si>
    <t>2 BERT×(BERT×ERIS)</t>
  </si>
  <si>
    <t>3 BERT×ERIS</t>
  </si>
  <si>
    <t>2 BERT×ERIS</t>
  </si>
  <si>
    <t>1 BERT×(BERT×ERIS)</t>
  </si>
  <si>
    <t>Italy, Ortles Mts., Sulden: alpine pastures along the road to Gomagoi, N of the village; 46°31'58.3"N, 10°34'23.8"E; 1820 m a.s.l.;  coll. P. Bureš &amp; J. Šmerda 9/Jul/2018.</t>
  </si>
  <si>
    <t>Czech Republic, distr. Rakovník, Nové Strašecí: grassy slopes in nature reserve „Údolí Klíčavy“ SSW of the village; 50°06'37.4"N, 13°52'26.4"E;  354 m a.s.l.; coll. J. Šmerda 17/Aug/2019</t>
  </si>
  <si>
    <t>Czech Republic, Northern Bohemia, Litoměřice-Pokratice: dry grassy slopes S of nature reserve Bílé stráně N of the town; 50°33'24.5"N, 14°07'51.3"E;  300 m a.s.l.; coll. J. Šmerda 17/Aug/2019</t>
  </si>
  <si>
    <t>Czech Republic, distr. Kolín, Žehuň: dry grassy slopes in nature reserve Kněžičky; 50°08'44.2"N, 15°21'02.8"E;  226 m a.s.l.; coll. J. Šmerda 18/Aug/2019</t>
  </si>
  <si>
    <t>Czech Republic, distr. Beroun, Koněprusy: grassy slopes in nature reserve Zlatý Kůň S of the village; 49°54'50.2"N, 14°04'20.3"E;  425 m a.s.l.; coll. J. Šmerda 17/Aug/2019</t>
  </si>
  <si>
    <t>Italy, prov. Sondrio, reg. Lombardy, Livigno: pasture along the tourist road to cottage Alpe Federia; 46°32'55.1"N, 10°05'28.9"E; 2045 m a.s.l.; coll. P. Bureš 6/Sep/2019.</t>
  </si>
  <si>
    <t>Italy, prov. Sondrio, reg. Lombardy, Trepalle: pasture along the road in the valley of brook Torrente Vallaccia; 46°30'26.7"N, 10°10'25.2"E;  2087 m a.s.l.; coll. P. Bureš 5/Sep/2019.</t>
  </si>
  <si>
    <t>4 ACA</t>
  </si>
  <si>
    <t>5 ACA</t>
  </si>
  <si>
    <t>Slovenia, Karavanke, Podljubelj: along the tourist road to Košutica; 46°26'12.6"N, 14°16'34.2"E;  1268 m a.s.l.; coll. P. Bureš 15/Aug/2018</t>
  </si>
  <si>
    <t>Austria, Karawanken, Unterloibl: grassland along the road to Loiblpass; 46°28'12.9"N, 14°15'29.0"E; 763 m a.s.l.; coll. P. Bureš 15/Aug/2018</t>
  </si>
  <si>
    <t>Austria, Karnische Alpen, Tröpolach: grassland along the road to Nassfeldpass; 46°34'31.6"N, 13°16'36.6"E; 1286 m a.s.l.; coll. P. Bureš 16/Aug/2018</t>
  </si>
  <si>
    <t>Italy, Alpi Carniche, Pontebba: grassland along the road at the Nassfeldpass; 46°33'05.6"N, 13°16'51.1"E; 1410 m a.s.l.; coll. P. Bureš 16/Aug/2018</t>
  </si>
  <si>
    <t>Austria, Karnische Alpen, Mauthen: grassland along the road Plöckenstrasse; 46°37'14.1"N, 12°56'59.1"E; 1173 m a.s.l.; coll. P. Bureš 16/Aug/2018</t>
  </si>
  <si>
    <t>Austria, Karnische Alpen, Vorderberg: near the tourist road between last public parking at the River Vorderberger Bach and the settlement Delacher Alm; 46°35'07.1"N, 13°26'17.3"E; 1333 m a.s.l.; coll. P. Bureš 18/Aug/2018</t>
  </si>
  <si>
    <t>Italy, Monti Lessini, Giazza: sparse forest along the road to Rifugio Revolto; 45°41'36.8"N, 11°07'08.4"E; 1335 m a.s.l.; coll. P. Bureš &amp; J. Šmerda 29/Jul/2019</t>
  </si>
  <si>
    <t>Austria, Tirol, distr. Lienz, Sankt Jakob in Defereggental: wet grasslands along the road Defereggental Landesstrasse, W of the village; 46°54'36.0"N, 12°14'15.3"E; 1853 m a.s.l.; coll. P. Bureš 4/Aug/2019</t>
  </si>
  <si>
    <t>Italy, South Tirolia, Antermëia (Untermoi): grasslands along the road W of Würzjoch; 46°40'15.6"N, 11°47'57.9"E; 1859 m a.s.l.; coll. P. Bureš 9/Aug/2019</t>
  </si>
  <si>
    <t>Austria, Tirol, distr. Lienz, Sankt Jakob in Defereggental: wet grasslands along the road Defereggental Landesstrasse, W of the village; 46°54'42.7"N, 12°14'38.5"E; 1792 m a.s.l.; coll. P. Bureš 10/Aug/2019</t>
  </si>
  <si>
    <t>5 ERIS</t>
  </si>
  <si>
    <t>4 ERIS</t>
  </si>
  <si>
    <t>8 BERT + 1 ACA×BERT</t>
  </si>
  <si>
    <r>
      <t>10</t>
    </r>
    <r>
      <rPr>
        <vertAlign val="superscript"/>
        <sz val="11"/>
        <rFont val="Times New Roman"/>
        <family val="1"/>
        <charset val="238"/>
      </rPr>
      <t>b</t>
    </r>
    <r>
      <rPr>
        <sz val="11"/>
        <rFont val="Times New Roman"/>
        <family val="1"/>
        <charset val="238"/>
      </rPr>
      <t xml:space="preserve"> BERT + 6 ACA×BERT</t>
    </r>
  </si>
  <si>
    <t>10 BERT + 6 ACA×BERT + 9 ACA</t>
  </si>
  <si>
    <t>6 ACA + 5 ACA×BERT</t>
  </si>
  <si>
    <t>34 BERT + 1 ACA×BERT</t>
  </si>
  <si>
    <t>3 ERIO + 3 ACA + 3 ERIS</t>
  </si>
  <si>
    <t>2 OLE + 1 PAL + 1 VUL</t>
  </si>
  <si>
    <t>1 ARV + 1 OLE + 2 PAL + 2 VUL</t>
  </si>
  <si>
    <t>1 ARV + 1 OLE + 1 VUL</t>
  </si>
  <si>
    <t>1 ARV + 1 PAL</t>
  </si>
  <si>
    <t>2 ACA + 2 PAN</t>
  </si>
  <si>
    <t>2 ACA + 2 OLE</t>
  </si>
  <si>
    <t>1 ACA + 2 VUL</t>
  </si>
  <si>
    <t>1 ACA + 1 VUL</t>
  </si>
  <si>
    <t>1 ARV + 2 PAL</t>
  </si>
  <si>
    <t>2 ERIS + 2 OLE + 3 PAL</t>
  </si>
  <si>
    <t>1 ERIS + 1 PAN</t>
  </si>
  <si>
    <t>1 ERIS + 2 PAL + 1 PAN</t>
  </si>
  <si>
    <t>A199</t>
  </si>
  <si>
    <t>A200</t>
  </si>
  <si>
    <t>A201</t>
  </si>
  <si>
    <t>A202</t>
  </si>
  <si>
    <t>A206</t>
  </si>
  <si>
    <t>A211</t>
  </si>
  <si>
    <t>A223</t>
  </si>
  <si>
    <t>A228</t>
  </si>
  <si>
    <t>A229</t>
  </si>
  <si>
    <t>A235</t>
  </si>
  <si>
    <t>A240</t>
  </si>
  <si>
    <t>A242</t>
  </si>
  <si>
    <t>SL11</t>
  </si>
  <si>
    <t>A_H3</t>
  </si>
  <si>
    <t>CZ_G11</t>
  </si>
  <si>
    <t>CZ_G12</t>
  </si>
  <si>
    <t>CZ_G13</t>
  </si>
  <si>
    <t>CZ_G14</t>
  </si>
  <si>
    <t>Switzerland, distr. Engadina Bassa/Val Müstair Region, Fuorn Pass: pastures and grasslands along the mountain road to Pass Fuorcla Funtana da S-charl; 46°38'32.4"N, 10°18'23.9"E;  2164 m a.s.l.; coll. P. Bureš 31/Aug/2019.</t>
  </si>
  <si>
    <t>Samples for achenes</t>
  </si>
  <si>
    <t>Samples for morphometrics</t>
  </si>
  <si>
    <t>9 ERIS</t>
  </si>
  <si>
    <t>1 BERT×ERIS</t>
  </si>
  <si>
    <t>34 BERT + 5 ACA×BERT + 6 ACA</t>
  </si>
  <si>
    <t>8 ACA</t>
  </si>
  <si>
    <t>Loc. Code</t>
  </si>
  <si>
    <t>Population-Plant</t>
  </si>
  <si>
    <t>Sex</t>
  </si>
  <si>
    <t>Ach1 [AU]</t>
  </si>
  <si>
    <t>Ach2 [AU]</t>
  </si>
  <si>
    <t>Ach3 [AU]</t>
  </si>
  <si>
    <t>Scale</t>
  </si>
  <si>
    <t>ACA_MS2g</t>
  </si>
  <si>
    <t>f</t>
  </si>
  <si>
    <t>ACA_MS2h</t>
  </si>
  <si>
    <t>ACA_MS2i</t>
  </si>
  <si>
    <t>ACA_A235f</t>
  </si>
  <si>
    <t>ACA_A235g</t>
  </si>
  <si>
    <t>ACA_A240f</t>
  </si>
  <si>
    <t>ACA_A240g</t>
  </si>
  <si>
    <t>ACA_A240h</t>
  </si>
  <si>
    <t>ACA_CZ_G12g</t>
  </si>
  <si>
    <t>ACA_CZ_G12h</t>
  </si>
  <si>
    <t>ACA_MS2j</t>
  </si>
  <si>
    <t>h</t>
  </si>
  <si>
    <t>ACA_MS2k</t>
  </si>
  <si>
    <t>ACA_MS2l</t>
  </si>
  <si>
    <t>ACA_A235h</t>
  </si>
  <si>
    <t>ACA_A235i</t>
  </si>
  <si>
    <t>ACA_A235j</t>
  </si>
  <si>
    <t>ACA_A235k</t>
  </si>
  <si>
    <t>ACA_A235l</t>
  </si>
  <si>
    <t>ACA_A235m</t>
  </si>
  <si>
    <t>ACA_A240i</t>
  </si>
  <si>
    <t>ACA_A240j</t>
  </si>
  <si>
    <t>ACA_A240k</t>
  </si>
  <si>
    <t>ACA_A240l</t>
  </si>
  <si>
    <t>ACA_A240m</t>
  </si>
  <si>
    <t>ACA_A242d</t>
  </si>
  <si>
    <t>ACA_A242e</t>
  </si>
  <si>
    <t>ACA_CZ_G12i</t>
  </si>
  <si>
    <t>ACA_CZ_G12j</t>
  </si>
  <si>
    <t>ACA_CZ_G12k</t>
  </si>
  <si>
    <t>ACA_CZ_G12l</t>
  </si>
  <si>
    <t>ACA_CZ_G12m</t>
  </si>
  <si>
    <t>ACA_CZ_G12n</t>
  </si>
  <si>
    <t>ACA_CZ_G13d</t>
  </si>
  <si>
    <t>ACA_CZ_G13e</t>
  </si>
  <si>
    <t>ACA_CZ_G13f</t>
  </si>
  <si>
    <t>ACA_CZ_G13g</t>
  </si>
  <si>
    <t>ACA_CZ_G14f</t>
  </si>
  <si>
    <t>ACA_CZ_G14g</t>
  </si>
  <si>
    <t>ACA_CZ_G14h</t>
  </si>
  <si>
    <t>ACA_CZ_G14i</t>
  </si>
  <si>
    <t>ACAxBERT-MS2a1</t>
  </si>
  <si>
    <t>ACAxBERT-MS2a2</t>
  </si>
  <si>
    <t>BERT-MS2k</t>
  </si>
  <si>
    <t>BERT-MS2l</t>
  </si>
  <si>
    <t>BERT-MS2m</t>
  </si>
  <si>
    <t>BERT-MS2n</t>
  </si>
  <si>
    <t>BERT-MS2o</t>
  </si>
  <si>
    <t>BERT-MS2p</t>
  </si>
  <si>
    <t>BERT-MS2q</t>
  </si>
  <si>
    <t>BERT-MS2r</t>
  </si>
  <si>
    <t>BERT-MS2s</t>
  </si>
  <si>
    <t>BERT-MS2t</t>
  </si>
  <si>
    <t>BERT-MS2u</t>
  </si>
  <si>
    <t>BERT-MS2v</t>
  </si>
  <si>
    <t>BERT-MS2w</t>
  </si>
  <si>
    <t>BERT-MS2x</t>
  </si>
  <si>
    <t>BERT-MS2y</t>
  </si>
  <si>
    <t>BERT-MS2z</t>
  </si>
  <si>
    <t>BERT-MS2za</t>
  </si>
  <si>
    <t>BERT-MS2zb</t>
  </si>
  <si>
    <t>BERT-MS2zc</t>
  </si>
  <si>
    <t>BERT-MS2zd</t>
  </si>
  <si>
    <t>BERT-MS2ze</t>
  </si>
  <si>
    <t>BERT-MS2zf</t>
  </si>
  <si>
    <t>BERT-MS2zg</t>
  </si>
  <si>
    <t>BERT-MS2zh</t>
  </si>
  <si>
    <t>BERTx(BERTxERIS)</t>
  </si>
  <si>
    <t>BERTxERIS_ATP4a</t>
  </si>
  <si>
    <t>ERIS_A199f</t>
  </si>
  <si>
    <t>ERIS_A199g</t>
  </si>
  <si>
    <t>ERIS_A199h</t>
  </si>
  <si>
    <t>ERIS_A201f</t>
  </si>
  <si>
    <t>ERIS_A201g</t>
  </si>
  <si>
    <t>ERIS_A206a</t>
  </si>
  <si>
    <t>ERIS_A229e</t>
  </si>
  <si>
    <t>ERIS_SL11g</t>
  </si>
  <si>
    <t>ERIS_SL11h</t>
  </si>
  <si>
    <t>ERIS_SL11i</t>
  </si>
  <si>
    <t>ERIS_A199i</t>
  </si>
  <si>
    <t>ERIS_A199j</t>
  </si>
  <si>
    <t>ERIS_A199k</t>
  </si>
  <si>
    <t>ERIS_A200d</t>
  </si>
  <si>
    <t>ERIS_A200e</t>
  </si>
  <si>
    <t>ERIS_A200f</t>
  </si>
  <si>
    <t>ERIS_A201h</t>
  </si>
  <si>
    <t>ERIS_A201i</t>
  </si>
  <si>
    <t>ERIS_A201j</t>
  </si>
  <si>
    <t>ERIS_A211e</t>
  </si>
  <si>
    <t>ERIS_A211f</t>
  </si>
  <si>
    <t>ERIS_A211g</t>
  </si>
  <si>
    <t>ERIS_A211h</t>
  </si>
  <si>
    <t>ERIS_A211i</t>
  </si>
  <si>
    <t>ERIS_A211j</t>
  </si>
  <si>
    <t>ERIS_A223d</t>
  </si>
  <si>
    <t>ERIS_A228d</t>
  </si>
  <si>
    <t>ERIS_A228e</t>
  </si>
  <si>
    <t>ERIS_A229f</t>
  </si>
  <si>
    <t>ERIS_SL11j</t>
  </si>
  <si>
    <t>ERIS_SL11k</t>
  </si>
  <si>
    <t>ERIS_SL11l</t>
  </si>
  <si>
    <t>ERIS_SL11m</t>
  </si>
  <si>
    <t>ERIS_SL11n</t>
  </si>
  <si>
    <t>ERIS_SL11o</t>
  </si>
  <si>
    <t>ERIS_A202d</t>
  </si>
  <si>
    <t>ERIS_A202e</t>
  </si>
  <si>
    <t>ERIS_A202f</t>
  </si>
  <si>
    <t>ERIS_A202g</t>
  </si>
  <si>
    <t>ERIS_A202h</t>
  </si>
  <si>
    <t>Pap_L</t>
  </si>
  <si>
    <t>Cor_L</t>
  </si>
  <si>
    <t>Inv_L</t>
  </si>
  <si>
    <t>Inv_W</t>
  </si>
  <si>
    <t>Ibr_W</t>
  </si>
  <si>
    <t>Cap_W</t>
  </si>
  <si>
    <t>Nec_P</t>
  </si>
  <si>
    <t>Nec_W</t>
  </si>
  <si>
    <t>Cap_N</t>
  </si>
  <si>
    <t>3Lf_D</t>
  </si>
  <si>
    <t>123Lf_L</t>
  </si>
  <si>
    <t>Lf_L</t>
  </si>
  <si>
    <t>Lf_W</t>
  </si>
  <si>
    <t>Lob_N</t>
  </si>
  <si>
    <t>Slob_N</t>
  </si>
  <si>
    <t>Lob_L</t>
  </si>
  <si>
    <t>Lob_W</t>
  </si>
  <si>
    <t>Spi_L</t>
  </si>
  <si>
    <t>Sin_D</t>
  </si>
  <si>
    <t>Inv_Sp</t>
  </si>
  <si>
    <t>Inv_Sh</t>
  </si>
  <si>
    <t>Inv_Con</t>
  </si>
  <si>
    <t>Ter_Fol</t>
  </si>
  <si>
    <t>Lf_Sh</t>
  </si>
  <si>
    <t>Lf_Sp</t>
  </si>
  <si>
    <t>Lf_Di</t>
  </si>
  <si>
    <t>Lob_Sh</t>
  </si>
  <si>
    <t>ACA-MS2b</t>
  </si>
  <si>
    <t>ACA-MS2e</t>
  </si>
  <si>
    <t>ACA_AH3c</t>
  </si>
  <si>
    <t>ACA_AH3d</t>
  </si>
  <si>
    <t>ACA_A240c</t>
  </si>
  <si>
    <t>ACA_A240d</t>
  </si>
  <si>
    <t>ACA_CZ_G12f</t>
  </si>
  <si>
    <t>ACA_CZ_G14b</t>
  </si>
  <si>
    <t>ACA_CZ_G14c</t>
  </si>
  <si>
    <t>ACA_CZ_G14d</t>
  </si>
  <si>
    <t>ACA-MS2a</t>
  </si>
  <si>
    <t>ACA-MS2c</t>
  </si>
  <si>
    <t>ACA-MS2d</t>
  </si>
  <si>
    <t>ACA-MS2f</t>
  </si>
  <si>
    <t>ACA_AH3a</t>
  </si>
  <si>
    <t>ACA_AH3b</t>
  </si>
  <si>
    <t>ACA_A235a</t>
  </si>
  <si>
    <t>ACA_A235b</t>
  </si>
  <si>
    <t>ACA_A235c</t>
  </si>
  <si>
    <t>ACA_A235d</t>
  </si>
  <si>
    <t>ACA_A235e</t>
  </si>
  <si>
    <t>ACA_A240a</t>
  </si>
  <si>
    <t>ACA_A240b</t>
  </si>
  <si>
    <t>ACA_A240e</t>
  </si>
  <si>
    <t>ACA_A242a</t>
  </si>
  <si>
    <t>ACA_A242b</t>
  </si>
  <si>
    <t>ACA_A242c</t>
  </si>
  <si>
    <t>ACA_CZ_G11a</t>
  </si>
  <si>
    <t>ACA_CZ_G11b</t>
  </si>
  <si>
    <t>ACA_CZ_G11c</t>
  </si>
  <si>
    <t>ACA_CZ_G12a</t>
  </si>
  <si>
    <t>ACA_CZ_G12b</t>
  </si>
  <si>
    <t>ACA_CZ_G12c</t>
  </si>
  <si>
    <t>ACA_CZ_G12d</t>
  </si>
  <si>
    <t>ACA_CZ_G12e</t>
  </si>
  <si>
    <t>ACA_CZ_G13a</t>
  </si>
  <si>
    <t>ACA_CZ_G13b</t>
  </si>
  <si>
    <t>ACA_CZ_G13c</t>
  </si>
  <si>
    <t>ACA_CZ_G14a</t>
  </si>
  <si>
    <t>ACA_CZ_G14e</t>
  </si>
  <si>
    <t>ACAxBERT-MS2a</t>
  </si>
  <si>
    <t>BERT-MS1i</t>
  </si>
  <si>
    <t>BERT-MS1j</t>
  </si>
  <si>
    <t>BERT-MS1p</t>
  </si>
  <si>
    <t>BERT-MS1q</t>
  </si>
  <si>
    <t>BERT-MS1t</t>
  </si>
  <si>
    <t>BERT-MS1v</t>
  </si>
  <si>
    <t>BERT-MS1zc</t>
  </si>
  <si>
    <t>BERT-MS1zd</t>
  </si>
  <si>
    <t>BERT-MS1k</t>
  </si>
  <si>
    <t>BERT-MS1l</t>
  </si>
  <si>
    <t>BERT-MS1m</t>
  </si>
  <si>
    <t>BERT-MS1n</t>
  </si>
  <si>
    <t>BERT-MS1o</t>
  </si>
  <si>
    <t>BERT-MS1r</t>
  </si>
  <si>
    <t>BERT-MS1s</t>
  </si>
  <si>
    <t>BERT-MS1u</t>
  </si>
  <si>
    <t>BERT-MS1w</t>
  </si>
  <si>
    <t>BERT-MS1x</t>
  </si>
  <si>
    <t>BERT-MS1y</t>
  </si>
  <si>
    <t>BERT-MS1z</t>
  </si>
  <si>
    <t>BERT-MS1za</t>
  </si>
  <si>
    <t>BERT-MS1zb</t>
  </si>
  <si>
    <t>BERT-MS1ze</t>
  </si>
  <si>
    <t>BERT-MS1zf</t>
  </si>
  <si>
    <t>BERT-MS1zg</t>
  </si>
  <si>
    <t>BERT-MS1zh</t>
  </si>
  <si>
    <t>ERIS_A200b</t>
  </si>
  <si>
    <t>ERIS_A200c</t>
  </si>
  <si>
    <t>ERIS_A201c</t>
  </si>
  <si>
    <t>ERIS_A206b</t>
  </si>
  <si>
    <t>ERIS_A211a</t>
  </si>
  <si>
    <t>ERIS_A211b</t>
  </si>
  <si>
    <t>ERIS_A229b</t>
  </si>
  <si>
    <t>ERIS_A229d</t>
  </si>
  <si>
    <t>ERIS_SL11a</t>
  </si>
  <si>
    <t>ERIS_A199a</t>
  </si>
  <si>
    <t>ERIS_A199b</t>
  </si>
  <si>
    <t>ERIS_A199c</t>
  </si>
  <si>
    <t>ERIS_A199d</t>
  </si>
  <si>
    <t>ERIS_A199e</t>
  </si>
  <si>
    <t>ERIS_A200a</t>
  </si>
  <si>
    <t>ERIS_A201a</t>
  </si>
  <si>
    <t>ERIS_A201b</t>
  </si>
  <si>
    <t>ERIS_A201d</t>
  </si>
  <si>
    <t>ERIS_A201e</t>
  </si>
  <si>
    <t>ERIS_A202a</t>
  </si>
  <si>
    <t>ERIS_A202b</t>
  </si>
  <si>
    <t>ERIS_A202c</t>
  </si>
  <si>
    <t>ERIS_A206c</t>
  </si>
  <si>
    <t>ERIS_A206d</t>
  </si>
  <si>
    <t>ERIS_A211c</t>
  </si>
  <si>
    <t>ERIS_A211d</t>
  </si>
  <si>
    <t>ERIS_A223a</t>
  </si>
  <si>
    <t>ERIS_A223b</t>
  </si>
  <si>
    <t>ERIS_A223c</t>
  </si>
  <si>
    <t>ERIS_A228a</t>
  </si>
  <si>
    <t>ERIS_A228b</t>
  </si>
  <si>
    <t>ERIS_A228c</t>
  </si>
  <si>
    <t>ERIS_A229a</t>
  </si>
  <si>
    <t>ERIS_A229c</t>
  </si>
  <si>
    <t>ERIS_SL11b</t>
  </si>
  <si>
    <t>ERIS_SL11c</t>
  </si>
  <si>
    <t>ERIS_SL11d</t>
  </si>
  <si>
    <t>ERIS_SL11e</t>
  </si>
  <si>
    <t>ERIS_SL11f</t>
  </si>
  <si>
    <t>BERTx(BERTxERIS)-ATP1a</t>
  </si>
  <si>
    <t>BERTx(BERTxERIS)-ATP1a-2</t>
  </si>
  <si>
    <t>BERTx(BERTxERIS)-ATP1b</t>
  </si>
  <si>
    <t>BERTx(BERTxERIS)-ATP1b-2</t>
  </si>
  <si>
    <r>
      <t>Population-Plant</t>
    </r>
    <r>
      <rPr>
        <vertAlign val="superscript"/>
        <sz val="11"/>
        <color theme="1"/>
        <rFont val="Times New Roman"/>
        <family val="1"/>
        <charset val="238"/>
      </rPr>
      <t>1</t>
    </r>
  </si>
  <si>
    <r>
      <t>10 MONS</t>
    </r>
    <r>
      <rPr>
        <vertAlign val="superscript"/>
        <sz val="11"/>
        <color theme="1"/>
        <rFont val="Times New Roman"/>
        <family val="1"/>
        <charset val="238"/>
      </rPr>
      <t>d</t>
    </r>
  </si>
  <si>
    <r>
      <rPr>
        <i/>
        <sz val="11"/>
        <color theme="1"/>
        <rFont val="Times New Roman"/>
        <family val="1"/>
        <charset val="238"/>
      </rPr>
      <t>C.</t>
    </r>
    <r>
      <rPr>
        <sz val="11"/>
        <color theme="1"/>
        <rFont val="Times New Roman"/>
        <family val="1"/>
        <charset val="238"/>
      </rPr>
      <t xml:space="preserve"> ×</t>
    </r>
    <r>
      <rPr>
        <i/>
        <sz val="11"/>
        <color theme="1"/>
        <rFont val="Times New Roman"/>
        <family val="1"/>
        <charset val="238"/>
      </rPr>
      <t>abetonense</t>
    </r>
    <r>
      <rPr>
        <sz val="11"/>
        <color theme="1"/>
        <rFont val="Times New Roman"/>
        <family val="1"/>
        <charset val="238"/>
      </rPr>
      <t xml:space="preserve"> - Alpe Tre Potenze</t>
    </r>
  </si>
  <si>
    <t>Ach_L</t>
  </si>
  <si>
    <t>Character code</t>
  </si>
  <si>
    <t>Achene length [mm]</t>
  </si>
  <si>
    <t>Pappus length [mm]</t>
  </si>
  <si>
    <t>Corola length [mm]</t>
  </si>
  <si>
    <t>Involucre length [mm]</t>
  </si>
  <si>
    <t>Involucre width [mm]</t>
  </si>
  <si>
    <t>Involucre width incl. bract tips [mm]</t>
  </si>
  <si>
    <t>Capitulum width [mm]</t>
  </si>
  <si>
    <t>Neck position [mm]</t>
  </si>
  <si>
    <t>Neck width [mm]</t>
  </si>
  <si>
    <t>Number of capitula</t>
  </si>
  <si>
    <t>Terminal capitulum to 3rd leaf distance [cm]</t>
  </si>
  <si>
    <t>1+2+3 leaf length [cm]</t>
  </si>
  <si>
    <t>Middle leaf length [cm]</t>
  </si>
  <si>
    <t>Middle leaf width [cm]</t>
  </si>
  <si>
    <t xml:space="preserve">Number of lateral lobes of middle leaf </t>
  </si>
  <si>
    <t xml:space="preserve">Number of  secondary lobes on lateral lobes of middle leaf </t>
  </si>
  <si>
    <t>Length of the longest lateral lobe of middle leaf [mm]</t>
  </si>
  <si>
    <t>Width of the longest lateral lobe of middle leaf [mm]</t>
  </si>
  <si>
    <t>Terminal spine length of the longest lateral lobe of middle leaf [mm]</t>
  </si>
  <si>
    <t>Sinus depth of the longest lateral lobe of middle leaf [mm]</t>
  </si>
  <si>
    <t>Involucre spinosity or fuzzy = Ibr_W / Inv_W</t>
  </si>
  <si>
    <t>Involucre shape = Inv_L  / Inv_W</t>
  </si>
  <si>
    <t>Involucre constriction = Nec_W / Nec_P</t>
  </si>
  <si>
    <t>Terminal foliage = 3Lf_D / (1Lf_L + 2Lf_L + 3Lf_L)</t>
  </si>
  <si>
    <t>Middle leaf shape = Lf_L / Lf_W</t>
  </si>
  <si>
    <t>Middle leaf spinosity = Spi_L  / Lob_L</t>
  </si>
  <si>
    <t>Shape of lateral lobe of middle leaf = Lob_L / Lob_W</t>
  </si>
  <si>
    <r>
      <rPr>
        <i/>
        <sz val="11"/>
        <color theme="1"/>
        <rFont val="Times New Roman"/>
        <family val="1"/>
        <charset val="238"/>
      </rPr>
      <t>C.</t>
    </r>
    <r>
      <rPr>
        <sz val="11"/>
        <color theme="1"/>
        <rFont val="Times New Roman"/>
        <family val="1"/>
        <charset val="238"/>
      </rPr>
      <t xml:space="preserve"> </t>
    </r>
    <r>
      <rPr>
        <sz val="11"/>
        <color theme="1"/>
        <rFont val="Calibri"/>
        <family val="2"/>
        <charset val="238"/>
      </rPr>
      <t>×</t>
    </r>
    <r>
      <rPr>
        <i/>
        <sz val="11"/>
        <color theme="1"/>
        <rFont val="Times New Roman"/>
        <family val="1"/>
        <charset val="238"/>
      </rPr>
      <t>abetonense</t>
    </r>
    <r>
      <rPr>
        <sz val="11"/>
        <color theme="1"/>
        <rFont val="Times New Roman"/>
        <family val="1"/>
        <charset val="238"/>
      </rPr>
      <t xml:space="preserve"> - Alpe Tre Potenze</t>
    </r>
    <r>
      <rPr>
        <vertAlign val="superscript"/>
        <sz val="11"/>
        <color theme="1"/>
        <rFont val="Times New Roman"/>
        <family val="1"/>
        <charset val="238"/>
      </rPr>
      <t>b</t>
    </r>
  </si>
  <si>
    <r>
      <rPr>
        <i/>
        <sz val="11"/>
        <color theme="1"/>
        <rFont val="Times New Roman"/>
        <family val="1"/>
        <charset val="238"/>
      </rPr>
      <t>C. ×sagrense</t>
    </r>
    <r>
      <rPr>
        <sz val="11"/>
        <color theme="1"/>
        <rFont val="Times New Roman"/>
        <family val="1"/>
        <charset val="238"/>
      </rPr>
      <t xml:space="preserve"> - Monte Sagro</t>
    </r>
    <r>
      <rPr>
        <vertAlign val="superscript"/>
        <sz val="11"/>
        <color theme="1"/>
        <rFont val="Times New Roman"/>
        <family val="1"/>
        <charset val="238"/>
      </rPr>
      <t>a</t>
    </r>
  </si>
  <si>
    <r>
      <rPr>
        <vertAlign val="superscript"/>
        <sz val="11"/>
        <color theme="1"/>
        <rFont val="Times New Roman"/>
        <family val="1"/>
        <charset val="238"/>
      </rPr>
      <t>b</t>
    </r>
    <r>
      <rPr>
        <sz val="11"/>
        <color theme="1"/>
        <rFont val="Times New Roman"/>
        <family val="1"/>
        <charset val="238"/>
      </rPr>
      <t xml:space="preserve"> No females were detected among </t>
    </r>
    <r>
      <rPr>
        <i/>
        <sz val="11"/>
        <color theme="1"/>
        <rFont val="Times New Roman"/>
        <family val="1"/>
        <charset val="238"/>
      </rPr>
      <t xml:space="preserve">"C. bertolonii x (C. bertolonii x C. erisithales)" </t>
    </r>
    <r>
      <rPr>
        <sz val="11"/>
        <color theme="1"/>
        <rFont val="Times New Roman"/>
        <family val="1"/>
        <charset val="238"/>
      </rPr>
      <t>samples</t>
    </r>
  </si>
  <si>
    <r>
      <rPr>
        <vertAlign val="superscript"/>
        <sz val="11"/>
        <color theme="1"/>
        <rFont val="Times New Roman"/>
        <family val="1"/>
        <charset val="238"/>
      </rPr>
      <t>a</t>
    </r>
    <r>
      <rPr>
        <sz val="11"/>
        <color theme="1"/>
        <rFont val="Times New Roman"/>
        <family val="1"/>
        <charset val="238"/>
      </rPr>
      <t xml:space="preserve"> No hermaphrodites were detected among </t>
    </r>
    <r>
      <rPr>
        <i/>
        <sz val="11"/>
        <color theme="1"/>
        <rFont val="Times New Roman"/>
        <family val="1"/>
        <charset val="238"/>
      </rPr>
      <t>C. acaulon</t>
    </r>
    <r>
      <rPr>
        <sz val="11"/>
        <color theme="1"/>
        <rFont val="Times New Roman"/>
        <family val="1"/>
        <charset val="238"/>
      </rPr>
      <t xml:space="preserve"> x </t>
    </r>
    <r>
      <rPr>
        <i/>
        <sz val="11"/>
        <color theme="1"/>
        <rFont val="Times New Roman"/>
        <family val="1"/>
        <charset val="238"/>
      </rPr>
      <t>C. bertolonii</t>
    </r>
    <r>
      <rPr>
        <sz val="11"/>
        <color theme="1"/>
        <rFont val="Times New Roman"/>
        <family val="1"/>
        <charset val="238"/>
      </rPr>
      <t xml:space="preserve"> samples</t>
    </r>
  </si>
  <si>
    <r>
      <rPr>
        <i/>
        <sz val="11"/>
        <color theme="1"/>
        <rFont val="Times New Roman"/>
        <family val="1"/>
        <charset val="238"/>
      </rPr>
      <t>C.</t>
    </r>
    <r>
      <rPr>
        <sz val="11"/>
        <color theme="1"/>
        <rFont val="Times New Roman"/>
        <family val="1"/>
        <charset val="238"/>
      </rPr>
      <t xml:space="preserve"> ×</t>
    </r>
    <r>
      <rPr>
        <i/>
        <sz val="11"/>
        <color theme="1"/>
        <rFont val="Times New Roman"/>
        <family val="1"/>
        <charset val="238"/>
      </rPr>
      <t>abetonense</t>
    </r>
    <r>
      <rPr>
        <sz val="11"/>
        <color theme="1"/>
        <rFont val="Times New Roman"/>
        <family val="1"/>
        <charset val="238"/>
      </rPr>
      <t xml:space="preserve"> - Alpe Tre Potenze</t>
    </r>
    <r>
      <rPr>
        <vertAlign val="superscript"/>
        <sz val="11"/>
        <color theme="1"/>
        <rFont val="Times New Roman"/>
        <family val="1"/>
        <charset val="238"/>
      </rPr>
      <t>b</t>
    </r>
  </si>
  <si>
    <r>
      <t>ACA</t>
    </r>
    <r>
      <rPr>
        <sz val="11"/>
        <color theme="1"/>
        <rFont val="Calibri"/>
        <family val="2"/>
        <charset val="238"/>
      </rPr>
      <t>×BERT</t>
    </r>
  </si>
  <si>
    <t>SS Effect</t>
  </si>
  <si>
    <t>df Effect</t>
  </si>
  <si>
    <t>MS Effect</t>
  </si>
  <si>
    <t>SS Error</t>
  </si>
  <si>
    <t>df Error</t>
  </si>
  <si>
    <t>MS Error</t>
  </si>
  <si>
    <t>F</t>
  </si>
  <si>
    <t>p</t>
  </si>
  <si>
    <t>Post hoc (Tukey) significant difference</t>
  </si>
  <si>
    <t>ab</t>
  </si>
  <si>
    <t>SLob_N</t>
  </si>
  <si>
    <t>Pap_L = Pappus length</t>
  </si>
  <si>
    <t>SS</t>
  </si>
  <si>
    <t>DF</t>
  </si>
  <si>
    <t>MS</t>
  </si>
  <si>
    <t>Bonferroni corrected p</t>
  </si>
  <si>
    <t>BERTx ERIS</t>
  </si>
  <si>
    <t>ACAx BERT</t>
  </si>
  <si>
    <t>BERTx (BERTx ERIS)</t>
  </si>
  <si>
    <t>Pappus length</t>
  </si>
  <si>
    <t>Intercept</t>
  </si>
  <si>
    <t>Sex*Taxon</t>
  </si>
  <si>
    <t>&gt; 0.5</t>
  </si>
  <si>
    <t>Error</t>
  </si>
  <si>
    <t>Cor_L = Corolla length</t>
  </si>
  <si>
    <t>Ach_L = Achene length</t>
  </si>
  <si>
    <t>Inv_L = Involucre length</t>
  </si>
  <si>
    <t>Inv_W = Involucre width</t>
  </si>
  <si>
    <t>Ibr_W = Involucre width incl. bract tips</t>
  </si>
  <si>
    <t>Cap_W = Capitulum width</t>
  </si>
  <si>
    <t>Nec_P = Neck position</t>
  </si>
  <si>
    <t>Nec_W = Neck width</t>
  </si>
  <si>
    <t>Cap_N = Number of capitula</t>
  </si>
  <si>
    <t>3Lf_D = distance from capitulum to 3rd leaf</t>
  </si>
  <si>
    <t>123Lf_L = 1st+2nd+3rd leaf length</t>
  </si>
  <si>
    <t xml:space="preserve">Lf_L = Middle leaf length </t>
  </si>
  <si>
    <t xml:space="preserve">Lf_W = Middle leaf width </t>
  </si>
  <si>
    <t>Lob_N = Number of lateral leaf lobes</t>
  </si>
  <si>
    <t>SLob_N = Number of secondary lobes</t>
  </si>
  <si>
    <t>Lob_L = Length of the longest middle leaf lobe</t>
  </si>
  <si>
    <t>Lob_W = Width of the longest middle leaf lobe</t>
  </si>
  <si>
    <t>Spi_L = Length of terminal spine of the longest lobe of middle leaf</t>
  </si>
  <si>
    <t>Sin_D = Depth of sinus of the longest lobe of middle leaf</t>
  </si>
  <si>
    <t>Inv_Sp = Involucre spinosity = Ibr_W / Inv_W</t>
  </si>
  <si>
    <t>Inv_Sh = Involucre shape = Inv_L / Inv_W</t>
  </si>
  <si>
    <t>&gt; 0.05</t>
  </si>
  <si>
    <t>Inv_Con = Involucre constriction = Inv_W / Inw_P</t>
  </si>
  <si>
    <t>Ter_Fol = Terminal foliage = 3Lf_D / 123Lf_L</t>
  </si>
  <si>
    <t>Lf_Sh = Middle leaf shape = Lf_L / Lf_W</t>
  </si>
  <si>
    <t>Lf_Sp = Middle leaf spinosity = Spi_L / Lob_L</t>
  </si>
  <si>
    <t>Lf_Di = Middle leaf division = (Lf_L – Sin_D) / Lf_L</t>
  </si>
  <si>
    <t>Lob_Sh = Middle leaf lobe shape = Lob_L / Lob_W</t>
  </si>
  <si>
    <t>123Lf_L = 1st+2ng+3r leaf length</t>
  </si>
  <si>
    <t>Lob_L = length of the longest middle leaf lobe</t>
  </si>
  <si>
    <t>Lob_W = width of the longest middle leaf lobe</t>
  </si>
  <si>
    <t>Spi_L = length of terminal spine of the longest lobe of middle leaf</t>
  </si>
  <si>
    <t>Sin_D = depth of sinus of the longest lobe of middle leaf</t>
  </si>
  <si>
    <t>Inv_Sp = involucre spinosity = Ibr_W / Inv_W</t>
  </si>
  <si>
    <t>Inv_Sh = involucre shape = Inv_L / Inv_W</t>
  </si>
  <si>
    <t>Inv_Con = involucre constriction = Inv_W / Inw_P</t>
  </si>
  <si>
    <t>Ter_Fol = terminal foliage = 3Lf_D / 123Lf_L</t>
  </si>
  <si>
    <t>Lf_Sh = middle leaf shape = Lf_L / Lf_W</t>
  </si>
  <si>
    <t>Lf_Sp = middle leaf spinosity = Spi_L / Lob_L</t>
  </si>
  <si>
    <t>Lf_Di = middle leaf division = (Lf_L – Sin_D) / Lf_L</t>
  </si>
  <si>
    <t>5%percentil</t>
  </si>
  <si>
    <t>95%percentil</t>
  </si>
  <si>
    <t>Cirsium bertolonii</t>
  </si>
  <si>
    <t>Pearson in all taxa</t>
  </si>
  <si>
    <t>Spearman in all taxa</t>
  </si>
  <si>
    <t>Pearson in C. acaulon, C. bertolonii and their hybrid</t>
  </si>
  <si>
    <t>Spearman in C. acaulon, C. bertolonii and their hybrid</t>
  </si>
  <si>
    <t>Pearson in C. bertolonii, C. erisithales and their hybrid</t>
  </si>
  <si>
    <t>Spearman in C. bertolonii, C. erisithales and their hybrid</t>
  </si>
  <si>
    <t>Middle leaf division =  (Lob_L  –  Sin_D) / Lob_L</t>
  </si>
  <si>
    <r>
      <rPr>
        <vertAlign val="superscript"/>
        <sz val="11"/>
        <color theme="1"/>
        <rFont val="Times New Roman"/>
        <family val="1"/>
        <charset val="238"/>
      </rPr>
      <t>b</t>
    </r>
    <r>
      <rPr>
        <sz val="11"/>
        <color theme="1"/>
        <rFont val="Times New Roman"/>
        <family val="1"/>
        <charset val="238"/>
      </rPr>
      <t xml:space="preserve"> Two samples of MS2-population were excluded due to low amplification.</t>
    </r>
  </si>
  <si>
    <r>
      <rPr>
        <vertAlign val="superscript"/>
        <sz val="11"/>
        <color theme="1"/>
        <rFont val="Times New Roman"/>
        <family val="1"/>
        <charset val="238"/>
      </rPr>
      <t>a</t>
    </r>
    <r>
      <rPr>
        <sz val="11"/>
        <color theme="1"/>
        <rFont val="Times New Roman"/>
        <family val="1"/>
        <charset val="238"/>
      </rPr>
      <t xml:space="preserve"> Codes given by taxa abreviation as follows: ACA = C. acaulon, BERT = C. bertolonii from Monte Sagro, ACA×BERT = C. ×sagrense, BERT×ERIS = C. ×abetonense, ARV = C. arvense, ERIS = C. erisithales, ERIO = C. eriophorum, OLE = C. oleraceum, PAL = C. palustre, PAN = C. pannonicum, VUL = C. vulgare</t>
    </r>
  </si>
  <si>
    <r>
      <t>–</t>
    </r>
    <r>
      <rPr>
        <vertAlign val="superscript"/>
        <sz val="11"/>
        <rFont val="Times New Roman"/>
        <family val="1"/>
        <charset val="238"/>
      </rPr>
      <t>c</t>
    </r>
  </si>
  <si>
    <r>
      <rPr>
        <vertAlign val="superscript"/>
        <sz val="11"/>
        <color theme="1"/>
        <rFont val="Times New Roman"/>
        <family val="1"/>
        <charset val="238"/>
      </rPr>
      <t>c</t>
    </r>
    <r>
      <rPr>
        <sz val="11"/>
        <color theme="1"/>
        <rFont val="Times New Roman"/>
        <family val="1"/>
        <charset val="238"/>
      </rPr>
      <t xml:space="preserve"> Unriped achenes of MS1-population </t>
    </r>
    <r>
      <rPr>
        <i/>
        <sz val="11"/>
        <color theme="1"/>
        <rFont val="Times New Roman"/>
        <family val="1"/>
        <charset val="238"/>
      </rPr>
      <t>C. acaulon</t>
    </r>
    <r>
      <rPr>
        <sz val="11"/>
        <color theme="1"/>
        <rFont val="Times New Roman"/>
        <family val="1"/>
        <charset val="238"/>
      </rPr>
      <t xml:space="preserve"> x </t>
    </r>
    <r>
      <rPr>
        <i/>
        <sz val="11"/>
        <color theme="1"/>
        <rFont val="Times New Roman"/>
        <family val="1"/>
        <charset val="238"/>
      </rPr>
      <t>C. bertolonii</t>
    </r>
    <r>
      <rPr>
        <sz val="11"/>
        <color theme="1"/>
        <rFont val="Times New Roman"/>
        <family val="1"/>
        <charset val="238"/>
      </rPr>
      <t xml:space="preserve"> were later excluded from analyses.</t>
    </r>
  </si>
  <si>
    <r>
      <rPr>
        <vertAlign val="superscript"/>
        <sz val="11"/>
        <color theme="1"/>
        <rFont val="Times New Roman"/>
        <family val="1"/>
        <charset val="238"/>
      </rPr>
      <t>d</t>
    </r>
    <r>
      <rPr>
        <sz val="11"/>
        <color theme="1"/>
        <rFont val="Times New Roman"/>
        <family val="1"/>
        <charset val="238"/>
      </rPr>
      <t xml:space="preserve"> Samples of ES1- and ES2-populations of </t>
    </r>
    <r>
      <rPr>
        <i/>
        <sz val="11"/>
        <color theme="1"/>
        <rFont val="Times New Roman"/>
        <family val="1"/>
        <charset val="238"/>
      </rPr>
      <t>C. monspessulanum</t>
    </r>
    <r>
      <rPr>
        <sz val="11"/>
        <color theme="1"/>
        <rFont val="Times New Roman"/>
        <family val="1"/>
        <charset val="238"/>
      </rPr>
      <t xml:space="preserve"> were transplanted and cultivated in the experimental garden (Dept. Bot. Zool. Masaryk Univ. Brno)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</si>
</sst>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Kč&quot;_-;\-* #,##0.00\ &quot;Kč&quot;_-;_-* &quot;-&quot;??\ &quot;Kč&quot;_-;_-@_-"/>
    <numFmt numFmtId="164" formatCode="0.0000"/>
    <numFmt numFmtId="165" formatCode="0.0"/>
    <numFmt numFmtId="166" formatCode="0.000000"/>
    <numFmt numFmtId="167" formatCode="0.000"/>
    <numFmt numFmtId="168" formatCode="0.00000"/>
  </numFmts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vertAlign val="superscript"/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i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sz val="11"/>
      <color rgb="FFFF0000"/>
      <name val="Times New Roman"/>
      <family val="1"/>
      <charset val="238"/>
    </font>
    <font>
      <sz val="10"/>
      <name val="Arial"/>
      <family val="2"/>
      <charset val="238"/>
    </font>
    <font>
      <sz val="11"/>
      <color indexed="8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sz val="10"/>
      <color indexed="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sz val="10"/>
      <color rgb="FF000000"/>
      <name val="Lucida Console"/>
      <family val="3"/>
      <charset val="238"/>
    </font>
    <font>
      <sz val="10"/>
      <color rgb="FFFF0000"/>
      <name val="Lucida Console"/>
      <family val="3"/>
      <charset val="238"/>
    </font>
    <font>
      <sz val="11"/>
      <color indexed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name val="Times New Roman"/>
      <family val="1"/>
      <charset val="238"/>
    </font>
    <font>
      <sz val="10"/>
      <name val="Times New Roman"/>
      <family val="1"/>
      <charset val="238"/>
    </font>
    <font>
      <sz val="10"/>
      <name val="Lucida Console"/>
      <family val="3"/>
      <charset val="238"/>
    </font>
    <font>
      <i/>
      <sz val="11"/>
      <color theme="1"/>
      <name val="Calibri"/>
      <family val="2"/>
      <charset val="238"/>
    </font>
    <font>
      <vertAlign val="superscript"/>
      <sz val="1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0"/>
      <color indexed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Calibri"/>
      <family val="2"/>
      <charset val="238"/>
    </font>
    <font>
      <sz val="8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8">
    <xf numFmtId="0" fontId="0" fillId="0" borderId="0"/>
    <xf numFmtId="0" fontId="10" fillId="0" borderId="0"/>
    <xf numFmtId="0" fontId="10" fillId="0" borderId="0"/>
    <xf numFmtId="44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</cellStyleXfs>
  <cellXfs count="34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0" borderId="0" xfId="0" applyFont="1" applyAlignment="1">
      <alignment horizontal="left" vertical="top"/>
    </xf>
    <xf numFmtId="0" fontId="0" fillId="0" borderId="0" xfId="0" applyFont="1"/>
    <xf numFmtId="0" fontId="1" fillId="0" borderId="0" xfId="0" applyFont="1" applyFill="1" applyAlignment="1">
      <alignment horizontal="left" vertical="top"/>
    </xf>
    <xf numFmtId="0" fontId="0" fillId="2" borderId="0" xfId="0" applyFill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165" fontId="6" fillId="3" borderId="0" xfId="0" applyNumberFormat="1" applyFont="1" applyFill="1"/>
    <xf numFmtId="49" fontId="7" fillId="0" borderId="0" xfId="0" applyNumberFormat="1" applyFont="1" applyFill="1" applyBorder="1"/>
    <xf numFmtId="164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/>
    <xf numFmtId="165" fontId="1" fillId="4" borderId="0" xfId="0" applyNumberFormat="1" applyFont="1" applyFill="1"/>
    <xf numFmtId="165" fontId="1" fillId="0" borderId="0" xfId="0" applyNumberFormat="1" applyFont="1" applyFill="1"/>
    <xf numFmtId="0" fontId="1" fillId="0" borderId="0" xfId="0" applyFont="1"/>
    <xf numFmtId="0" fontId="0" fillId="2" borderId="0" xfId="0" applyFont="1" applyFill="1"/>
    <xf numFmtId="0" fontId="1" fillId="2" borderId="0" xfId="0" applyFont="1" applyFill="1" applyBorder="1"/>
    <xf numFmtId="1" fontId="0" fillId="0" borderId="0" xfId="0" applyNumberFormat="1" applyAlignment="1">
      <alignment horizontal="right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165" fontId="5" fillId="5" borderId="0" xfId="0" applyNumberFormat="1" applyFont="1" applyFill="1"/>
    <xf numFmtId="0" fontId="7" fillId="2" borderId="0" xfId="0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2" fontId="1" fillId="2" borderId="0" xfId="0" applyNumberFormat="1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center" wrapText="1"/>
    </xf>
    <xf numFmtId="2" fontId="11" fillId="0" borderId="0" xfId="0" applyNumberFormat="1" applyFont="1" applyFill="1" applyBorder="1" applyAlignment="1" applyProtection="1">
      <alignment horizontal="center"/>
      <protection hidden="1"/>
    </xf>
    <xf numFmtId="2" fontId="11" fillId="2" borderId="0" xfId="0" applyNumberFormat="1" applyFont="1" applyFill="1" applyBorder="1" applyAlignment="1" applyProtection="1">
      <alignment horizontal="center"/>
      <protection hidden="1"/>
    </xf>
    <xf numFmtId="0" fontId="1" fillId="3" borderId="0" xfId="0" applyFont="1" applyFill="1"/>
    <xf numFmtId="0" fontId="1" fillId="0" borderId="0" xfId="0" applyFont="1" applyAlignment="1">
      <alignment horizontal="right"/>
    </xf>
    <xf numFmtId="1" fontId="1" fillId="0" borderId="0" xfId="0" applyNumberFormat="1" applyFont="1"/>
    <xf numFmtId="9" fontId="1" fillId="0" borderId="0" xfId="0" applyNumberFormat="1" applyFont="1" applyAlignment="1">
      <alignment horizontal="right"/>
    </xf>
    <xf numFmtId="0" fontId="1" fillId="4" borderId="0" xfId="0" applyFont="1" applyFill="1"/>
    <xf numFmtId="0" fontId="1" fillId="5" borderId="0" xfId="0" applyFont="1" applyFill="1"/>
    <xf numFmtId="0" fontId="12" fillId="0" borderId="0" xfId="0" applyFont="1"/>
    <xf numFmtId="0" fontId="0" fillId="0" borderId="0" xfId="0"/>
    <xf numFmtId="0" fontId="0" fillId="0" borderId="0" xfId="0" applyFill="1"/>
    <xf numFmtId="0" fontId="0" fillId="2" borderId="0" xfId="0" applyFill="1"/>
    <xf numFmtId="166" fontId="13" fillId="0" borderId="0" xfId="2" applyNumberFormat="1" applyFont="1" applyAlignment="1">
      <alignment horizontal="right" vertical="center"/>
    </xf>
    <xf numFmtId="166" fontId="14" fillId="0" borderId="0" xfId="2" applyNumberFormat="1" applyFont="1" applyAlignment="1">
      <alignment horizontal="right" vertical="center"/>
    </xf>
    <xf numFmtId="0" fontId="15" fillId="0" borderId="0" xfId="0" applyFont="1" applyAlignment="1">
      <alignment vertical="center"/>
    </xf>
    <xf numFmtId="0" fontId="9" fillId="0" borderId="0" xfId="0" applyFont="1"/>
    <xf numFmtId="0" fontId="1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/>
    </xf>
    <xf numFmtId="2" fontId="0" fillId="2" borderId="0" xfId="0" applyNumberFormat="1" applyFill="1"/>
    <xf numFmtId="2" fontId="7" fillId="0" borderId="0" xfId="0" applyNumberFormat="1" applyFont="1" applyFill="1" applyBorder="1" applyAlignment="1">
      <alignment horizontal="center"/>
    </xf>
    <xf numFmtId="165" fontId="6" fillId="6" borderId="0" xfId="0" applyNumberFormat="1" applyFont="1" applyFill="1" applyBorder="1"/>
    <xf numFmtId="165" fontId="1" fillId="6" borderId="0" xfId="0" applyNumberFormat="1" applyFont="1" applyFill="1"/>
    <xf numFmtId="0" fontId="1" fillId="6" borderId="0" xfId="0" applyFont="1" applyFill="1"/>
    <xf numFmtId="0" fontId="0" fillId="0" borderId="0" xfId="0"/>
    <xf numFmtId="165" fontId="6" fillId="7" borderId="0" xfId="0" applyNumberFormat="1" applyFont="1" applyFill="1" applyBorder="1"/>
    <xf numFmtId="165" fontId="6" fillId="7" borderId="0" xfId="0" applyNumberFormat="1" applyFont="1" applyFill="1"/>
    <xf numFmtId="0" fontId="1" fillId="7" borderId="0" xfId="0" applyFont="1" applyFill="1"/>
    <xf numFmtId="2" fontId="7" fillId="2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right"/>
    </xf>
    <xf numFmtId="2" fontId="1" fillId="0" borderId="0" xfId="0" applyNumberFormat="1" applyFont="1" applyFill="1"/>
    <xf numFmtId="9" fontId="1" fillId="0" borderId="0" xfId="0" applyNumberFormat="1" applyFont="1" applyFill="1" applyAlignment="1">
      <alignment horizontal="right"/>
    </xf>
    <xf numFmtId="0" fontId="5" fillId="2" borderId="0" xfId="0" applyFont="1" applyFill="1"/>
    <xf numFmtId="166" fontId="11" fillId="0" borderId="0" xfId="1" applyNumberFormat="1" applyFont="1" applyFill="1" applyAlignment="1">
      <alignment horizontal="right" vertical="center"/>
    </xf>
    <xf numFmtId="0" fontId="9" fillId="0" borderId="0" xfId="0" applyFont="1" applyFill="1"/>
    <xf numFmtId="166" fontId="17" fillId="0" borderId="0" xfId="1" applyNumberFormat="1" applyFont="1" applyFill="1" applyAlignment="1">
      <alignment horizontal="right" vertical="center"/>
    </xf>
    <xf numFmtId="49" fontId="1" fillId="0" borderId="0" xfId="0" applyNumberFormat="1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49" fontId="20" fillId="0" borderId="0" xfId="0" applyNumberFormat="1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7" fillId="0" borderId="0" xfId="0" applyFont="1"/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166" fontId="21" fillId="0" borderId="0" xfId="2" applyNumberFormat="1" applyFont="1" applyAlignment="1">
      <alignment horizontal="right" vertical="center"/>
    </xf>
    <xf numFmtId="0" fontId="5" fillId="0" borderId="0" xfId="0" applyFont="1" applyFill="1"/>
    <xf numFmtId="166" fontId="13" fillId="0" borderId="0" xfId="2" applyNumberFormat="1" applyFont="1" applyFill="1" applyAlignment="1">
      <alignment horizontal="right" vertical="center"/>
    </xf>
    <xf numFmtId="166" fontId="14" fillId="0" borderId="0" xfId="2" applyNumberFormat="1" applyFont="1" applyFill="1" applyAlignment="1">
      <alignment horizontal="right" vertical="center"/>
    </xf>
    <xf numFmtId="0" fontId="22" fillId="0" borderId="0" xfId="0" applyFont="1" applyFill="1" applyAlignment="1">
      <alignment vertical="center"/>
    </xf>
    <xf numFmtId="166" fontId="21" fillId="0" borderId="0" xfId="2" applyNumberFormat="1" applyFont="1" applyFill="1" applyAlignment="1">
      <alignment horizontal="right" vertical="center"/>
    </xf>
    <xf numFmtId="0" fontId="1" fillId="2" borderId="0" xfId="0" applyFont="1" applyFill="1" applyAlignment="1">
      <alignment horizontal="left" vertical="top"/>
    </xf>
    <xf numFmtId="165" fontId="1" fillId="5" borderId="0" xfId="0" applyNumberFormat="1" applyFont="1" applyFill="1"/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0" borderId="0" xfId="0" applyFont="1" applyAlignment="1">
      <alignment vertical="top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center" vertical="top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0" borderId="0" xfId="0" applyFont="1" applyAlignment="1">
      <alignment vertical="top" wrapText="1"/>
    </xf>
    <xf numFmtId="165" fontId="1" fillId="0" borderId="0" xfId="0" applyNumberFormat="1" applyFont="1" applyFill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Fill="1" applyBorder="1" applyAlignment="1">
      <alignment vertical="top" wrapText="1"/>
    </xf>
    <xf numFmtId="0" fontId="1" fillId="0" borderId="0" xfId="0" applyFont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Fill="1" applyBorder="1"/>
    <xf numFmtId="0" fontId="1" fillId="8" borderId="0" xfId="0" applyFont="1" applyFill="1"/>
    <xf numFmtId="165" fontId="1" fillId="0" borderId="0" xfId="0" applyNumberFormat="1" applyFont="1"/>
    <xf numFmtId="0" fontId="9" fillId="0" borderId="0" xfId="0" applyFont="1" applyFill="1" applyBorder="1" applyAlignment="1">
      <alignment horizontal="center"/>
    </xf>
    <xf numFmtId="165" fontId="1" fillId="4" borderId="0" xfId="0" applyNumberFormat="1" applyFont="1" applyFill="1" applyBorder="1"/>
    <xf numFmtId="165" fontId="1" fillId="5" borderId="0" xfId="0" applyNumberFormat="1" applyFont="1" applyFill="1" applyBorder="1"/>
    <xf numFmtId="165" fontId="6" fillId="3" borderId="0" xfId="0" applyNumberFormat="1" applyFont="1" applyFill="1" applyBorder="1"/>
    <xf numFmtId="0" fontId="1" fillId="9" borderId="0" xfId="0" applyFont="1" applyFill="1"/>
    <xf numFmtId="2" fontId="1" fillId="9" borderId="0" xfId="0" applyNumberFormat="1" applyFont="1" applyFill="1" applyAlignment="1">
      <alignment horizontal="center"/>
    </xf>
    <xf numFmtId="2" fontId="1" fillId="9" borderId="0" xfId="0" applyNumberFormat="1" applyFont="1" applyFill="1" applyBorder="1" applyAlignment="1">
      <alignment horizontal="center"/>
    </xf>
    <xf numFmtId="165" fontId="6" fillId="9" borderId="0" xfId="0" applyNumberFormat="1" applyFont="1" applyFill="1" applyBorder="1"/>
    <xf numFmtId="2" fontId="1" fillId="9" borderId="0" xfId="0" applyNumberFormat="1" applyFont="1" applyFill="1"/>
    <xf numFmtId="165" fontId="1" fillId="9" borderId="0" xfId="0" applyNumberFormat="1" applyFont="1" applyFill="1"/>
    <xf numFmtId="0" fontId="7" fillId="9" borderId="0" xfId="0" applyFont="1" applyFill="1"/>
    <xf numFmtId="0" fontId="1" fillId="9" borderId="0" xfId="0" applyFont="1" applyFill="1" applyBorder="1"/>
    <xf numFmtId="0" fontId="1" fillId="7" borderId="0" xfId="0" applyFont="1" applyFill="1" applyAlignment="1">
      <alignment horizontal="center"/>
    </xf>
    <xf numFmtId="2" fontId="1" fillId="7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1" fillId="4" borderId="0" xfId="0" applyNumberFormat="1" applyFont="1" applyFill="1" applyBorder="1" applyAlignment="1" applyProtection="1">
      <alignment horizontal="center"/>
      <protection hidden="1"/>
    </xf>
    <xf numFmtId="2" fontId="11" fillId="6" borderId="0" xfId="0" applyNumberFormat="1" applyFont="1" applyFill="1" applyBorder="1" applyAlignment="1" applyProtection="1">
      <alignment horizontal="center"/>
      <protection hidden="1"/>
    </xf>
    <xf numFmtId="0" fontId="1" fillId="6" borderId="0" xfId="0" applyFon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1" fillId="5" borderId="0" xfId="0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2" fontId="7" fillId="7" borderId="0" xfId="0" applyNumberFormat="1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7" fillId="6" borderId="0" xfId="0" applyNumberFormat="1" applyFont="1" applyFill="1" applyBorder="1" applyAlignment="1">
      <alignment horizontal="center"/>
    </xf>
    <xf numFmtId="2" fontId="1" fillId="5" borderId="0" xfId="0" applyNumberFormat="1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center"/>
    </xf>
    <xf numFmtId="2" fontId="7" fillId="3" borderId="0" xfId="0" applyNumberFormat="1" applyFont="1" applyFill="1" applyBorder="1" applyAlignment="1">
      <alignment horizontal="center"/>
    </xf>
    <xf numFmtId="0" fontId="1" fillId="8" borderId="0" xfId="0" applyFont="1" applyFill="1" applyAlignment="1">
      <alignment horizontal="center" wrapText="1"/>
    </xf>
    <xf numFmtId="2" fontId="1" fillId="7" borderId="0" xfId="0" applyNumberFormat="1" applyFont="1" applyFill="1"/>
    <xf numFmtId="2" fontId="1" fillId="4" borderId="0" xfId="0" applyNumberFormat="1" applyFont="1" applyFill="1"/>
    <xf numFmtId="2" fontId="1" fillId="6" borderId="0" xfId="0" applyNumberFormat="1" applyFont="1" applyFill="1"/>
    <xf numFmtId="2" fontId="1" fillId="5" borderId="0" xfId="0" applyNumberFormat="1" applyFont="1" applyFill="1"/>
    <xf numFmtId="2" fontId="1" fillId="3" borderId="0" xfId="0" applyNumberFormat="1" applyFont="1" applyFill="1"/>
    <xf numFmtId="0" fontId="1" fillId="8" borderId="0" xfId="0" applyFont="1" applyFill="1" applyBorder="1" applyAlignment="1">
      <alignment horizontal="center" wrapText="1"/>
    </xf>
    <xf numFmtId="0" fontId="7" fillId="8" borderId="0" xfId="0" applyFont="1" applyFill="1" applyBorder="1" applyAlignment="1">
      <alignment horizontal="center" wrapText="1"/>
    </xf>
    <xf numFmtId="0" fontId="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1" fillId="9" borderId="0" xfId="0" applyFont="1" applyFill="1" applyAlignment="1">
      <alignment horizontal="right"/>
    </xf>
    <xf numFmtId="165" fontId="1" fillId="9" borderId="0" xfId="0" applyNumberFormat="1" applyFont="1" applyFill="1" applyBorder="1" applyAlignment="1">
      <alignment horizontal="center"/>
    </xf>
    <xf numFmtId="2" fontId="7" fillId="9" borderId="0" xfId="0" applyNumberFormat="1" applyFont="1" applyFill="1" applyBorder="1" applyAlignment="1">
      <alignment horizontal="center"/>
    </xf>
    <xf numFmtId="1" fontId="1" fillId="9" borderId="0" xfId="0" applyNumberFormat="1" applyFont="1" applyFill="1" applyBorder="1" applyAlignment="1">
      <alignment horizontal="center"/>
    </xf>
    <xf numFmtId="167" fontId="1" fillId="9" borderId="0" xfId="0" applyNumberFormat="1" applyFont="1" applyFill="1" applyBorder="1" applyAlignment="1">
      <alignment horizontal="center"/>
    </xf>
    <xf numFmtId="165" fontId="1" fillId="9" borderId="0" xfId="0" applyNumberFormat="1" applyFont="1" applyFill="1" applyBorder="1"/>
    <xf numFmtId="0" fontId="9" fillId="9" borderId="0" xfId="0" applyFont="1" applyFill="1" applyBorder="1" applyAlignment="1">
      <alignment horizontal="center"/>
    </xf>
    <xf numFmtId="165" fontId="1" fillId="2" borderId="0" xfId="0" applyNumberFormat="1" applyFont="1" applyFill="1" applyBorder="1"/>
    <xf numFmtId="165" fontId="1" fillId="2" borderId="0" xfId="0" applyNumberFormat="1" applyFont="1" applyFill="1" applyBorder="1" applyAlignment="1">
      <alignment horizontal="center"/>
    </xf>
    <xf numFmtId="1" fontId="1" fillId="2" borderId="0" xfId="0" applyNumberFormat="1" applyFont="1" applyFill="1" applyBorder="1" applyAlignment="1">
      <alignment horizontal="center"/>
    </xf>
    <xf numFmtId="167" fontId="1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7" fillId="2" borderId="0" xfId="0" applyFont="1" applyFill="1"/>
    <xf numFmtId="2" fontId="1" fillId="2" borderId="0" xfId="0" applyNumberFormat="1" applyFont="1" applyFill="1"/>
    <xf numFmtId="0" fontId="9" fillId="2" borderId="0" xfId="0" applyFont="1" applyFill="1"/>
    <xf numFmtId="2" fontId="1" fillId="7" borderId="0" xfId="0" applyNumberFormat="1" applyFont="1" applyFill="1" applyBorder="1" applyAlignment="1">
      <alignment horizontal="center"/>
    </xf>
    <xf numFmtId="165" fontId="1" fillId="7" borderId="0" xfId="0" applyNumberFormat="1" applyFont="1" applyFill="1" applyBorder="1" applyAlignment="1">
      <alignment horizontal="center"/>
    </xf>
    <xf numFmtId="0" fontId="1" fillId="7" borderId="0" xfId="0" applyFont="1" applyFill="1" applyBorder="1" applyAlignment="1">
      <alignment horizontal="center"/>
    </xf>
    <xf numFmtId="1" fontId="1" fillId="7" borderId="0" xfId="0" applyNumberFormat="1" applyFont="1" applyFill="1" applyBorder="1" applyAlignment="1">
      <alignment horizontal="center"/>
    </xf>
    <xf numFmtId="167" fontId="1" fillId="7" borderId="0" xfId="0" applyNumberFormat="1" applyFont="1" applyFill="1" applyBorder="1" applyAlignment="1">
      <alignment horizontal="center"/>
    </xf>
    <xf numFmtId="165" fontId="1" fillId="4" borderId="0" xfId="0" applyNumberFormat="1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1" fontId="1" fillId="4" borderId="0" xfId="0" applyNumberFormat="1" applyFont="1" applyFill="1" applyBorder="1" applyAlignment="1">
      <alignment horizontal="center"/>
    </xf>
    <xf numFmtId="167" fontId="1" fillId="4" borderId="0" xfId="0" applyNumberFormat="1" applyFont="1" applyFill="1" applyBorder="1" applyAlignment="1">
      <alignment horizontal="center"/>
    </xf>
    <xf numFmtId="2" fontId="1" fillId="6" borderId="0" xfId="0" applyNumberFormat="1" applyFont="1" applyFill="1" applyBorder="1" applyAlignment="1">
      <alignment horizontal="center"/>
    </xf>
    <xf numFmtId="165" fontId="1" fillId="6" borderId="0" xfId="0" applyNumberFormat="1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1" fontId="1" fillId="6" borderId="0" xfId="0" applyNumberFormat="1" applyFont="1" applyFill="1" applyBorder="1" applyAlignment="1">
      <alignment horizontal="center"/>
    </xf>
    <xf numFmtId="167" fontId="1" fillId="6" borderId="0" xfId="0" applyNumberFormat="1" applyFont="1" applyFill="1" applyBorder="1" applyAlignment="1">
      <alignment horizontal="center"/>
    </xf>
    <xf numFmtId="165" fontId="1" fillId="5" borderId="0" xfId="0" applyNumberFormat="1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" fontId="7" fillId="5" borderId="0" xfId="0" applyNumberFormat="1" applyFont="1" applyFill="1" applyBorder="1" applyAlignment="1">
      <alignment horizontal="center"/>
    </xf>
    <xf numFmtId="1" fontId="1" fillId="5" borderId="0" xfId="0" applyNumberFormat="1" applyFont="1" applyFill="1" applyBorder="1" applyAlignment="1">
      <alignment horizontal="center"/>
    </xf>
    <xf numFmtId="167" fontId="1" fillId="5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165" fontId="1" fillId="3" borderId="0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" fontId="1" fillId="3" borderId="0" xfId="0" applyNumberFormat="1" applyFont="1" applyFill="1" applyBorder="1" applyAlignment="1">
      <alignment horizontal="center"/>
    </xf>
    <xf numFmtId="167" fontId="1" fillId="3" borderId="0" xfId="0" applyNumberFormat="1" applyFont="1" applyFill="1" applyBorder="1" applyAlignment="1">
      <alignment horizontal="center"/>
    </xf>
    <xf numFmtId="0" fontId="0" fillId="9" borderId="0" xfId="0" applyFill="1" applyAlignment="1">
      <alignment horizontal="center" wrapText="1"/>
    </xf>
    <xf numFmtId="0" fontId="0" fillId="9" borderId="0" xfId="0" applyFill="1" applyAlignment="1">
      <alignment wrapText="1"/>
    </xf>
    <xf numFmtId="0" fontId="0" fillId="9" borderId="0" xfId="0" applyFill="1"/>
    <xf numFmtId="2" fontId="26" fillId="0" borderId="0" xfId="4" applyNumberFormat="1" applyFont="1" applyAlignment="1">
      <alignment horizontal="right" vertical="center"/>
    </xf>
    <xf numFmtId="1" fontId="26" fillId="0" borderId="0" xfId="4" applyNumberFormat="1" applyFont="1" applyAlignment="1">
      <alignment horizontal="right" vertical="center"/>
    </xf>
    <xf numFmtId="167" fontId="26" fillId="0" borderId="0" xfId="4" applyNumberFormat="1" applyFont="1" applyAlignment="1">
      <alignment horizontal="right" vertical="center"/>
    </xf>
    <xf numFmtId="168" fontId="26" fillId="0" borderId="0" xfId="4" applyNumberFormat="1" applyFont="1" applyAlignment="1">
      <alignment horizontal="right" vertical="center"/>
    </xf>
    <xf numFmtId="0" fontId="0" fillId="8" borderId="2" xfId="0" applyFill="1" applyBorder="1"/>
    <xf numFmtId="0" fontId="0" fillId="0" borderId="1" xfId="0" applyFont="1" applyFill="1" applyBorder="1" applyAlignment="1">
      <alignment horizontal="center" wrapText="1"/>
    </xf>
    <xf numFmtId="0" fontId="0" fillId="0" borderId="3" xfId="0" applyFill="1" applyBorder="1"/>
    <xf numFmtId="165" fontId="26" fillId="0" borderId="0" xfId="4" applyNumberFormat="1" applyFont="1" applyAlignment="1">
      <alignment horizontal="right" vertical="center"/>
    </xf>
    <xf numFmtId="0" fontId="0" fillId="0" borderId="4" xfId="0" applyFill="1" applyBorder="1"/>
    <xf numFmtId="2" fontId="26" fillId="0" borderId="1" xfId="4" applyNumberFormat="1" applyFont="1" applyBorder="1" applyAlignment="1">
      <alignment horizontal="right" vertical="center"/>
    </xf>
    <xf numFmtId="1" fontId="26" fillId="0" borderId="1" xfId="4" applyNumberFormat="1" applyFont="1" applyBorder="1" applyAlignment="1">
      <alignment horizontal="right" vertical="center"/>
    </xf>
    <xf numFmtId="167" fontId="26" fillId="0" borderId="1" xfId="4" applyNumberFormat="1" applyFont="1" applyBorder="1" applyAlignment="1">
      <alignment horizontal="right" vertical="center"/>
    </xf>
    <xf numFmtId="168" fontId="26" fillId="0" borderId="1" xfId="4" applyNumberFormat="1" applyFont="1" applyBorder="1" applyAlignment="1">
      <alignment horizontal="right" vertical="center"/>
    </xf>
    <xf numFmtId="165" fontId="10" fillId="0" borderId="1" xfId="4" applyNumberFormat="1" applyFont="1" applyBorder="1" applyAlignment="1">
      <alignment horizontal="right" vertical="center"/>
    </xf>
    <xf numFmtId="165" fontId="10" fillId="0" borderId="0" xfId="4" applyNumberFormat="1" applyFont="1" applyAlignment="1">
      <alignment horizontal="right" vertical="center"/>
    </xf>
    <xf numFmtId="165" fontId="28" fillId="0" borderId="0" xfId="4" applyNumberFormat="1" applyFont="1" applyAlignment="1">
      <alignment horizontal="right" vertical="center"/>
    </xf>
    <xf numFmtId="165" fontId="28" fillId="0" borderId="1" xfId="4" applyNumberFormat="1" applyFont="1" applyBorder="1" applyAlignment="1">
      <alignment horizontal="right" vertical="center"/>
    </xf>
    <xf numFmtId="2" fontId="26" fillId="0" borderId="5" xfId="4" applyNumberFormat="1" applyFont="1" applyBorder="1" applyAlignment="1">
      <alignment horizontal="right" vertical="center"/>
    </xf>
    <xf numFmtId="1" fontId="26" fillId="0" borderId="2" xfId="4" applyNumberFormat="1" applyFont="1" applyBorder="1" applyAlignment="1">
      <alignment horizontal="right" vertical="center"/>
    </xf>
    <xf numFmtId="167" fontId="26" fillId="0" borderId="2" xfId="4" applyNumberFormat="1" applyFont="1" applyBorder="1" applyAlignment="1">
      <alignment horizontal="right" vertical="center"/>
    </xf>
    <xf numFmtId="168" fontId="26" fillId="0" borderId="2" xfId="4" applyNumberFormat="1" applyFont="1" applyBorder="1" applyAlignment="1">
      <alignment horizontal="right" vertical="center"/>
    </xf>
    <xf numFmtId="165" fontId="26" fillId="0" borderId="2" xfId="4" applyNumberFormat="1" applyFont="1" applyBorder="1" applyAlignment="1">
      <alignment horizontal="right" vertical="center"/>
    </xf>
    <xf numFmtId="2" fontId="26" fillId="0" borderId="2" xfId="4" applyNumberFormat="1" applyFont="1" applyBorder="1" applyAlignment="1">
      <alignment horizontal="right" vertical="center"/>
    </xf>
    <xf numFmtId="165" fontId="28" fillId="0" borderId="2" xfId="4" applyNumberFormat="1" applyFont="1" applyBorder="1" applyAlignment="1">
      <alignment horizontal="right" vertical="center"/>
    </xf>
    <xf numFmtId="0" fontId="0" fillId="0" borderId="6" xfId="0" applyFill="1" applyBorder="1"/>
    <xf numFmtId="2" fontId="27" fillId="0" borderId="2" xfId="4" applyNumberFormat="1" applyFont="1" applyBorder="1" applyAlignment="1">
      <alignment horizontal="right" vertical="center"/>
    </xf>
    <xf numFmtId="1" fontId="27" fillId="0" borderId="2" xfId="4" applyNumberFormat="1" applyFont="1" applyBorder="1" applyAlignment="1">
      <alignment horizontal="right" vertical="center"/>
    </xf>
    <xf numFmtId="167" fontId="27" fillId="0" borderId="2" xfId="4" applyNumberFormat="1" applyFont="1" applyBorder="1" applyAlignment="1">
      <alignment horizontal="right" vertical="center"/>
    </xf>
    <xf numFmtId="168" fontId="27" fillId="0" borderId="2" xfId="4" applyNumberFormat="1" applyFont="1" applyBorder="1" applyAlignment="1">
      <alignment horizontal="right" vertical="center"/>
    </xf>
    <xf numFmtId="165" fontId="27" fillId="0" borderId="2" xfId="4" applyNumberFormat="1" applyFont="1" applyBorder="1" applyAlignment="1">
      <alignment horizontal="right" vertical="center"/>
    </xf>
    <xf numFmtId="2" fontId="26" fillId="0" borderId="0" xfId="5" applyNumberFormat="1" applyFont="1" applyAlignment="1">
      <alignment horizontal="right" vertical="center"/>
    </xf>
    <xf numFmtId="1" fontId="26" fillId="0" borderId="0" xfId="5" applyNumberFormat="1" applyFont="1" applyAlignment="1">
      <alignment horizontal="right" vertical="center"/>
    </xf>
    <xf numFmtId="164" fontId="26" fillId="0" borderId="0" xfId="5" applyNumberFormat="1" applyFont="1" applyAlignment="1">
      <alignment horizontal="right" vertical="center"/>
    </xf>
    <xf numFmtId="166" fontId="26" fillId="0" borderId="0" xfId="5" applyNumberFormat="1" applyFont="1" applyAlignment="1">
      <alignment horizontal="right" vertical="center"/>
    </xf>
    <xf numFmtId="2" fontId="27" fillId="0" borderId="0" xfId="5" applyNumberFormat="1" applyFont="1" applyAlignment="1">
      <alignment horizontal="right" vertical="center"/>
    </xf>
    <xf numFmtId="1" fontId="27" fillId="0" borderId="0" xfId="5" applyNumberFormat="1" applyFont="1" applyAlignment="1">
      <alignment horizontal="right" vertical="center"/>
    </xf>
    <xf numFmtId="164" fontId="27" fillId="0" borderId="0" xfId="5" applyNumberFormat="1" applyFont="1" applyAlignment="1">
      <alignment horizontal="right" vertical="center"/>
    </xf>
    <xf numFmtId="166" fontId="27" fillId="0" borderId="0" xfId="5" applyNumberFormat="1" applyFont="1" applyAlignment="1">
      <alignment horizontal="right" vertical="center"/>
    </xf>
    <xf numFmtId="0" fontId="0" fillId="0" borderId="1" xfId="0" applyFill="1" applyBorder="1" applyAlignment="1">
      <alignment horizontal="center" wrapText="1"/>
    </xf>
    <xf numFmtId="165" fontId="26" fillId="0" borderId="0" xfId="5" applyNumberFormat="1" applyFont="1" applyAlignment="1">
      <alignment horizontal="right" vertical="center"/>
    </xf>
    <xf numFmtId="168" fontId="26" fillId="0" borderId="0" xfId="5" applyNumberFormat="1" applyFont="1" applyAlignment="1">
      <alignment horizontal="right" vertical="center"/>
    </xf>
    <xf numFmtId="165" fontId="28" fillId="0" borderId="0" xfId="5" applyNumberFormat="1" applyFont="1" applyAlignment="1">
      <alignment horizontal="right" vertical="center"/>
    </xf>
    <xf numFmtId="2" fontId="26" fillId="0" borderId="1" xfId="5" applyNumberFormat="1" applyFont="1" applyBorder="1" applyAlignment="1">
      <alignment horizontal="right" vertical="center"/>
    </xf>
    <xf numFmtId="1" fontId="26" fillId="0" borderId="1" xfId="5" applyNumberFormat="1" applyFont="1" applyBorder="1" applyAlignment="1">
      <alignment horizontal="right" vertical="center"/>
    </xf>
    <xf numFmtId="164" fontId="26" fillId="0" borderId="1" xfId="5" applyNumberFormat="1" applyFont="1" applyBorder="1" applyAlignment="1">
      <alignment horizontal="right" vertical="center"/>
    </xf>
    <xf numFmtId="165" fontId="28" fillId="0" borderId="1" xfId="5" applyNumberFormat="1" applyFont="1" applyBorder="1" applyAlignment="1">
      <alignment horizontal="right" vertical="center"/>
    </xf>
    <xf numFmtId="168" fontId="26" fillId="0" borderId="1" xfId="5" applyNumberFormat="1" applyFont="1" applyBorder="1" applyAlignment="1">
      <alignment horizontal="right" vertical="center"/>
    </xf>
    <xf numFmtId="2" fontId="26" fillId="0" borderId="7" xfId="5" applyNumberFormat="1" applyFont="1" applyBorder="1" applyAlignment="1">
      <alignment horizontal="right" vertical="center"/>
    </xf>
    <xf numFmtId="2" fontId="27" fillId="0" borderId="0" xfId="5" applyNumberFormat="1" applyFont="1" applyBorder="1" applyAlignment="1">
      <alignment horizontal="right" vertical="center"/>
    </xf>
    <xf numFmtId="1" fontId="27" fillId="0" borderId="0" xfId="5" applyNumberFormat="1" applyFont="1" applyBorder="1" applyAlignment="1">
      <alignment horizontal="right" vertical="center"/>
    </xf>
    <xf numFmtId="164" fontId="27" fillId="0" borderId="0" xfId="5" applyNumberFormat="1" applyFont="1" applyBorder="1" applyAlignment="1">
      <alignment horizontal="right" vertical="center"/>
    </xf>
    <xf numFmtId="165" fontId="27" fillId="0" borderId="0" xfId="5" applyNumberFormat="1" applyFont="1" applyBorder="1" applyAlignment="1">
      <alignment horizontal="right" vertical="center"/>
    </xf>
    <xf numFmtId="168" fontId="27" fillId="0" borderId="0" xfId="5" applyNumberFormat="1" applyFont="1" applyBorder="1" applyAlignment="1">
      <alignment horizontal="right" vertical="center"/>
    </xf>
    <xf numFmtId="165" fontId="27" fillId="0" borderId="0" xfId="5" applyNumberFormat="1" applyFont="1" applyAlignment="1">
      <alignment horizontal="right" vertical="center"/>
    </xf>
    <xf numFmtId="168" fontId="27" fillId="0" borderId="0" xfId="5" applyNumberFormat="1" applyFont="1" applyAlignment="1">
      <alignment horizontal="right" vertical="center"/>
    </xf>
    <xf numFmtId="2" fontId="27" fillId="0" borderId="1" xfId="5" applyNumberFormat="1" applyFont="1" applyBorder="1" applyAlignment="1">
      <alignment horizontal="right" vertical="center"/>
    </xf>
    <xf numFmtId="1" fontId="27" fillId="0" borderId="1" xfId="5" applyNumberFormat="1" applyFont="1" applyBorder="1" applyAlignment="1">
      <alignment horizontal="right" vertical="center"/>
    </xf>
    <xf numFmtId="164" fontId="27" fillId="0" borderId="1" xfId="5" applyNumberFormat="1" applyFont="1" applyBorder="1" applyAlignment="1">
      <alignment horizontal="right" vertical="center"/>
    </xf>
    <xf numFmtId="165" fontId="27" fillId="0" borderId="1" xfId="5" applyNumberFormat="1" applyFont="1" applyBorder="1" applyAlignment="1">
      <alignment horizontal="right" vertical="center"/>
    </xf>
    <xf numFmtId="168" fontId="27" fillId="0" borderId="1" xfId="5" applyNumberFormat="1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8" fillId="8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9" borderId="1" xfId="0" applyFill="1" applyBorder="1"/>
    <xf numFmtId="0" fontId="0" fillId="8" borderId="0" xfId="0" applyFill="1" applyAlignment="1">
      <alignment horizontal="center" wrapText="1"/>
    </xf>
    <xf numFmtId="0" fontId="0" fillId="9" borderId="0" xfId="0" applyFill="1" applyAlignment="1">
      <alignment horizontal="center"/>
    </xf>
    <xf numFmtId="0" fontId="0" fillId="9" borderId="0" xfId="0" applyFill="1" applyAlignment="1">
      <alignment horizontal="left"/>
    </xf>
    <xf numFmtId="1" fontId="27" fillId="9" borderId="0" xfId="6" applyNumberFormat="1" applyFont="1" applyFill="1" applyAlignment="1">
      <alignment horizontal="left" wrapText="1"/>
    </xf>
    <xf numFmtId="1" fontId="27" fillId="9" borderId="0" xfId="7" applyNumberFormat="1" applyFont="1" applyFill="1" applyAlignment="1">
      <alignment horizontal="left" vertical="center" wrapText="1"/>
    </xf>
    <xf numFmtId="0" fontId="0" fillId="8" borderId="0" xfId="0" applyFill="1" applyAlignment="1">
      <alignment horizontal="left" wrapText="1"/>
    </xf>
    <xf numFmtId="2" fontId="26" fillId="0" borderId="0" xfId="6" applyNumberFormat="1" applyFont="1" applyAlignment="1">
      <alignment horizontal="right" vertical="center"/>
    </xf>
    <xf numFmtId="1" fontId="26" fillId="0" borderId="0" xfId="6" applyNumberFormat="1" applyFont="1" applyAlignment="1">
      <alignment horizontal="right" vertical="center"/>
    </xf>
    <xf numFmtId="166" fontId="26" fillId="0" borderId="0" xfId="6" applyNumberFormat="1" applyFont="1" applyAlignment="1">
      <alignment horizontal="right" vertical="center"/>
    </xf>
    <xf numFmtId="168" fontId="12" fillId="0" borderId="0" xfId="0" applyNumberFormat="1" applyFont="1" applyFill="1" applyAlignment="1">
      <alignment horizontal="center"/>
    </xf>
    <xf numFmtId="1" fontId="27" fillId="9" borderId="0" xfId="6" applyNumberFormat="1" applyFont="1" applyFill="1" applyAlignment="1">
      <alignment horizontal="left" vertical="center"/>
    </xf>
    <xf numFmtId="1" fontId="27" fillId="9" borderId="0" xfId="7" applyNumberFormat="1" applyFont="1" applyFill="1" applyAlignment="1">
      <alignment horizontal="left" vertical="center"/>
    </xf>
    <xf numFmtId="168" fontId="25" fillId="0" borderId="0" xfId="0" applyNumberFormat="1" applyFont="1" applyFill="1" applyAlignment="1">
      <alignment horizontal="center"/>
    </xf>
    <xf numFmtId="1" fontId="27" fillId="9" borderId="0" xfId="6" applyNumberFormat="1" applyFont="1" applyFill="1" applyAlignment="1">
      <alignment horizontal="right" vertical="center"/>
    </xf>
    <xf numFmtId="166" fontId="27" fillId="0" borderId="0" xfId="6" applyNumberFormat="1" applyFont="1" applyAlignment="1">
      <alignment horizontal="right" vertical="center"/>
    </xf>
    <xf numFmtId="1" fontId="27" fillId="9" borderId="0" xfId="7" applyNumberFormat="1" applyFont="1" applyFill="1" applyAlignment="1">
      <alignment horizontal="right" vertical="center"/>
    </xf>
    <xf numFmtId="166" fontId="27" fillId="0" borderId="0" xfId="7" applyNumberFormat="1" applyFont="1" applyAlignment="1">
      <alignment horizontal="right" vertical="center"/>
    </xf>
    <xf numFmtId="166" fontId="26" fillId="0" borderId="0" xfId="7" applyNumberFormat="1" applyFont="1" applyAlignment="1">
      <alignment horizontal="right" vertical="center"/>
    </xf>
    <xf numFmtId="2" fontId="27" fillId="0" borderId="0" xfId="7" applyNumberFormat="1" applyFont="1" applyAlignment="1">
      <alignment horizontal="right" vertical="center"/>
    </xf>
    <xf numFmtId="2" fontId="27" fillId="0" borderId="0" xfId="6" applyNumberFormat="1" applyFont="1" applyAlignment="1">
      <alignment horizontal="right" vertical="center"/>
    </xf>
    <xf numFmtId="1" fontId="27" fillId="0" borderId="0" xfId="6" applyNumberFormat="1" applyFont="1" applyAlignment="1">
      <alignment horizontal="right" vertical="center"/>
    </xf>
    <xf numFmtId="168" fontId="8" fillId="0" borderId="0" xfId="0" applyNumberFormat="1" applyFont="1" applyFill="1" applyAlignment="1">
      <alignment horizontal="center"/>
    </xf>
    <xf numFmtId="166" fontId="26" fillId="9" borderId="0" xfId="7" applyNumberFormat="1" applyFont="1" applyFill="1" applyAlignment="1">
      <alignment horizontal="right" vertical="center"/>
    </xf>
    <xf numFmtId="2" fontId="27" fillId="9" borderId="0" xfId="7" applyNumberFormat="1" applyFont="1" applyFill="1" applyAlignment="1">
      <alignment horizontal="right" vertical="center"/>
    </xf>
    <xf numFmtId="166" fontId="27" fillId="9" borderId="0" xfId="7" applyNumberFormat="1" applyFont="1" applyFill="1" applyAlignment="1">
      <alignment horizontal="right" vertical="center"/>
    </xf>
    <xf numFmtId="1" fontId="27" fillId="0" borderId="0" xfId="7" applyNumberFormat="1" applyFont="1" applyFill="1" applyAlignment="1">
      <alignment horizontal="right" vertical="center"/>
    </xf>
    <xf numFmtId="166" fontId="26" fillId="0" borderId="0" xfId="7" applyNumberFormat="1" applyFont="1" applyFill="1" applyAlignment="1">
      <alignment horizontal="right" vertical="center"/>
    </xf>
    <xf numFmtId="2" fontId="27" fillId="0" borderId="0" xfId="7" applyNumberFormat="1" applyFont="1" applyFill="1" applyAlignment="1">
      <alignment horizontal="right" vertical="center"/>
    </xf>
    <xf numFmtId="166" fontId="27" fillId="0" borderId="0" xfId="7" applyNumberFormat="1" applyFont="1" applyFill="1" applyAlignment="1">
      <alignment horizontal="right" vertical="center"/>
    </xf>
    <xf numFmtId="1" fontId="27" fillId="9" borderId="0" xfId="6" applyNumberFormat="1" applyFont="1" applyFill="1" applyAlignment="1">
      <alignment vertical="center" wrapText="1"/>
    </xf>
    <xf numFmtId="0" fontId="0" fillId="9" borderId="0" xfId="0" applyFill="1" applyAlignment="1"/>
    <xf numFmtId="0" fontId="0" fillId="0" borderId="0" xfId="0" applyFill="1" applyAlignment="1"/>
    <xf numFmtId="1" fontId="27" fillId="9" borderId="0" xfId="7" applyNumberFormat="1" applyFont="1" applyFill="1" applyAlignment="1">
      <alignment vertical="center" wrapText="1"/>
    </xf>
    <xf numFmtId="1" fontId="27" fillId="9" borderId="0" xfId="6" applyNumberFormat="1" applyFont="1" applyFill="1" applyAlignment="1">
      <alignment vertical="center"/>
    </xf>
    <xf numFmtId="1" fontId="27" fillId="9" borderId="0" xfId="7" applyNumberFormat="1" applyFont="1" applyFill="1" applyAlignment="1">
      <alignment vertical="center"/>
    </xf>
    <xf numFmtId="1" fontId="27" fillId="0" borderId="0" xfId="7" applyNumberFormat="1" applyFont="1" applyAlignment="1">
      <alignment horizontal="right" vertical="center"/>
    </xf>
    <xf numFmtId="167" fontId="26" fillId="0" borderId="0" xfId="6" applyNumberFormat="1" applyFont="1" applyAlignment="1">
      <alignment horizontal="right" vertical="center"/>
    </xf>
    <xf numFmtId="167" fontId="27" fillId="0" borderId="0" xfId="6" applyNumberFormat="1" applyFont="1" applyAlignment="1">
      <alignment horizontal="right" vertical="center"/>
    </xf>
    <xf numFmtId="2" fontId="26" fillId="0" borderId="0" xfId="7" applyNumberFormat="1" applyFont="1" applyAlignment="1">
      <alignment horizontal="right" vertical="center"/>
    </xf>
    <xf numFmtId="1" fontId="26" fillId="0" borderId="0" xfId="7" applyNumberFormat="1" applyFont="1" applyAlignment="1">
      <alignment horizontal="right" vertical="center"/>
    </xf>
    <xf numFmtId="167" fontId="26" fillId="0" borderId="0" xfId="7" applyNumberFormat="1" applyFont="1" applyAlignment="1">
      <alignment horizontal="right" vertical="center"/>
    </xf>
    <xf numFmtId="167" fontId="27" fillId="0" borderId="0" xfId="7" applyNumberFormat="1" applyFont="1" applyAlignment="1">
      <alignment horizontal="right" vertical="center"/>
    </xf>
    <xf numFmtId="164" fontId="26" fillId="0" borderId="0" xfId="6" applyNumberFormat="1" applyFont="1" applyAlignment="1">
      <alignment horizontal="right" vertical="center"/>
    </xf>
    <xf numFmtId="164" fontId="27" fillId="0" borderId="0" xfId="6" applyNumberFormat="1" applyFont="1" applyAlignment="1">
      <alignment horizontal="right" vertical="center"/>
    </xf>
    <xf numFmtId="164" fontId="26" fillId="0" borderId="0" xfId="7" applyNumberFormat="1" applyFont="1" applyAlignment="1">
      <alignment horizontal="right" vertical="center"/>
    </xf>
    <xf numFmtId="164" fontId="27" fillId="0" borderId="0" xfId="7" applyNumberFormat="1" applyFont="1" applyAlignment="1">
      <alignment horizontal="right" vertical="center"/>
    </xf>
    <xf numFmtId="167" fontId="26" fillId="0" borderId="0" xfId="5" applyNumberFormat="1" applyFont="1" applyAlignment="1">
      <alignment horizontal="right" vertical="center"/>
    </xf>
    <xf numFmtId="167" fontId="27" fillId="0" borderId="0" xfId="5" applyNumberFormat="1" applyFont="1" applyAlignment="1">
      <alignment horizontal="right" vertical="center"/>
    </xf>
    <xf numFmtId="168" fontId="26" fillId="0" borderId="0" xfId="6" applyNumberFormat="1" applyFont="1" applyAlignment="1">
      <alignment horizontal="right" vertical="center"/>
    </xf>
    <xf numFmtId="168" fontId="27" fillId="0" borderId="0" xfId="6" applyNumberFormat="1" applyFont="1" applyAlignment="1">
      <alignment horizontal="right" vertical="center"/>
    </xf>
    <xf numFmtId="168" fontId="26" fillId="0" borderId="0" xfId="7" applyNumberFormat="1" applyFont="1" applyAlignment="1">
      <alignment horizontal="right" vertical="center"/>
    </xf>
    <xf numFmtId="168" fontId="27" fillId="0" borderId="0" xfId="7" applyNumberFormat="1" applyFont="1" applyAlignment="1">
      <alignment horizontal="right" vertical="center"/>
    </xf>
    <xf numFmtId="0" fontId="7" fillId="3" borderId="0" xfId="0" applyFont="1" applyFill="1" applyBorder="1" applyAlignment="1">
      <alignment horizontal="center"/>
    </xf>
    <xf numFmtId="0" fontId="7" fillId="7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165" fontId="7" fillId="6" borderId="0" xfId="0" applyNumberFormat="1" applyFont="1" applyFill="1" applyBorder="1" applyAlignment="1">
      <alignment horizontal="center"/>
    </xf>
    <xf numFmtId="0" fontId="29" fillId="0" borderId="0" xfId="0" applyFont="1"/>
    <xf numFmtId="0" fontId="30" fillId="0" borderId="0" xfId="0" applyFont="1"/>
    <xf numFmtId="0" fontId="29" fillId="0" borderId="8" xfId="0" applyFont="1" applyBorder="1" applyAlignment="1">
      <alignment vertical="center" wrapText="1"/>
    </xf>
    <xf numFmtId="0" fontId="29" fillId="8" borderId="8" xfId="0" applyFont="1" applyFill="1" applyBorder="1" applyAlignment="1">
      <alignment vertical="center" wrapText="1"/>
    </xf>
    <xf numFmtId="0" fontId="29" fillId="0" borderId="0" xfId="0" applyFont="1" applyBorder="1" applyAlignment="1">
      <alignment vertical="center" wrapText="1"/>
    </xf>
    <xf numFmtId="0" fontId="29" fillId="8" borderId="0" xfId="0" applyFont="1" applyFill="1"/>
    <xf numFmtId="0" fontId="30" fillId="9" borderId="0" xfId="0" applyFont="1" applyFill="1"/>
    <xf numFmtId="0" fontId="29" fillId="9" borderId="0" xfId="0" applyFont="1" applyFill="1"/>
    <xf numFmtId="0" fontId="29" fillId="9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horizontal="center"/>
    </xf>
    <xf numFmtId="0" fontId="1" fillId="8" borderId="0" xfId="0" applyFont="1" applyFill="1" applyAlignment="1">
      <alignment horizontal="left" wrapText="1"/>
    </xf>
    <xf numFmtId="0" fontId="1" fillId="8" borderId="0" xfId="0" applyFont="1" applyFill="1" applyAlignment="1">
      <alignment horizontal="center"/>
    </xf>
    <xf numFmtId="0" fontId="0" fillId="0" borderId="2" xfId="0" applyFill="1" applyBorder="1" applyAlignment="1">
      <alignment horizontal="center" wrapText="1"/>
    </xf>
  </cellXfs>
  <cellStyles count="8">
    <cellStyle name="Currency 2" xfId="3" xr:uid="{00000000-0005-0000-0000-000000000000}"/>
    <cellStyle name="Normální" xfId="0" builtinId="0"/>
    <cellStyle name="Normální_ANOVA" xfId="7" xr:uid="{00000000-0005-0000-0000-000002000000}"/>
    <cellStyle name="Normální_ANOVA_red" xfId="5" xr:uid="{00000000-0005-0000-0000-000003000000}"/>
    <cellStyle name="Normální_ANOVA_red_1" xfId="4" xr:uid="{00000000-0005-0000-0000-000004000000}"/>
    <cellStyle name="Normální_List1" xfId="6" xr:uid="{00000000-0005-0000-0000-000005000000}"/>
    <cellStyle name="Normální_S3A Genome size" xfId="2" xr:uid="{00000000-0005-0000-0000-000006000000}"/>
    <cellStyle name="Normální_S4 Genomic GC %" xfId="1" xr:uid="{00000000-0005-0000-0000-000007000000}"/>
  </cellStyles>
  <dxfs count="0"/>
  <tableStyles count="0" defaultTableStyle="TableStyleMedium2" defaultPivotStyle="PivotStyleLight16"/>
  <colors>
    <mruColors>
      <color rgb="FFCCCCFF"/>
      <color rgb="FFFFFFCC"/>
      <color rgb="FFFFCCCC"/>
      <color rgb="FF6622C0"/>
      <color rgb="FF5723BF"/>
      <color rgb="FF5A077F"/>
      <color rgb="FF4A064A"/>
      <color rgb="FF5D075D"/>
      <color rgb="FF730754"/>
      <color rgb="FF7F07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6096000</xdr:colOff>
      <xdr:row>1</xdr:row>
      <xdr:rowOff>85725</xdr:rowOff>
    </xdr:from>
    <xdr:to>
      <xdr:col>0</xdr:col>
      <xdr:colOff>11856720</xdr:colOff>
      <xdr:row>24</xdr:row>
      <xdr:rowOff>20955</xdr:rowOff>
    </xdr:to>
    <xdr:pic>
      <xdr:nvPicPr>
        <xdr:cNvPr id="2" name="Obrázek 1" descr="C:\Users\User\AppData\Local\Temp\Rar$DIa4728.22514\lnPK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6225"/>
          <a:ext cx="5760720" cy="43167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257175</xdr:colOff>
      <xdr:row>25</xdr:row>
      <xdr:rowOff>114300</xdr:rowOff>
    </xdr:from>
    <xdr:to>
      <xdr:col>0</xdr:col>
      <xdr:colOff>6017895</xdr:colOff>
      <xdr:row>48</xdr:row>
      <xdr:rowOff>49530</xdr:rowOff>
    </xdr:to>
    <xdr:pic>
      <xdr:nvPicPr>
        <xdr:cNvPr id="3" name="Obrázek 2" descr="C:\Users\User\AppData\Local\Temp\Rar$DIa4728.36920\lnPPK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4876800"/>
          <a:ext cx="5760720" cy="43167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266700</xdr:colOff>
      <xdr:row>1</xdr:row>
      <xdr:rowOff>123825</xdr:rowOff>
    </xdr:from>
    <xdr:to>
      <xdr:col>0</xdr:col>
      <xdr:colOff>6027420</xdr:colOff>
      <xdr:row>24</xdr:row>
      <xdr:rowOff>59055</xdr:rowOff>
    </xdr:to>
    <xdr:pic>
      <xdr:nvPicPr>
        <xdr:cNvPr id="4" name="Obrázek 3" descr="C:\Users\User\AppData\Local\Temp\Rar$DIa4728.42298\meanLnProb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314325"/>
          <a:ext cx="5760720" cy="43167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6057900</xdr:colOff>
      <xdr:row>25</xdr:row>
      <xdr:rowOff>123825</xdr:rowOff>
    </xdr:from>
    <xdr:to>
      <xdr:col>0</xdr:col>
      <xdr:colOff>11818620</xdr:colOff>
      <xdr:row>48</xdr:row>
      <xdr:rowOff>59055</xdr:rowOff>
    </xdr:to>
    <xdr:pic>
      <xdr:nvPicPr>
        <xdr:cNvPr id="5" name="Obrázek 4" descr="C:\Users\User\AppData\Local\Temp\Rar$DIa6172.3292\deltaK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4886325"/>
          <a:ext cx="5760720" cy="4316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"/>
  <sheetViews>
    <sheetView tabSelected="1" zoomScale="85" zoomScaleNormal="85" workbookViewId="0">
      <pane xSplit="8" ySplit="3" topLeftCell="M4" activePane="bottomRight" state="frozenSplit"/>
      <selection pane="topRight" activeCell="G1" sqref="G1"/>
      <selection pane="bottomLeft" activeCell="A4" sqref="A4"/>
      <selection pane="bottomRight" activeCell="C112" sqref="C112"/>
    </sheetView>
  </sheetViews>
  <sheetFormatPr defaultRowHeight="15" x14ac:dyDescent="0.25"/>
  <cols>
    <col min="1" max="1" width="2.5703125" style="7" customWidth="1"/>
    <col min="2" max="2" width="9.140625" style="7"/>
    <col min="3" max="3" width="118.28515625" style="109" customWidth="1"/>
    <col min="4" max="4" width="22.28515625" style="108" customWidth="1"/>
    <col min="5" max="5" width="25" style="108" customWidth="1"/>
    <col min="6" max="6" width="25.28515625" style="108" customWidth="1"/>
    <col min="7" max="7" width="23.7109375" style="108" customWidth="1"/>
    <col min="8" max="8" width="2.42578125" style="7" customWidth="1"/>
    <col min="9" max="16384" width="9.140625" style="7"/>
  </cols>
  <sheetData>
    <row r="1" spans="1:9" x14ac:dyDescent="0.25">
      <c r="A1" s="6"/>
      <c r="B1" s="6"/>
      <c r="C1" s="99"/>
      <c r="D1" s="100"/>
      <c r="E1" s="100"/>
      <c r="F1" s="100"/>
      <c r="G1" s="100"/>
      <c r="H1" s="6"/>
    </row>
    <row r="2" spans="1:9" ht="18" x14ac:dyDescent="0.25">
      <c r="A2" s="6"/>
      <c r="B2" s="115" t="s">
        <v>1154</v>
      </c>
      <c r="C2" s="341" t="s">
        <v>0</v>
      </c>
      <c r="D2" s="342" t="s">
        <v>1084</v>
      </c>
      <c r="E2" s="342" t="s">
        <v>1083</v>
      </c>
      <c r="F2" s="342" t="s">
        <v>1149</v>
      </c>
      <c r="G2" s="342" t="s">
        <v>1148</v>
      </c>
      <c r="H2" s="6"/>
    </row>
    <row r="3" spans="1:9" x14ac:dyDescent="0.25">
      <c r="A3" s="6"/>
      <c r="B3" s="90"/>
      <c r="C3" s="97"/>
      <c r="D3" s="93"/>
      <c r="E3" s="93"/>
      <c r="F3" s="93"/>
      <c r="G3" s="93"/>
      <c r="H3" s="6"/>
    </row>
    <row r="4" spans="1:9" ht="30" x14ac:dyDescent="0.25">
      <c r="A4" s="6"/>
      <c r="B4" s="3" t="s">
        <v>866</v>
      </c>
      <c r="C4" s="96" t="s">
        <v>1072</v>
      </c>
      <c r="D4" s="94" t="s">
        <v>1086</v>
      </c>
      <c r="E4" s="94" t="s">
        <v>1086</v>
      </c>
      <c r="F4" s="94" t="s">
        <v>1089</v>
      </c>
      <c r="G4" s="94" t="s">
        <v>1089</v>
      </c>
      <c r="H4" s="6"/>
      <c r="I4" s="7">
        <v>1</v>
      </c>
    </row>
    <row r="5" spans="1:9" ht="30" x14ac:dyDescent="0.25">
      <c r="A5" s="6"/>
      <c r="B5" s="3" t="s">
        <v>867</v>
      </c>
      <c r="C5" s="96" t="s">
        <v>1070</v>
      </c>
      <c r="D5" s="94" t="s">
        <v>1087</v>
      </c>
      <c r="E5" s="94" t="s">
        <v>1087</v>
      </c>
      <c r="F5" s="94" t="s">
        <v>1087</v>
      </c>
      <c r="G5" s="94" t="s">
        <v>1151</v>
      </c>
      <c r="H5" s="6"/>
      <c r="I5" s="7">
        <v>2</v>
      </c>
    </row>
    <row r="6" spans="1:9" ht="30" x14ac:dyDescent="0.25">
      <c r="A6" s="6"/>
      <c r="B6" s="3" t="s">
        <v>868</v>
      </c>
      <c r="C6" s="96" t="s">
        <v>1071</v>
      </c>
      <c r="D6" s="94" t="s">
        <v>1087</v>
      </c>
      <c r="E6" s="94" t="s">
        <v>1087</v>
      </c>
      <c r="F6" s="94" t="s">
        <v>1087</v>
      </c>
      <c r="G6" s="94"/>
      <c r="H6" s="6"/>
      <c r="I6" s="7">
        <v>3</v>
      </c>
    </row>
    <row r="7" spans="1:9" ht="30" x14ac:dyDescent="0.25">
      <c r="A7" s="6"/>
      <c r="B7" s="3" t="s">
        <v>869</v>
      </c>
      <c r="C7" s="96" t="s">
        <v>1073</v>
      </c>
      <c r="D7" s="94" t="s">
        <v>1088</v>
      </c>
      <c r="E7" s="94" t="s">
        <v>1088</v>
      </c>
      <c r="F7" s="94" t="s">
        <v>1088</v>
      </c>
      <c r="G7" s="94" t="s">
        <v>1151</v>
      </c>
      <c r="H7" s="6"/>
      <c r="I7" s="7">
        <v>4</v>
      </c>
    </row>
    <row r="8" spans="1:9" ht="30" x14ac:dyDescent="0.25">
      <c r="A8" s="6"/>
      <c r="B8" s="3" t="s">
        <v>865</v>
      </c>
      <c r="C8" s="96" t="s">
        <v>1074</v>
      </c>
      <c r="D8" s="110" t="s">
        <v>1111</v>
      </c>
      <c r="E8" s="94" t="s">
        <v>1111</v>
      </c>
      <c r="F8" s="94" t="s">
        <v>1115</v>
      </c>
      <c r="G8" s="94" t="s">
        <v>1522</v>
      </c>
      <c r="H8" s="6"/>
      <c r="I8" s="7">
        <v>5</v>
      </c>
    </row>
    <row r="9" spans="1:9" ht="33" x14ac:dyDescent="0.25">
      <c r="A9" s="6"/>
      <c r="B9" s="5" t="s">
        <v>864</v>
      </c>
      <c r="C9" s="101" t="s">
        <v>991</v>
      </c>
      <c r="D9" s="110" t="s">
        <v>1112</v>
      </c>
      <c r="E9" s="110" t="s">
        <v>1113</v>
      </c>
      <c r="F9" s="94" t="s">
        <v>1114</v>
      </c>
      <c r="G9" s="110" t="s">
        <v>1152</v>
      </c>
      <c r="H9" s="6"/>
      <c r="I9" s="7">
        <v>6</v>
      </c>
    </row>
    <row r="10" spans="1:9" x14ac:dyDescent="0.25">
      <c r="A10" s="6"/>
      <c r="B10" s="90"/>
      <c r="C10" s="97"/>
      <c r="D10" s="93"/>
      <c r="E10" s="93"/>
      <c r="F10" s="93"/>
      <c r="G10" s="93"/>
      <c r="H10" s="6"/>
    </row>
    <row r="11" spans="1:9" ht="30" x14ac:dyDescent="0.25">
      <c r="A11" s="6"/>
      <c r="B11" s="3" t="s">
        <v>1</v>
      </c>
      <c r="C11" s="102" t="s">
        <v>992</v>
      </c>
      <c r="D11" s="95" t="s">
        <v>725</v>
      </c>
      <c r="E11" s="92" t="s">
        <v>2</v>
      </c>
      <c r="F11" s="92" t="s">
        <v>2</v>
      </c>
      <c r="G11" s="92" t="s">
        <v>2</v>
      </c>
      <c r="H11" s="6"/>
      <c r="I11" s="7">
        <v>7</v>
      </c>
    </row>
    <row r="12" spans="1:9" ht="30" x14ac:dyDescent="0.25">
      <c r="A12" s="6"/>
      <c r="B12" s="3" t="s">
        <v>3</v>
      </c>
      <c r="C12" s="102" t="s">
        <v>993</v>
      </c>
      <c r="D12" s="95" t="s">
        <v>725</v>
      </c>
      <c r="E12" s="92" t="s">
        <v>2</v>
      </c>
      <c r="F12" s="92" t="s">
        <v>2</v>
      </c>
      <c r="G12" s="92" t="s">
        <v>2</v>
      </c>
      <c r="H12" s="6"/>
      <c r="I12" s="7">
        <v>8</v>
      </c>
    </row>
    <row r="13" spans="1:9" ht="30" x14ac:dyDescent="0.25">
      <c r="A13" s="6"/>
      <c r="B13" s="3" t="s">
        <v>4</v>
      </c>
      <c r="C13" s="96" t="s">
        <v>994</v>
      </c>
      <c r="D13" s="111" t="s">
        <v>1116</v>
      </c>
      <c r="E13" s="92" t="s">
        <v>2</v>
      </c>
      <c r="F13" s="92" t="s">
        <v>2</v>
      </c>
      <c r="G13" s="92" t="s">
        <v>2</v>
      </c>
      <c r="H13" s="6"/>
      <c r="I13" s="7">
        <v>9</v>
      </c>
    </row>
    <row r="14" spans="1:9" ht="30" x14ac:dyDescent="0.25">
      <c r="A14" s="6"/>
      <c r="B14" s="3" t="s">
        <v>5</v>
      </c>
      <c r="C14" s="96" t="s">
        <v>995</v>
      </c>
      <c r="D14" s="95" t="s">
        <v>6</v>
      </c>
      <c r="E14" s="92" t="s">
        <v>2</v>
      </c>
      <c r="F14" s="92" t="s">
        <v>2</v>
      </c>
      <c r="G14" s="92" t="s">
        <v>2</v>
      </c>
      <c r="H14" s="6"/>
      <c r="I14" s="7">
        <v>10</v>
      </c>
    </row>
    <row r="15" spans="1:9" ht="30" x14ac:dyDescent="0.25">
      <c r="A15" s="6"/>
      <c r="B15" s="3" t="s">
        <v>7</v>
      </c>
      <c r="C15" s="96" t="s">
        <v>996</v>
      </c>
      <c r="D15" s="95" t="s">
        <v>8</v>
      </c>
      <c r="E15" s="92" t="s">
        <v>2</v>
      </c>
      <c r="F15" s="92" t="s">
        <v>2</v>
      </c>
      <c r="G15" s="92" t="s">
        <v>2</v>
      </c>
      <c r="H15" s="6"/>
      <c r="I15" s="7">
        <v>11</v>
      </c>
    </row>
    <row r="16" spans="1:9" ht="30" x14ac:dyDescent="0.25">
      <c r="A16" s="6"/>
      <c r="B16" s="3" t="s">
        <v>9</v>
      </c>
      <c r="C16" s="96" t="s">
        <v>997</v>
      </c>
      <c r="D16" s="95" t="s">
        <v>727</v>
      </c>
      <c r="E16" s="92" t="s">
        <v>2</v>
      </c>
      <c r="F16" s="92" t="s">
        <v>2</v>
      </c>
      <c r="G16" s="92" t="s">
        <v>2</v>
      </c>
      <c r="H16" s="6"/>
      <c r="I16" s="7">
        <v>12</v>
      </c>
    </row>
    <row r="17" spans="1:9" ht="30" x14ac:dyDescent="0.25">
      <c r="A17" s="6"/>
      <c r="B17" s="3" t="s">
        <v>10</v>
      </c>
      <c r="C17" s="96" t="s">
        <v>998</v>
      </c>
      <c r="D17" s="95" t="s">
        <v>726</v>
      </c>
      <c r="E17" s="92" t="s">
        <v>2</v>
      </c>
      <c r="F17" s="92" t="s">
        <v>2</v>
      </c>
      <c r="G17" s="92" t="s">
        <v>2</v>
      </c>
      <c r="H17" s="6"/>
      <c r="I17" s="7">
        <v>13</v>
      </c>
    </row>
    <row r="18" spans="1:9" ht="30" x14ac:dyDescent="0.25">
      <c r="A18" s="6"/>
      <c r="B18" s="98" t="s">
        <v>11</v>
      </c>
      <c r="C18" s="96" t="s">
        <v>999</v>
      </c>
      <c r="D18" s="95" t="s">
        <v>18</v>
      </c>
      <c r="E18" s="92" t="s">
        <v>2</v>
      </c>
      <c r="F18" s="92" t="s">
        <v>2</v>
      </c>
      <c r="G18" s="92" t="s">
        <v>2</v>
      </c>
      <c r="H18" s="6"/>
      <c r="I18" s="7">
        <v>14</v>
      </c>
    </row>
    <row r="19" spans="1:9" ht="30" x14ac:dyDescent="0.25">
      <c r="A19" s="6"/>
      <c r="B19" s="3" t="s">
        <v>870</v>
      </c>
      <c r="C19" s="96" t="s">
        <v>1000</v>
      </c>
      <c r="D19" s="95" t="s">
        <v>12</v>
      </c>
      <c r="E19" s="92" t="s">
        <v>2</v>
      </c>
      <c r="F19" s="92" t="s">
        <v>2</v>
      </c>
      <c r="G19" s="92" t="s">
        <v>2</v>
      </c>
      <c r="H19" s="6"/>
      <c r="I19" s="7">
        <v>15</v>
      </c>
    </row>
    <row r="20" spans="1:9" ht="34.5" customHeight="1" x14ac:dyDescent="0.25">
      <c r="A20" s="6"/>
      <c r="B20" s="98" t="s">
        <v>13</v>
      </c>
      <c r="C20" s="103" t="s">
        <v>14</v>
      </c>
      <c r="D20" s="95" t="s">
        <v>20</v>
      </c>
      <c r="E20" s="92" t="s">
        <v>2</v>
      </c>
      <c r="F20" s="92" t="s">
        <v>2</v>
      </c>
      <c r="G20" s="92" t="s">
        <v>2</v>
      </c>
      <c r="H20" s="6"/>
      <c r="I20" s="7">
        <v>16</v>
      </c>
    </row>
    <row r="21" spans="1:9" ht="30" x14ac:dyDescent="0.25">
      <c r="A21" s="6"/>
      <c r="B21" s="98" t="s">
        <v>15</v>
      </c>
      <c r="C21" s="96" t="s">
        <v>1001</v>
      </c>
      <c r="D21" s="95" t="s">
        <v>81</v>
      </c>
      <c r="E21" s="92" t="s">
        <v>2</v>
      </c>
      <c r="F21" s="92" t="s">
        <v>2</v>
      </c>
      <c r="G21" s="92" t="s">
        <v>2</v>
      </c>
      <c r="H21" s="6"/>
      <c r="I21" s="7">
        <v>17</v>
      </c>
    </row>
    <row r="22" spans="1:9" ht="30" x14ac:dyDescent="0.25">
      <c r="A22" s="6"/>
      <c r="B22" s="98" t="s">
        <v>16</v>
      </c>
      <c r="C22" s="96" t="s">
        <v>1002</v>
      </c>
      <c r="D22" s="95" t="s">
        <v>47</v>
      </c>
      <c r="E22" s="92" t="s">
        <v>2</v>
      </c>
      <c r="F22" s="92" t="s">
        <v>2</v>
      </c>
      <c r="G22" s="92" t="s">
        <v>2</v>
      </c>
      <c r="H22" s="6"/>
      <c r="I22" s="7">
        <v>18</v>
      </c>
    </row>
    <row r="23" spans="1:9" ht="30" x14ac:dyDescent="0.25">
      <c r="A23" s="6"/>
      <c r="B23" s="98" t="s">
        <v>737</v>
      </c>
      <c r="C23" s="96" t="s">
        <v>1003</v>
      </c>
      <c r="D23" s="95" t="s">
        <v>988</v>
      </c>
      <c r="E23" s="92" t="s">
        <v>2</v>
      </c>
      <c r="F23" s="92" t="s">
        <v>2</v>
      </c>
      <c r="G23" s="92" t="s">
        <v>2</v>
      </c>
      <c r="H23" s="6"/>
      <c r="I23" s="7">
        <v>19</v>
      </c>
    </row>
    <row r="24" spans="1:9" ht="30" x14ac:dyDescent="0.25">
      <c r="A24" s="6"/>
      <c r="B24" s="5" t="s">
        <v>17</v>
      </c>
      <c r="C24" s="96" t="s">
        <v>1004</v>
      </c>
      <c r="D24" s="95" t="s">
        <v>18</v>
      </c>
      <c r="E24" s="92" t="s">
        <v>2</v>
      </c>
      <c r="F24" s="92" t="s">
        <v>2</v>
      </c>
      <c r="G24" s="92" t="s">
        <v>2</v>
      </c>
      <c r="H24" s="6"/>
      <c r="I24" s="7">
        <v>20</v>
      </c>
    </row>
    <row r="25" spans="1:9" ht="30" x14ac:dyDescent="0.25">
      <c r="A25" s="6"/>
      <c r="B25" s="5" t="s">
        <v>19</v>
      </c>
      <c r="C25" s="102" t="s">
        <v>1005</v>
      </c>
      <c r="D25" s="95" t="s">
        <v>20</v>
      </c>
      <c r="E25" s="92" t="s">
        <v>743</v>
      </c>
      <c r="F25" s="92" t="s">
        <v>2</v>
      </c>
      <c r="G25" s="92" t="s">
        <v>2</v>
      </c>
      <c r="H25" s="6"/>
      <c r="I25" s="7">
        <v>21</v>
      </c>
    </row>
    <row r="26" spans="1:9" s="109" customFormat="1" ht="33" customHeight="1" x14ac:dyDescent="0.25">
      <c r="A26" s="99"/>
      <c r="B26" s="112" t="s">
        <v>728</v>
      </c>
      <c r="C26" s="104" t="s">
        <v>1006</v>
      </c>
      <c r="D26" s="111" t="s">
        <v>989</v>
      </c>
      <c r="E26" s="113" t="s">
        <v>2</v>
      </c>
      <c r="F26" s="113" t="s">
        <v>2</v>
      </c>
      <c r="G26" s="92" t="s">
        <v>2</v>
      </c>
      <c r="H26" s="99"/>
      <c r="I26" s="7">
        <v>22</v>
      </c>
    </row>
    <row r="27" spans="1:9" ht="30" x14ac:dyDescent="0.25">
      <c r="A27" s="6"/>
      <c r="B27" s="5" t="s">
        <v>729</v>
      </c>
      <c r="C27" s="104" t="s">
        <v>1007</v>
      </c>
      <c r="D27" s="95" t="s">
        <v>989</v>
      </c>
      <c r="E27" s="92" t="s">
        <v>2</v>
      </c>
      <c r="F27" s="92" t="s">
        <v>2</v>
      </c>
      <c r="G27" s="92" t="s">
        <v>2</v>
      </c>
      <c r="H27" s="6"/>
      <c r="I27" s="7">
        <v>23</v>
      </c>
    </row>
    <row r="28" spans="1:9" ht="30" x14ac:dyDescent="0.25">
      <c r="A28" s="6"/>
      <c r="B28" s="5" t="s">
        <v>730</v>
      </c>
      <c r="C28" s="105" t="s">
        <v>1008</v>
      </c>
      <c r="D28" s="95" t="s">
        <v>989</v>
      </c>
      <c r="E28" s="92" t="s">
        <v>2</v>
      </c>
      <c r="F28" s="92" t="s">
        <v>2</v>
      </c>
      <c r="G28" s="92" t="s">
        <v>2</v>
      </c>
      <c r="H28" s="6"/>
      <c r="I28" s="7">
        <v>24</v>
      </c>
    </row>
    <row r="29" spans="1:9" ht="30" x14ac:dyDescent="0.25">
      <c r="A29" s="6"/>
      <c r="B29" s="5" t="s">
        <v>731</v>
      </c>
      <c r="C29" s="105" t="s">
        <v>1009</v>
      </c>
      <c r="D29" s="95" t="s">
        <v>988</v>
      </c>
      <c r="E29" s="92" t="s">
        <v>2</v>
      </c>
      <c r="F29" s="92" t="s">
        <v>2</v>
      </c>
      <c r="G29" s="92" t="s">
        <v>2</v>
      </c>
      <c r="H29" s="6"/>
      <c r="I29" s="7">
        <v>25</v>
      </c>
    </row>
    <row r="30" spans="1:9" ht="30" x14ac:dyDescent="0.25">
      <c r="A30" s="6"/>
      <c r="B30" s="5" t="s">
        <v>732</v>
      </c>
      <c r="C30" s="105" t="s">
        <v>1010</v>
      </c>
      <c r="D30" s="95" t="s">
        <v>989</v>
      </c>
      <c r="E30" s="92" t="s">
        <v>2</v>
      </c>
      <c r="F30" s="92" t="s">
        <v>2</v>
      </c>
      <c r="G30" s="92" t="s">
        <v>2</v>
      </c>
      <c r="H30" s="6"/>
      <c r="I30" s="7">
        <v>26</v>
      </c>
    </row>
    <row r="31" spans="1:9" ht="30" x14ac:dyDescent="0.25">
      <c r="A31" s="6"/>
      <c r="B31" s="5" t="s">
        <v>733</v>
      </c>
      <c r="C31" s="105" t="s">
        <v>1011</v>
      </c>
      <c r="D31" s="95" t="s">
        <v>988</v>
      </c>
      <c r="E31" s="92" t="s">
        <v>2</v>
      </c>
      <c r="F31" s="92" t="s">
        <v>2</v>
      </c>
      <c r="G31" s="92" t="s">
        <v>2</v>
      </c>
      <c r="H31" s="6"/>
      <c r="I31" s="7">
        <v>27</v>
      </c>
    </row>
    <row r="32" spans="1:9" ht="30" x14ac:dyDescent="0.25">
      <c r="A32" s="6"/>
      <c r="B32" s="5" t="s">
        <v>734</v>
      </c>
      <c r="C32" s="105" t="s">
        <v>1012</v>
      </c>
      <c r="D32" s="95" t="s">
        <v>988</v>
      </c>
      <c r="E32" s="92" t="s">
        <v>2</v>
      </c>
      <c r="F32" s="92" t="s">
        <v>2</v>
      </c>
      <c r="G32" s="92" t="s">
        <v>2</v>
      </c>
      <c r="H32" s="6"/>
      <c r="I32" s="7">
        <v>28</v>
      </c>
    </row>
    <row r="33" spans="1:9" ht="30" x14ac:dyDescent="0.25">
      <c r="A33" s="6"/>
      <c r="B33" s="5" t="s">
        <v>735</v>
      </c>
      <c r="C33" s="105" t="s">
        <v>1013</v>
      </c>
      <c r="D33" s="95" t="s">
        <v>989</v>
      </c>
      <c r="E33" s="92" t="s">
        <v>2</v>
      </c>
      <c r="F33" s="92" t="s">
        <v>2</v>
      </c>
      <c r="G33" s="92" t="s">
        <v>2</v>
      </c>
      <c r="H33" s="6"/>
      <c r="I33" s="7">
        <v>29</v>
      </c>
    </row>
    <row r="34" spans="1:9" ht="30" x14ac:dyDescent="0.25">
      <c r="A34" s="6"/>
      <c r="B34" s="5" t="s">
        <v>736</v>
      </c>
      <c r="C34" s="105" t="s">
        <v>1014</v>
      </c>
      <c r="D34" s="95" t="s">
        <v>989</v>
      </c>
      <c r="E34" s="92" t="s">
        <v>2</v>
      </c>
      <c r="F34" s="92" t="s">
        <v>2</v>
      </c>
      <c r="G34" s="92" t="s">
        <v>2</v>
      </c>
      <c r="H34" s="6"/>
      <c r="I34" s="7">
        <v>30</v>
      </c>
    </row>
    <row r="35" spans="1:9" ht="30" x14ac:dyDescent="0.25">
      <c r="A35" s="6"/>
      <c r="B35" s="5" t="s">
        <v>738</v>
      </c>
      <c r="C35" s="105" t="s">
        <v>1015</v>
      </c>
      <c r="D35" s="95" t="s">
        <v>871</v>
      </c>
      <c r="E35" s="92" t="s">
        <v>2</v>
      </c>
      <c r="F35" s="92" t="s">
        <v>2</v>
      </c>
      <c r="G35" s="92" t="s">
        <v>2</v>
      </c>
      <c r="H35" s="6"/>
      <c r="I35" s="7">
        <v>31</v>
      </c>
    </row>
    <row r="36" spans="1:9" ht="30" x14ac:dyDescent="0.25">
      <c r="A36" s="6"/>
      <c r="B36" s="5" t="s">
        <v>740</v>
      </c>
      <c r="C36" s="101" t="s">
        <v>1016</v>
      </c>
      <c r="D36" s="95" t="s">
        <v>871</v>
      </c>
      <c r="E36" s="92" t="s">
        <v>2</v>
      </c>
      <c r="F36" s="92" t="s">
        <v>2</v>
      </c>
      <c r="G36" s="92" t="s">
        <v>2</v>
      </c>
      <c r="H36" s="6"/>
      <c r="I36" s="7">
        <v>32</v>
      </c>
    </row>
    <row r="37" spans="1:9" ht="30" x14ac:dyDescent="0.25">
      <c r="A37" s="6"/>
      <c r="B37" s="5" t="s">
        <v>1142</v>
      </c>
      <c r="C37" s="101" t="s">
        <v>1090</v>
      </c>
      <c r="D37" s="95" t="s">
        <v>2</v>
      </c>
      <c r="E37" s="92" t="s">
        <v>2</v>
      </c>
      <c r="F37" s="92" t="s">
        <v>1097</v>
      </c>
      <c r="G37" s="92" t="s">
        <v>2</v>
      </c>
      <c r="H37" s="6"/>
      <c r="I37" s="7">
        <v>33</v>
      </c>
    </row>
    <row r="38" spans="1:9" ht="30" x14ac:dyDescent="0.25">
      <c r="A38" s="6"/>
      <c r="B38" s="5" t="s">
        <v>1129</v>
      </c>
      <c r="C38" s="114" t="s">
        <v>1100</v>
      </c>
      <c r="D38" s="95" t="s">
        <v>2</v>
      </c>
      <c r="E38" s="92" t="s">
        <v>2</v>
      </c>
      <c r="F38" s="92" t="s">
        <v>1109</v>
      </c>
      <c r="G38" s="92" t="s">
        <v>743</v>
      </c>
      <c r="H38" s="6"/>
      <c r="I38" s="7">
        <v>34</v>
      </c>
    </row>
    <row r="39" spans="1:9" ht="30" x14ac:dyDescent="0.25">
      <c r="A39" s="6"/>
      <c r="B39" s="5" t="s">
        <v>1130</v>
      </c>
      <c r="C39" s="114" t="s">
        <v>1101</v>
      </c>
      <c r="D39" s="95" t="s">
        <v>2</v>
      </c>
      <c r="E39" s="92" t="s">
        <v>2</v>
      </c>
      <c r="F39" s="92" t="s">
        <v>20</v>
      </c>
      <c r="G39" s="92" t="s">
        <v>20</v>
      </c>
      <c r="H39" s="6"/>
      <c r="I39" s="7">
        <v>35</v>
      </c>
    </row>
    <row r="40" spans="1:9" ht="30" x14ac:dyDescent="0.25">
      <c r="A40" s="6"/>
      <c r="B40" s="5" t="s">
        <v>1131</v>
      </c>
      <c r="C40" s="114" t="s">
        <v>1102</v>
      </c>
      <c r="D40" s="95" t="s">
        <v>2</v>
      </c>
      <c r="E40" s="92" t="s">
        <v>2</v>
      </c>
      <c r="F40" s="92" t="s">
        <v>1109</v>
      </c>
      <c r="G40" s="92" t="s">
        <v>1109</v>
      </c>
      <c r="H40" s="6"/>
      <c r="I40" s="7">
        <v>36</v>
      </c>
    </row>
    <row r="41" spans="1:9" ht="30" x14ac:dyDescent="0.25">
      <c r="A41" s="6"/>
      <c r="B41" s="5" t="s">
        <v>1132</v>
      </c>
      <c r="C41" s="114" t="s">
        <v>1103</v>
      </c>
      <c r="D41" s="95" t="s">
        <v>2</v>
      </c>
      <c r="E41" s="92" t="s">
        <v>2</v>
      </c>
      <c r="F41" s="92" t="s">
        <v>20</v>
      </c>
      <c r="G41" s="92" t="s">
        <v>1109</v>
      </c>
      <c r="H41" s="6"/>
      <c r="I41" s="7">
        <v>37</v>
      </c>
    </row>
    <row r="42" spans="1:9" ht="30" x14ac:dyDescent="0.25">
      <c r="A42" s="6"/>
      <c r="B42" s="5" t="s">
        <v>1133</v>
      </c>
      <c r="C42" s="114" t="s">
        <v>1104</v>
      </c>
      <c r="D42" s="95" t="s">
        <v>2</v>
      </c>
      <c r="E42" s="92" t="s">
        <v>2</v>
      </c>
      <c r="F42" s="92" t="s">
        <v>1110</v>
      </c>
      <c r="G42" s="92" t="s">
        <v>727</v>
      </c>
      <c r="H42" s="6"/>
      <c r="I42" s="7">
        <v>38</v>
      </c>
    </row>
    <row r="43" spans="1:9" ht="30" x14ac:dyDescent="0.25">
      <c r="A43" s="6"/>
      <c r="B43" s="5" t="s">
        <v>1134</v>
      </c>
      <c r="C43" s="114" t="s">
        <v>1105</v>
      </c>
      <c r="D43" s="95" t="s">
        <v>2</v>
      </c>
      <c r="E43" s="92" t="s">
        <v>2</v>
      </c>
      <c r="F43" s="92" t="s">
        <v>1110</v>
      </c>
      <c r="G43" s="92" t="s">
        <v>743</v>
      </c>
      <c r="H43" s="6"/>
      <c r="I43" s="7">
        <v>39</v>
      </c>
    </row>
    <row r="44" spans="1:9" ht="30" x14ac:dyDescent="0.25">
      <c r="A44" s="6"/>
      <c r="B44" s="5" t="s">
        <v>1135</v>
      </c>
      <c r="C44" s="114" t="s">
        <v>1106</v>
      </c>
      <c r="D44" s="95" t="s">
        <v>2</v>
      </c>
      <c r="E44" s="92" t="s">
        <v>2</v>
      </c>
      <c r="F44" s="92" t="s">
        <v>20</v>
      </c>
      <c r="G44" s="92" t="s">
        <v>727</v>
      </c>
      <c r="H44" s="6"/>
      <c r="I44" s="7">
        <v>40</v>
      </c>
    </row>
    <row r="45" spans="1:9" ht="30" x14ac:dyDescent="0.25">
      <c r="A45" s="6"/>
      <c r="B45" s="5" t="s">
        <v>1136</v>
      </c>
      <c r="C45" s="114" t="s">
        <v>1107</v>
      </c>
      <c r="D45" s="95" t="s">
        <v>2</v>
      </c>
      <c r="E45" s="92" t="s">
        <v>2</v>
      </c>
      <c r="F45" s="92" t="s">
        <v>20</v>
      </c>
      <c r="G45" s="92" t="s">
        <v>18</v>
      </c>
      <c r="H45" s="6"/>
      <c r="I45" s="7">
        <v>41</v>
      </c>
    </row>
    <row r="46" spans="1:9" ht="30" x14ac:dyDescent="0.25">
      <c r="A46" s="6"/>
      <c r="B46" s="5" t="s">
        <v>1137</v>
      </c>
      <c r="C46" s="114" t="s">
        <v>1108</v>
      </c>
      <c r="D46" s="95" t="s">
        <v>2</v>
      </c>
      <c r="E46" s="92" t="s">
        <v>2</v>
      </c>
      <c r="F46" s="92" t="s">
        <v>1110</v>
      </c>
      <c r="G46" s="92" t="s">
        <v>18</v>
      </c>
      <c r="H46" s="6"/>
      <c r="I46" s="7">
        <v>42</v>
      </c>
    </row>
    <row r="47" spans="1:9" ht="30" x14ac:dyDescent="0.25">
      <c r="A47" s="6"/>
      <c r="B47" s="5" t="s">
        <v>1138</v>
      </c>
      <c r="C47" s="101" t="s">
        <v>1147</v>
      </c>
      <c r="D47" s="95" t="s">
        <v>2</v>
      </c>
      <c r="E47" s="92" t="s">
        <v>2</v>
      </c>
      <c r="F47" s="92" t="s">
        <v>1098</v>
      </c>
      <c r="G47" s="92" t="s">
        <v>1153</v>
      </c>
      <c r="H47" s="6"/>
      <c r="I47" s="7">
        <v>43</v>
      </c>
    </row>
    <row r="48" spans="1:9" ht="30" x14ac:dyDescent="0.25">
      <c r="A48" s="6"/>
      <c r="B48" s="5" t="s">
        <v>1139</v>
      </c>
      <c r="C48" s="101" t="s">
        <v>1096</v>
      </c>
      <c r="D48" s="95" t="s">
        <v>2</v>
      </c>
      <c r="E48" s="92" t="s">
        <v>2</v>
      </c>
      <c r="F48" s="92" t="s">
        <v>1098</v>
      </c>
      <c r="G48" s="92" t="s">
        <v>1153</v>
      </c>
      <c r="H48" s="6"/>
      <c r="I48" s="7">
        <v>44</v>
      </c>
    </row>
    <row r="49" spans="1:9" ht="30" x14ac:dyDescent="0.25">
      <c r="A49" s="6"/>
      <c r="B49" s="5" t="s">
        <v>1140</v>
      </c>
      <c r="C49" s="101" t="s">
        <v>1095</v>
      </c>
      <c r="D49" s="95" t="s">
        <v>2</v>
      </c>
      <c r="E49" s="92" t="s">
        <v>2</v>
      </c>
      <c r="F49" s="92" t="s">
        <v>726</v>
      </c>
      <c r="G49" s="92" t="s">
        <v>6</v>
      </c>
      <c r="H49" s="6"/>
      <c r="I49" s="7">
        <v>45</v>
      </c>
    </row>
    <row r="50" spans="1:9" ht="30" x14ac:dyDescent="0.25">
      <c r="A50" s="6"/>
      <c r="B50" s="5" t="s">
        <v>21</v>
      </c>
      <c r="C50" s="101" t="s">
        <v>1017</v>
      </c>
      <c r="D50" s="95" t="s">
        <v>18</v>
      </c>
      <c r="E50" s="92" t="s">
        <v>2</v>
      </c>
      <c r="F50" s="92" t="s">
        <v>2</v>
      </c>
      <c r="G50" s="92"/>
      <c r="H50" s="6"/>
      <c r="I50" s="7">
        <v>46</v>
      </c>
    </row>
    <row r="51" spans="1:9" ht="30" x14ac:dyDescent="0.25">
      <c r="A51" s="6"/>
      <c r="B51" s="3" t="s">
        <v>22</v>
      </c>
      <c r="C51" s="96" t="s">
        <v>1018</v>
      </c>
      <c r="D51" s="95" t="s">
        <v>23</v>
      </c>
      <c r="E51" s="92" t="s">
        <v>2</v>
      </c>
      <c r="F51" s="92" t="s">
        <v>2</v>
      </c>
      <c r="G51" s="92"/>
      <c r="H51" s="6"/>
      <c r="I51" s="7">
        <v>47</v>
      </c>
    </row>
    <row r="52" spans="1:9" ht="30" x14ac:dyDescent="0.25">
      <c r="A52" s="6"/>
      <c r="B52" s="3" t="s">
        <v>25</v>
      </c>
      <c r="C52" s="96" t="s">
        <v>1019</v>
      </c>
      <c r="D52" s="111" t="s">
        <v>1117</v>
      </c>
      <c r="E52" s="92" t="s">
        <v>2</v>
      </c>
      <c r="F52" s="92" t="s">
        <v>2</v>
      </c>
      <c r="G52" s="92"/>
      <c r="H52" s="6"/>
      <c r="I52" s="7">
        <v>48</v>
      </c>
    </row>
    <row r="53" spans="1:9" ht="30" x14ac:dyDescent="0.25">
      <c r="A53" s="6"/>
      <c r="B53" s="3" t="s">
        <v>26</v>
      </c>
      <c r="C53" s="96" t="s">
        <v>1020</v>
      </c>
      <c r="D53" s="95" t="s">
        <v>739</v>
      </c>
      <c r="E53" s="92" t="s">
        <v>2</v>
      </c>
      <c r="F53" s="92" t="s">
        <v>2</v>
      </c>
      <c r="G53" s="92"/>
      <c r="H53" s="6"/>
      <c r="I53" s="7">
        <v>49</v>
      </c>
    </row>
    <row r="54" spans="1:9" ht="30" x14ac:dyDescent="0.25">
      <c r="A54" s="6"/>
      <c r="B54" s="3" t="s">
        <v>27</v>
      </c>
      <c r="C54" s="96" t="s">
        <v>1021</v>
      </c>
      <c r="D54" s="95" t="s">
        <v>28</v>
      </c>
      <c r="E54" s="92" t="s">
        <v>2</v>
      </c>
      <c r="F54" s="92" t="s">
        <v>2</v>
      </c>
      <c r="G54" s="92"/>
      <c r="H54" s="6"/>
      <c r="I54" s="7">
        <v>50</v>
      </c>
    </row>
    <row r="55" spans="1:9" ht="30" x14ac:dyDescent="0.25">
      <c r="A55" s="6"/>
      <c r="B55" s="3" t="s">
        <v>29</v>
      </c>
      <c r="C55" s="96" t="s">
        <v>1075</v>
      </c>
      <c r="D55" s="95" t="s">
        <v>30</v>
      </c>
      <c r="E55" s="92" t="s">
        <v>2</v>
      </c>
      <c r="F55" s="92" t="s">
        <v>2</v>
      </c>
      <c r="G55" s="92"/>
      <c r="H55" s="6"/>
      <c r="I55" s="7">
        <v>51</v>
      </c>
    </row>
    <row r="56" spans="1:9" ht="30" x14ac:dyDescent="0.25">
      <c r="A56" s="6"/>
      <c r="B56" s="3" t="s">
        <v>31</v>
      </c>
      <c r="C56" s="96" t="s">
        <v>1022</v>
      </c>
      <c r="D56" s="111" t="s">
        <v>1118</v>
      </c>
      <c r="E56" s="92" t="s">
        <v>2</v>
      </c>
      <c r="F56" s="92" t="s">
        <v>2</v>
      </c>
      <c r="G56" s="92"/>
      <c r="H56" s="6"/>
      <c r="I56" s="7">
        <v>52</v>
      </c>
    </row>
    <row r="57" spans="1:9" ht="30" x14ac:dyDescent="0.25">
      <c r="A57" s="6"/>
      <c r="B57" s="3" t="s">
        <v>32</v>
      </c>
      <c r="C57" s="96" t="s">
        <v>1023</v>
      </c>
      <c r="D57" s="111" t="s">
        <v>1119</v>
      </c>
      <c r="E57" s="92" t="s">
        <v>2</v>
      </c>
      <c r="F57" s="92" t="s">
        <v>2</v>
      </c>
      <c r="G57" s="92"/>
      <c r="H57" s="6"/>
      <c r="I57" s="7">
        <v>53</v>
      </c>
    </row>
    <row r="58" spans="1:9" ht="30" x14ac:dyDescent="0.25">
      <c r="A58" s="6"/>
      <c r="B58" s="3" t="s">
        <v>33</v>
      </c>
      <c r="C58" s="96" t="s">
        <v>1024</v>
      </c>
      <c r="D58" s="95" t="s">
        <v>24</v>
      </c>
      <c r="E58" s="92" t="s">
        <v>2</v>
      </c>
      <c r="F58" s="92" t="s">
        <v>2</v>
      </c>
      <c r="G58" s="92"/>
      <c r="H58" s="6"/>
      <c r="I58" s="7">
        <v>54</v>
      </c>
    </row>
    <row r="59" spans="1:9" ht="30" x14ac:dyDescent="0.25">
      <c r="A59" s="6"/>
      <c r="B59" s="3" t="s">
        <v>34</v>
      </c>
      <c r="C59" s="96" t="s">
        <v>1025</v>
      </c>
      <c r="D59" s="95" t="s">
        <v>35</v>
      </c>
      <c r="E59" s="92" t="s">
        <v>2</v>
      </c>
      <c r="F59" s="92" t="s">
        <v>2</v>
      </c>
      <c r="G59" s="92"/>
      <c r="H59" s="6"/>
      <c r="I59" s="7">
        <v>55</v>
      </c>
    </row>
    <row r="60" spans="1:9" ht="30" x14ac:dyDescent="0.25">
      <c r="A60" s="6"/>
      <c r="B60" s="3" t="s">
        <v>36</v>
      </c>
      <c r="C60" s="96" t="s">
        <v>1026</v>
      </c>
      <c r="D60" s="95" t="s">
        <v>37</v>
      </c>
      <c r="E60" s="92" t="s">
        <v>2</v>
      </c>
      <c r="F60" s="92" t="s">
        <v>2</v>
      </c>
      <c r="G60" s="92"/>
      <c r="H60" s="6"/>
      <c r="I60" s="7">
        <v>56</v>
      </c>
    </row>
    <row r="61" spans="1:9" ht="30" x14ac:dyDescent="0.25">
      <c r="A61" s="6"/>
      <c r="B61" s="3" t="s">
        <v>38</v>
      </c>
      <c r="C61" s="96" t="s">
        <v>1027</v>
      </c>
      <c r="D61" s="95" t="s">
        <v>23</v>
      </c>
      <c r="E61" s="92" t="s">
        <v>2</v>
      </c>
      <c r="F61" s="92" t="s">
        <v>2</v>
      </c>
      <c r="G61" s="92"/>
      <c r="H61" s="6"/>
      <c r="I61" s="7">
        <v>57</v>
      </c>
    </row>
    <row r="62" spans="1:9" ht="30" x14ac:dyDescent="0.25">
      <c r="A62" s="6"/>
      <c r="B62" s="3" t="s">
        <v>39</v>
      </c>
      <c r="C62" s="96" t="s">
        <v>1028</v>
      </c>
      <c r="D62" s="95" t="s">
        <v>23</v>
      </c>
      <c r="E62" s="92" t="s">
        <v>2</v>
      </c>
      <c r="F62" s="92" t="s">
        <v>2</v>
      </c>
      <c r="G62" s="92"/>
      <c r="H62" s="6"/>
      <c r="I62" s="7">
        <v>58</v>
      </c>
    </row>
    <row r="63" spans="1:9" ht="30" x14ac:dyDescent="0.25">
      <c r="A63" s="6"/>
      <c r="B63" s="3" t="s">
        <v>40</v>
      </c>
      <c r="C63" s="96" t="s">
        <v>1029</v>
      </c>
      <c r="D63" s="95" t="s">
        <v>742</v>
      </c>
      <c r="E63" s="92" t="s">
        <v>2</v>
      </c>
      <c r="F63" s="92" t="s">
        <v>2</v>
      </c>
      <c r="G63" s="92"/>
      <c r="H63" s="6"/>
      <c r="I63" s="7">
        <v>59</v>
      </c>
    </row>
    <row r="64" spans="1:9" ht="30" x14ac:dyDescent="0.25">
      <c r="A64" s="6"/>
      <c r="B64" s="3" t="s">
        <v>41</v>
      </c>
      <c r="C64" s="96" t="s">
        <v>1030</v>
      </c>
      <c r="D64" s="95" t="s">
        <v>42</v>
      </c>
      <c r="E64" s="92" t="s">
        <v>2</v>
      </c>
      <c r="F64" s="92" t="s">
        <v>2</v>
      </c>
      <c r="G64" s="92"/>
      <c r="H64" s="6"/>
      <c r="I64" s="7">
        <v>60</v>
      </c>
    </row>
    <row r="65" spans="1:9" ht="30" x14ac:dyDescent="0.25">
      <c r="A65" s="6"/>
      <c r="B65" s="3" t="s">
        <v>43</v>
      </c>
      <c r="C65" s="96" t="s">
        <v>1031</v>
      </c>
      <c r="D65" s="95" t="s">
        <v>23</v>
      </c>
      <c r="E65" s="92" t="s">
        <v>2</v>
      </c>
      <c r="F65" s="92" t="s">
        <v>2</v>
      </c>
      <c r="G65" s="92"/>
      <c r="H65" s="6"/>
      <c r="I65" s="7">
        <v>61</v>
      </c>
    </row>
    <row r="66" spans="1:9" ht="30" x14ac:dyDescent="0.25">
      <c r="A66" s="6"/>
      <c r="B66" s="3" t="s">
        <v>44</v>
      </c>
      <c r="C66" s="96" t="s">
        <v>1032</v>
      </c>
      <c r="D66" s="95" t="s">
        <v>1120</v>
      </c>
      <c r="E66" s="92" t="s">
        <v>2</v>
      </c>
      <c r="F66" s="92" t="s">
        <v>2</v>
      </c>
      <c r="G66" s="92"/>
      <c r="H66" s="6"/>
      <c r="I66" s="7">
        <v>62</v>
      </c>
    </row>
    <row r="67" spans="1:9" ht="30" x14ac:dyDescent="0.25">
      <c r="A67" s="6"/>
      <c r="B67" s="3" t="s">
        <v>45</v>
      </c>
      <c r="C67" s="96" t="s">
        <v>1033</v>
      </c>
      <c r="D67" s="95" t="s">
        <v>742</v>
      </c>
      <c r="E67" s="92" t="s">
        <v>2</v>
      </c>
      <c r="F67" s="92" t="s">
        <v>2</v>
      </c>
      <c r="G67" s="92"/>
      <c r="H67" s="6"/>
      <c r="I67" s="7">
        <v>63</v>
      </c>
    </row>
    <row r="68" spans="1:9" ht="30" x14ac:dyDescent="0.25">
      <c r="A68" s="6"/>
      <c r="B68" s="3" t="s">
        <v>46</v>
      </c>
      <c r="C68" s="96" t="s">
        <v>1034</v>
      </c>
      <c r="D68" s="95" t="s">
        <v>47</v>
      </c>
      <c r="E68" s="92" t="s">
        <v>2</v>
      </c>
      <c r="F68" s="92" t="s">
        <v>2</v>
      </c>
      <c r="G68" s="92"/>
      <c r="H68" s="6"/>
      <c r="I68" s="7">
        <v>64</v>
      </c>
    </row>
    <row r="69" spans="1:9" ht="30" x14ac:dyDescent="0.25">
      <c r="A69" s="6"/>
      <c r="B69" s="3" t="s">
        <v>48</v>
      </c>
      <c r="C69" s="96" t="s">
        <v>1035</v>
      </c>
      <c r="D69" s="95" t="s">
        <v>24</v>
      </c>
      <c r="E69" s="92" t="s">
        <v>2</v>
      </c>
      <c r="F69" s="92" t="s">
        <v>2</v>
      </c>
      <c r="G69" s="92"/>
      <c r="H69" s="6"/>
      <c r="I69" s="7">
        <v>65</v>
      </c>
    </row>
    <row r="70" spans="1:9" ht="30" x14ac:dyDescent="0.25">
      <c r="A70" s="6"/>
      <c r="B70" s="3" t="s">
        <v>49</v>
      </c>
      <c r="C70" s="96" t="s">
        <v>1036</v>
      </c>
      <c r="D70" s="95" t="s">
        <v>30</v>
      </c>
      <c r="E70" s="92" t="s">
        <v>2</v>
      </c>
      <c r="F70" s="92" t="s">
        <v>2</v>
      </c>
      <c r="G70" s="92"/>
      <c r="H70" s="6"/>
      <c r="I70" s="7">
        <v>66</v>
      </c>
    </row>
    <row r="71" spans="1:9" ht="30" x14ac:dyDescent="0.25">
      <c r="A71" s="6"/>
      <c r="B71" s="3" t="s">
        <v>50</v>
      </c>
      <c r="C71" s="96" t="s">
        <v>1037</v>
      </c>
      <c r="D71" s="95" t="s">
        <v>47</v>
      </c>
      <c r="E71" s="92" t="s">
        <v>2</v>
      </c>
      <c r="F71" s="92" t="s">
        <v>2</v>
      </c>
      <c r="G71" s="92"/>
      <c r="H71" s="6"/>
      <c r="I71" s="7">
        <v>67</v>
      </c>
    </row>
    <row r="72" spans="1:9" ht="30" x14ac:dyDescent="0.25">
      <c r="A72" s="6"/>
      <c r="B72" s="3" t="s">
        <v>51</v>
      </c>
      <c r="C72" s="96" t="s">
        <v>1038</v>
      </c>
      <c r="D72" s="95" t="s">
        <v>1121</v>
      </c>
      <c r="E72" s="92" t="s">
        <v>2</v>
      </c>
      <c r="F72" s="92" t="s">
        <v>2</v>
      </c>
      <c r="G72" s="92"/>
      <c r="H72" s="6"/>
      <c r="I72" s="7">
        <v>68</v>
      </c>
    </row>
    <row r="73" spans="1:9" ht="30" x14ac:dyDescent="0.25">
      <c r="A73" s="6"/>
      <c r="B73" s="3" t="s">
        <v>52</v>
      </c>
      <c r="C73" s="96" t="s">
        <v>1039</v>
      </c>
      <c r="D73" s="95" t="s">
        <v>53</v>
      </c>
      <c r="E73" s="92" t="s">
        <v>2</v>
      </c>
      <c r="F73" s="92" t="s">
        <v>2</v>
      </c>
      <c r="G73" s="92"/>
      <c r="H73" s="6"/>
      <c r="I73" s="7">
        <v>69</v>
      </c>
    </row>
    <row r="74" spans="1:9" ht="30" x14ac:dyDescent="0.25">
      <c r="A74" s="6"/>
      <c r="B74" s="3" t="s">
        <v>54</v>
      </c>
      <c r="C74" s="96" t="s">
        <v>1040</v>
      </c>
      <c r="D74" s="95" t="s">
        <v>47</v>
      </c>
      <c r="E74" s="92" t="s">
        <v>2</v>
      </c>
      <c r="F74" s="92" t="s">
        <v>2</v>
      </c>
      <c r="G74" s="92"/>
      <c r="H74" s="6"/>
      <c r="I74" s="7">
        <v>70</v>
      </c>
    </row>
    <row r="75" spans="1:9" ht="30" x14ac:dyDescent="0.25">
      <c r="A75" s="6"/>
      <c r="B75" s="3" t="s">
        <v>55</v>
      </c>
      <c r="C75" s="96" t="s">
        <v>1041</v>
      </c>
      <c r="D75" s="95" t="s">
        <v>6</v>
      </c>
      <c r="E75" s="92" t="s">
        <v>2</v>
      </c>
      <c r="F75" s="92" t="s">
        <v>2</v>
      </c>
      <c r="G75" s="92"/>
      <c r="H75" s="6"/>
      <c r="I75" s="7">
        <v>71</v>
      </c>
    </row>
    <row r="76" spans="1:9" ht="30" x14ac:dyDescent="0.25">
      <c r="A76" s="6"/>
      <c r="B76" s="3" t="s">
        <v>56</v>
      </c>
      <c r="C76" s="96" t="s">
        <v>1042</v>
      </c>
      <c r="D76" s="95" t="s">
        <v>726</v>
      </c>
      <c r="E76" s="92" t="s">
        <v>2</v>
      </c>
      <c r="F76" s="92" t="s">
        <v>2</v>
      </c>
      <c r="G76" s="92"/>
      <c r="H76" s="6"/>
      <c r="I76" s="7">
        <v>72</v>
      </c>
    </row>
    <row r="77" spans="1:9" ht="30" x14ac:dyDescent="0.25">
      <c r="A77" s="6"/>
      <c r="B77" s="3" t="s">
        <v>57</v>
      </c>
      <c r="C77" s="96" t="s">
        <v>1043</v>
      </c>
      <c r="D77" s="95" t="s">
        <v>35</v>
      </c>
      <c r="E77" s="92" t="s">
        <v>2</v>
      </c>
      <c r="F77" s="92" t="s">
        <v>2</v>
      </c>
      <c r="G77" s="92"/>
      <c r="H77" s="6"/>
      <c r="I77" s="7">
        <v>73</v>
      </c>
    </row>
    <row r="78" spans="1:9" ht="30" x14ac:dyDescent="0.25">
      <c r="A78" s="6"/>
      <c r="B78" s="3" t="s">
        <v>58</v>
      </c>
      <c r="C78" s="96" t="s">
        <v>1044</v>
      </c>
      <c r="D78" s="95" t="s">
        <v>37</v>
      </c>
      <c r="E78" s="92" t="s">
        <v>2</v>
      </c>
      <c r="F78" s="92" t="s">
        <v>2</v>
      </c>
      <c r="G78" s="92"/>
      <c r="H78" s="6"/>
      <c r="I78" s="7">
        <v>74</v>
      </c>
    </row>
    <row r="79" spans="1:9" ht="30" x14ac:dyDescent="0.25">
      <c r="A79" s="6"/>
      <c r="B79" s="3" t="s">
        <v>59</v>
      </c>
      <c r="C79" s="96" t="s">
        <v>1045</v>
      </c>
      <c r="D79" s="95" t="s">
        <v>60</v>
      </c>
      <c r="E79" s="92" t="s">
        <v>2</v>
      </c>
      <c r="F79" s="92" t="s">
        <v>2</v>
      </c>
      <c r="G79" s="92"/>
      <c r="H79" s="6"/>
      <c r="I79" s="7">
        <v>75</v>
      </c>
    </row>
    <row r="80" spans="1:9" ht="30" x14ac:dyDescent="0.25">
      <c r="A80" s="6"/>
      <c r="B80" s="3" t="s">
        <v>61</v>
      </c>
      <c r="C80" s="96" t="s">
        <v>1046</v>
      </c>
      <c r="D80" s="95" t="s">
        <v>37</v>
      </c>
      <c r="E80" s="92" t="s">
        <v>2</v>
      </c>
      <c r="F80" s="92" t="s">
        <v>2</v>
      </c>
      <c r="G80" s="92"/>
      <c r="H80" s="6"/>
      <c r="I80" s="7">
        <v>76</v>
      </c>
    </row>
    <row r="81" spans="1:9" ht="30" x14ac:dyDescent="0.25">
      <c r="A81" s="6"/>
      <c r="B81" s="98" t="s">
        <v>62</v>
      </c>
      <c r="C81" s="96" t="s">
        <v>1047</v>
      </c>
      <c r="D81" s="95" t="s">
        <v>30</v>
      </c>
      <c r="E81" s="92" t="s">
        <v>2</v>
      </c>
      <c r="F81" s="92" t="s">
        <v>2</v>
      </c>
      <c r="G81" s="92"/>
      <c r="H81" s="6"/>
      <c r="I81" s="7">
        <v>77</v>
      </c>
    </row>
    <row r="82" spans="1:9" ht="30" x14ac:dyDescent="0.25">
      <c r="A82" s="6"/>
      <c r="B82" s="98" t="s">
        <v>63</v>
      </c>
      <c r="C82" s="96" t="s">
        <v>1048</v>
      </c>
      <c r="D82" s="95" t="s">
        <v>1122</v>
      </c>
      <c r="E82" s="92" t="s">
        <v>2</v>
      </c>
      <c r="F82" s="92" t="s">
        <v>2</v>
      </c>
      <c r="G82" s="92"/>
      <c r="H82" s="6"/>
      <c r="I82" s="7">
        <v>78</v>
      </c>
    </row>
    <row r="83" spans="1:9" ht="30" x14ac:dyDescent="0.25">
      <c r="A83" s="6"/>
      <c r="B83" s="98" t="s">
        <v>64</v>
      </c>
      <c r="C83" s="96" t="s">
        <v>1049</v>
      </c>
      <c r="D83" s="95" t="s">
        <v>1123</v>
      </c>
      <c r="E83" s="92" t="s">
        <v>2</v>
      </c>
      <c r="F83" s="92" t="s">
        <v>2</v>
      </c>
      <c r="G83" s="92"/>
      <c r="H83" s="6"/>
      <c r="I83" s="7">
        <v>79</v>
      </c>
    </row>
    <row r="84" spans="1:9" ht="30" x14ac:dyDescent="0.25">
      <c r="A84" s="6"/>
      <c r="B84" s="98" t="s">
        <v>65</v>
      </c>
      <c r="C84" s="96" t="s">
        <v>1050</v>
      </c>
      <c r="D84" s="95" t="s">
        <v>30</v>
      </c>
      <c r="E84" s="92" t="s">
        <v>2</v>
      </c>
      <c r="F84" s="92" t="s">
        <v>2</v>
      </c>
      <c r="G84" s="92"/>
      <c r="H84" s="6"/>
      <c r="I84" s="7">
        <v>80</v>
      </c>
    </row>
    <row r="85" spans="1:9" ht="30" x14ac:dyDescent="0.25">
      <c r="A85" s="6"/>
      <c r="B85" s="98" t="s">
        <v>66</v>
      </c>
      <c r="C85" s="96" t="s">
        <v>1051</v>
      </c>
      <c r="D85" s="95" t="s">
        <v>30</v>
      </c>
      <c r="E85" s="92" t="s">
        <v>2</v>
      </c>
      <c r="F85" s="92" t="s">
        <v>2</v>
      </c>
      <c r="G85" s="92"/>
      <c r="H85" s="6"/>
      <c r="I85" s="7">
        <v>81</v>
      </c>
    </row>
    <row r="86" spans="1:9" ht="30" x14ac:dyDescent="0.25">
      <c r="A86" s="6"/>
      <c r="B86" s="98" t="s">
        <v>67</v>
      </c>
      <c r="C86" s="96" t="s">
        <v>1052</v>
      </c>
      <c r="D86" s="95" t="s">
        <v>47</v>
      </c>
      <c r="E86" s="92" t="s">
        <v>2</v>
      </c>
      <c r="F86" s="92" t="s">
        <v>2</v>
      </c>
      <c r="G86" s="92"/>
      <c r="H86" s="6"/>
      <c r="I86" s="7">
        <v>82</v>
      </c>
    </row>
    <row r="87" spans="1:9" ht="30" x14ac:dyDescent="0.25">
      <c r="A87" s="6"/>
      <c r="B87" s="98" t="s">
        <v>68</v>
      </c>
      <c r="C87" s="96" t="s">
        <v>1053</v>
      </c>
      <c r="D87" s="95" t="s">
        <v>23</v>
      </c>
      <c r="E87" s="92" t="s">
        <v>2</v>
      </c>
      <c r="F87" s="92" t="s">
        <v>2</v>
      </c>
      <c r="G87" s="92"/>
      <c r="H87" s="6"/>
      <c r="I87" s="7">
        <v>83</v>
      </c>
    </row>
    <row r="88" spans="1:9" ht="30" x14ac:dyDescent="0.25">
      <c r="A88" s="6"/>
      <c r="B88" s="98" t="s">
        <v>69</v>
      </c>
      <c r="C88" s="96" t="s">
        <v>1054</v>
      </c>
      <c r="D88" s="95" t="s">
        <v>1124</v>
      </c>
      <c r="E88" s="92" t="s">
        <v>2</v>
      </c>
      <c r="F88" s="92" t="s">
        <v>2</v>
      </c>
      <c r="G88" s="92"/>
      <c r="H88" s="6"/>
      <c r="I88" s="7">
        <v>84</v>
      </c>
    </row>
    <row r="89" spans="1:9" ht="30" x14ac:dyDescent="0.25">
      <c r="A89" s="6"/>
      <c r="B89" s="98" t="s">
        <v>70</v>
      </c>
      <c r="C89" s="96" t="s">
        <v>1055</v>
      </c>
      <c r="D89" s="95" t="s">
        <v>81</v>
      </c>
      <c r="E89" s="92" t="s">
        <v>2</v>
      </c>
      <c r="F89" s="92" t="s">
        <v>2</v>
      </c>
      <c r="G89" s="92"/>
      <c r="H89" s="6"/>
      <c r="I89" s="7">
        <v>85</v>
      </c>
    </row>
    <row r="90" spans="1:9" ht="30" x14ac:dyDescent="0.25">
      <c r="A90" s="6"/>
      <c r="B90" s="98" t="s">
        <v>71</v>
      </c>
      <c r="C90" s="96" t="s">
        <v>1056</v>
      </c>
      <c r="D90" s="95" t="s">
        <v>741</v>
      </c>
      <c r="E90" s="92" t="s">
        <v>2</v>
      </c>
      <c r="F90" s="92" t="s">
        <v>2</v>
      </c>
      <c r="G90" s="92"/>
      <c r="H90" s="6"/>
      <c r="I90" s="7">
        <v>86</v>
      </c>
    </row>
    <row r="91" spans="1:9" ht="30" x14ac:dyDescent="0.25">
      <c r="A91" s="6"/>
      <c r="B91" s="98" t="s">
        <v>72</v>
      </c>
      <c r="C91" s="96" t="s">
        <v>1057</v>
      </c>
      <c r="D91" s="95" t="s">
        <v>1120</v>
      </c>
      <c r="E91" s="92" t="s">
        <v>2</v>
      </c>
      <c r="F91" s="92" t="s">
        <v>2</v>
      </c>
      <c r="G91" s="92"/>
      <c r="H91" s="6"/>
      <c r="I91" s="7">
        <v>87</v>
      </c>
    </row>
    <row r="92" spans="1:9" ht="30" x14ac:dyDescent="0.25">
      <c r="A92" s="6"/>
      <c r="B92" s="98" t="s">
        <v>73</v>
      </c>
      <c r="C92" s="96" t="s">
        <v>1058</v>
      </c>
      <c r="D92" s="95" t="s">
        <v>81</v>
      </c>
      <c r="E92" s="92" t="s">
        <v>2</v>
      </c>
      <c r="F92" s="92" t="s">
        <v>2</v>
      </c>
      <c r="G92" s="92"/>
      <c r="H92" s="6"/>
      <c r="I92" s="7">
        <v>88</v>
      </c>
    </row>
    <row r="93" spans="1:9" ht="30" x14ac:dyDescent="0.25">
      <c r="A93" s="6"/>
      <c r="B93" s="98" t="s">
        <v>74</v>
      </c>
      <c r="C93" s="96" t="s">
        <v>1059</v>
      </c>
      <c r="D93" s="95" t="s">
        <v>81</v>
      </c>
      <c r="E93" s="92" t="s">
        <v>2</v>
      </c>
      <c r="F93" s="92" t="s">
        <v>2</v>
      </c>
      <c r="G93" s="92"/>
      <c r="H93" s="6"/>
      <c r="I93" s="7">
        <v>89</v>
      </c>
    </row>
    <row r="94" spans="1:9" ht="30" x14ac:dyDescent="0.25">
      <c r="A94" s="6"/>
      <c r="B94" s="98" t="s">
        <v>75</v>
      </c>
      <c r="C94" s="96" t="s">
        <v>1060</v>
      </c>
      <c r="D94" s="95" t="s">
        <v>1125</v>
      </c>
      <c r="E94" s="92" t="s">
        <v>2</v>
      </c>
      <c r="F94" s="92" t="s">
        <v>2</v>
      </c>
      <c r="G94" s="92"/>
      <c r="H94" s="6"/>
      <c r="I94" s="7">
        <v>90</v>
      </c>
    </row>
    <row r="95" spans="1:9" ht="30" x14ac:dyDescent="0.25">
      <c r="A95" s="6"/>
      <c r="B95" s="98" t="s">
        <v>76</v>
      </c>
      <c r="C95" s="96" t="s">
        <v>1061</v>
      </c>
      <c r="D95" s="95" t="s">
        <v>47</v>
      </c>
      <c r="E95" s="92" t="s">
        <v>2</v>
      </c>
      <c r="F95" s="92" t="s">
        <v>2</v>
      </c>
      <c r="G95" s="92"/>
      <c r="H95" s="6"/>
      <c r="I95" s="7">
        <v>91</v>
      </c>
    </row>
    <row r="96" spans="1:9" ht="30" x14ac:dyDescent="0.25">
      <c r="A96" s="6"/>
      <c r="B96" s="98" t="s">
        <v>77</v>
      </c>
      <c r="C96" s="96" t="s">
        <v>1062</v>
      </c>
      <c r="D96" s="95" t="s">
        <v>23</v>
      </c>
      <c r="E96" s="92" t="s">
        <v>2</v>
      </c>
      <c r="F96" s="92" t="s">
        <v>2</v>
      </c>
      <c r="G96" s="92"/>
      <c r="H96" s="6"/>
      <c r="I96" s="7">
        <v>92</v>
      </c>
    </row>
    <row r="97" spans="1:9" ht="30" x14ac:dyDescent="0.25">
      <c r="A97" s="6"/>
      <c r="B97" s="98" t="s">
        <v>78</v>
      </c>
      <c r="C97" s="96" t="s">
        <v>1063</v>
      </c>
      <c r="D97" s="95" t="s">
        <v>53</v>
      </c>
      <c r="E97" s="92" t="s">
        <v>2</v>
      </c>
      <c r="F97" s="92" t="s">
        <v>2</v>
      </c>
      <c r="G97" s="92"/>
      <c r="H97" s="6"/>
      <c r="I97" s="7">
        <v>93</v>
      </c>
    </row>
    <row r="98" spans="1:9" ht="30" x14ac:dyDescent="0.25">
      <c r="A98" s="6"/>
      <c r="B98" s="98" t="s">
        <v>1143</v>
      </c>
      <c r="C98" s="96" t="s">
        <v>1091</v>
      </c>
      <c r="D98" s="95" t="s">
        <v>2</v>
      </c>
      <c r="E98" s="92" t="s">
        <v>2</v>
      </c>
      <c r="F98" s="92" t="s">
        <v>726</v>
      </c>
      <c r="G98" s="92" t="s">
        <v>2</v>
      </c>
      <c r="H98" s="6"/>
      <c r="I98" s="7">
        <v>94</v>
      </c>
    </row>
    <row r="99" spans="1:9" ht="30" x14ac:dyDescent="0.25">
      <c r="A99" s="6"/>
      <c r="B99" s="98" t="s">
        <v>1144</v>
      </c>
      <c r="C99" s="96" t="s">
        <v>1094</v>
      </c>
      <c r="D99" s="95" t="s">
        <v>2</v>
      </c>
      <c r="E99" s="92" t="s">
        <v>2</v>
      </c>
      <c r="F99" s="92" t="s">
        <v>1085</v>
      </c>
      <c r="G99" s="92" t="s">
        <v>1153</v>
      </c>
      <c r="H99" s="6"/>
      <c r="I99" s="7">
        <v>95</v>
      </c>
    </row>
    <row r="100" spans="1:9" ht="30" x14ac:dyDescent="0.25">
      <c r="A100" s="6"/>
      <c r="B100" s="98" t="s">
        <v>1145</v>
      </c>
      <c r="C100" s="96" t="s">
        <v>1092</v>
      </c>
      <c r="D100" s="95" t="s">
        <v>2</v>
      </c>
      <c r="E100" s="92" t="s">
        <v>2</v>
      </c>
      <c r="F100" s="92" t="s">
        <v>726</v>
      </c>
      <c r="G100" s="92" t="s">
        <v>1097</v>
      </c>
      <c r="H100" s="6"/>
      <c r="I100" s="7">
        <v>96</v>
      </c>
    </row>
    <row r="101" spans="1:9" ht="30" x14ac:dyDescent="0.25">
      <c r="A101" s="6"/>
      <c r="B101" s="98" t="s">
        <v>1146</v>
      </c>
      <c r="C101" s="96" t="s">
        <v>1093</v>
      </c>
      <c r="D101" s="95" t="s">
        <v>2</v>
      </c>
      <c r="E101" s="92" t="s">
        <v>2</v>
      </c>
      <c r="F101" s="92" t="s">
        <v>1098</v>
      </c>
      <c r="G101" s="92" t="s">
        <v>1097</v>
      </c>
      <c r="H101" s="6"/>
      <c r="I101" s="7">
        <v>97</v>
      </c>
    </row>
    <row r="102" spans="1:9" ht="30" x14ac:dyDescent="0.25">
      <c r="A102" s="6"/>
      <c r="B102" s="98" t="s">
        <v>873</v>
      </c>
      <c r="C102" s="106" t="s">
        <v>990</v>
      </c>
      <c r="D102" s="95" t="s">
        <v>1409</v>
      </c>
      <c r="E102" s="92" t="s">
        <v>2</v>
      </c>
      <c r="F102" s="92" t="s">
        <v>2</v>
      </c>
      <c r="G102" s="92"/>
      <c r="H102" s="6"/>
      <c r="I102" s="7">
        <v>98</v>
      </c>
    </row>
    <row r="103" spans="1:9" ht="30" x14ac:dyDescent="0.25">
      <c r="A103" s="6"/>
      <c r="B103" s="98" t="s">
        <v>872</v>
      </c>
      <c r="C103" s="106" t="s">
        <v>1076</v>
      </c>
      <c r="D103" s="95" t="s">
        <v>1409</v>
      </c>
      <c r="E103" s="92" t="s">
        <v>2</v>
      </c>
      <c r="F103" s="92" t="s">
        <v>2</v>
      </c>
      <c r="G103" s="92"/>
      <c r="H103" s="6"/>
      <c r="I103" s="7">
        <v>99</v>
      </c>
    </row>
    <row r="104" spans="1:9" ht="30" x14ac:dyDescent="0.25">
      <c r="A104" s="6"/>
      <c r="B104" s="3" t="s">
        <v>79</v>
      </c>
      <c r="C104" s="96" t="s">
        <v>1064</v>
      </c>
      <c r="D104" s="111" t="s">
        <v>1126</v>
      </c>
      <c r="E104" s="92" t="s">
        <v>2</v>
      </c>
      <c r="F104" s="92" t="s">
        <v>2</v>
      </c>
      <c r="G104" s="92"/>
      <c r="H104" s="6"/>
      <c r="I104" s="7">
        <v>100</v>
      </c>
    </row>
    <row r="105" spans="1:9" ht="30" x14ac:dyDescent="0.25">
      <c r="A105" s="6"/>
      <c r="B105" s="3" t="s">
        <v>80</v>
      </c>
      <c r="C105" s="96" t="s">
        <v>1065</v>
      </c>
      <c r="D105" s="95" t="s">
        <v>1127</v>
      </c>
      <c r="E105" s="92" t="s">
        <v>2</v>
      </c>
      <c r="F105" s="92" t="s">
        <v>2</v>
      </c>
      <c r="G105" s="92"/>
      <c r="H105" s="6"/>
      <c r="I105" s="7">
        <v>101</v>
      </c>
    </row>
    <row r="106" spans="1:9" ht="30" x14ac:dyDescent="0.25">
      <c r="A106" s="6"/>
      <c r="B106" s="98" t="s">
        <v>82</v>
      </c>
      <c r="C106" s="96" t="s">
        <v>1066</v>
      </c>
      <c r="D106" s="95" t="s">
        <v>37</v>
      </c>
      <c r="E106" s="92" t="s">
        <v>2</v>
      </c>
      <c r="F106" s="92" t="s">
        <v>2</v>
      </c>
      <c r="G106" s="92"/>
      <c r="H106" s="6"/>
      <c r="I106" s="7">
        <v>102</v>
      </c>
    </row>
    <row r="107" spans="1:9" ht="30" x14ac:dyDescent="0.25">
      <c r="A107" s="6"/>
      <c r="B107" s="98" t="s">
        <v>83</v>
      </c>
      <c r="C107" s="96" t="s">
        <v>1067</v>
      </c>
      <c r="D107" s="111" t="s">
        <v>1128</v>
      </c>
      <c r="E107" s="92" t="s">
        <v>2</v>
      </c>
      <c r="F107" s="92" t="s">
        <v>2</v>
      </c>
      <c r="G107" s="92"/>
      <c r="H107" s="6"/>
      <c r="I107" s="7">
        <v>103</v>
      </c>
    </row>
    <row r="108" spans="1:9" ht="30" x14ac:dyDescent="0.25">
      <c r="A108" s="6"/>
      <c r="B108" s="98" t="s">
        <v>84</v>
      </c>
      <c r="C108" s="96" t="s">
        <v>1068</v>
      </c>
      <c r="D108" s="95" t="s">
        <v>18</v>
      </c>
      <c r="E108" s="92" t="s">
        <v>2</v>
      </c>
      <c r="F108" s="92" t="s">
        <v>2</v>
      </c>
      <c r="G108" s="92"/>
      <c r="H108" s="6"/>
      <c r="I108" s="7">
        <v>104</v>
      </c>
    </row>
    <row r="109" spans="1:9" ht="30" x14ac:dyDescent="0.25">
      <c r="A109" s="6"/>
      <c r="B109" s="98" t="s">
        <v>85</v>
      </c>
      <c r="C109" s="96" t="s">
        <v>1069</v>
      </c>
      <c r="D109" s="95" t="s">
        <v>727</v>
      </c>
      <c r="E109" s="92" t="s">
        <v>2</v>
      </c>
      <c r="F109" s="92" t="s">
        <v>2</v>
      </c>
      <c r="G109" s="92"/>
      <c r="H109" s="6"/>
      <c r="I109" s="7">
        <v>105</v>
      </c>
    </row>
    <row r="110" spans="1:9" ht="30" x14ac:dyDescent="0.25">
      <c r="A110" s="6"/>
      <c r="B110" s="98" t="s">
        <v>1141</v>
      </c>
      <c r="C110" s="96" t="s">
        <v>1099</v>
      </c>
      <c r="D110" s="95" t="s">
        <v>2</v>
      </c>
      <c r="E110" s="92" t="s">
        <v>2</v>
      </c>
      <c r="F110" s="92" t="s">
        <v>743</v>
      </c>
      <c r="G110" s="92" t="s">
        <v>1150</v>
      </c>
      <c r="H110" s="6"/>
      <c r="I110" s="7">
        <v>106</v>
      </c>
    </row>
    <row r="111" spans="1:9" x14ac:dyDescent="0.25">
      <c r="A111" s="6"/>
      <c r="B111" s="6"/>
      <c r="C111" s="99"/>
      <c r="D111" s="100"/>
      <c r="E111" s="100"/>
      <c r="F111" s="100"/>
      <c r="G111" s="100"/>
      <c r="H111" s="6"/>
    </row>
    <row r="112" spans="1:9" ht="48" x14ac:dyDescent="0.25">
      <c r="C112" s="107" t="s">
        <v>1521</v>
      </c>
    </row>
    <row r="113" spans="3:3" ht="18" x14ac:dyDescent="0.25">
      <c r="C113" s="96" t="s">
        <v>1520</v>
      </c>
    </row>
    <row r="114" spans="3:3" ht="18" x14ac:dyDescent="0.25">
      <c r="C114" s="103" t="s">
        <v>1523</v>
      </c>
    </row>
    <row r="115" spans="3:3" ht="33" x14ac:dyDescent="0.25">
      <c r="C115" s="103" t="s">
        <v>1524</v>
      </c>
    </row>
  </sheetData>
  <pageMargins left="0.7" right="0.7" top="0.78740157499999996" bottom="0.78740157499999996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A51"/>
  <sheetViews>
    <sheetView workbookViewId="0">
      <selection activeCell="A22" sqref="A22"/>
    </sheetView>
  </sheetViews>
  <sheetFormatPr defaultRowHeight="15" x14ac:dyDescent="0.25"/>
  <cols>
    <col min="1" max="1" width="255.7109375" bestFit="1" customWidth="1"/>
  </cols>
  <sheetData>
    <row r="26" spans="1:1" x14ac:dyDescent="0.25">
      <c r="A26" s="25"/>
    </row>
    <row r="51" spans="1:1" s="60" customFormat="1" x14ac:dyDescent="0.25">
      <c r="A51" s="25"/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143"/>
  <sheetViews>
    <sheetView zoomScale="70" zoomScaleNormal="70" workbookViewId="0">
      <selection activeCell="P2" sqref="P2"/>
    </sheetView>
  </sheetViews>
  <sheetFormatPr defaultRowHeight="15" x14ac:dyDescent="0.25"/>
  <cols>
    <col min="1" max="1" width="4.42578125" customWidth="1"/>
    <col min="2" max="2" width="39.42578125" customWidth="1"/>
    <col min="3" max="3" width="29.7109375" customWidth="1"/>
    <col min="4" max="4" width="20" bestFit="1" customWidth="1"/>
    <col min="5" max="5" width="14.7109375" customWidth="1"/>
    <col min="6" max="6" width="23.85546875" bestFit="1" customWidth="1"/>
    <col min="7" max="7" width="13.7109375" customWidth="1"/>
    <col min="8" max="8" width="5" customWidth="1"/>
    <col min="9" max="9" width="6.28515625" customWidth="1"/>
    <col min="10" max="10" width="9.140625" customWidth="1"/>
    <col min="11" max="11" width="8.42578125" customWidth="1"/>
    <col min="12" max="12" width="8.7109375" customWidth="1"/>
    <col min="13" max="13" width="9.5703125" style="4" customWidth="1"/>
    <col min="14" max="15" width="10.140625" customWidth="1"/>
    <col min="16" max="16" width="10.140625" style="60" customWidth="1"/>
    <col min="17" max="17" width="4.7109375" customWidth="1"/>
    <col min="18" max="18" width="61.7109375" bestFit="1" customWidth="1"/>
    <col min="19" max="19" width="5.42578125" bestFit="1" customWidth="1"/>
    <col min="23" max="23" width="8" customWidth="1"/>
    <col min="25" max="25" width="54" customWidth="1"/>
  </cols>
  <sheetData>
    <row r="1" spans="1:23" x14ac:dyDescent="0.25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</row>
    <row r="2" spans="1:23" ht="45" x14ac:dyDescent="0.25">
      <c r="A2" s="1"/>
      <c r="B2" s="25" t="s">
        <v>86</v>
      </c>
      <c r="C2" s="12" t="s">
        <v>1408</v>
      </c>
      <c r="D2" s="11" t="s">
        <v>89</v>
      </c>
      <c r="E2" s="12" t="s">
        <v>90</v>
      </c>
      <c r="F2" s="11" t="s">
        <v>91</v>
      </c>
      <c r="G2" s="11" t="s">
        <v>92</v>
      </c>
      <c r="H2" s="11" t="s">
        <v>93</v>
      </c>
      <c r="I2" s="12" t="s">
        <v>94</v>
      </c>
      <c r="J2" s="12" t="s">
        <v>95</v>
      </c>
      <c r="K2" s="12" t="s">
        <v>96</v>
      </c>
      <c r="L2" s="12" t="s">
        <v>97</v>
      </c>
      <c r="M2" s="12" t="s">
        <v>98</v>
      </c>
      <c r="N2" s="12" t="s">
        <v>106</v>
      </c>
      <c r="O2" s="13" t="s">
        <v>107</v>
      </c>
      <c r="P2" s="152" t="s">
        <v>744</v>
      </c>
      <c r="Q2" s="1"/>
    </row>
    <row r="3" spans="1:23" x14ac:dyDescent="0.25">
      <c r="A3" s="1"/>
      <c r="B3" s="14"/>
      <c r="C3" s="15"/>
      <c r="D3" s="15"/>
      <c r="E3" s="16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"/>
      <c r="R3" s="62" t="s">
        <v>88</v>
      </c>
      <c r="S3" s="63"/>
      <c r="T3" s="14"/>
      <c r="U3" s="25" t="s">
        <v>803</v>
      </c>
      <c r="V3" s="25"/>
      <c r="W3" s="25"/>
    </row>
    <row r="4" spans="1:23" x14ac:dyDescent="0.25">
      <c r="A4" s="1"/>
      <c r="B4" s="61" t="s">
        <v>88</v>
      </c>
      <c r="C4" s="18" t="s">
        <v>894</v>
      </c>
      <c r="D4" s="54" t="s">
        <v>99</v>
      </c>
      <c r="E4" s="8" t="s">
        <v>100</v>
      </c>
      <c r="F4" s="72" t="s">
        <v>128</v>
      </c>
      <c r="G4" s="72" t="s">
        <v>258</v>
      </c>
      <c r="H4" s="72" t="s">
        <v>259</v>
      </c>
      <c r="I4" s="72" t="s">
        <v>433</v>
      </c>
      <c r="J4" s="72" t="s">
        <v>434</v>
      </c>
      <c r="K4" s="72" t="s">
        <v>435</v>
      </c>
      <c r="L4" s="72" t="s">
        <v>371</v>
      </c>
      <c r="M4" s="73" t="s">
        <v>436</v>
      </c>
      <c r="N4" s="74">
        <v>0.72161358200000003</v>
      </c>
      <c r="O4" s="56">
        <v>2229.7065908859799</v>
      </c>
      <c r="P4" s="146"/>
      <c r="Q4" s="55"/>
      <c r="R4" s="39" t="s">
        <v>103</v>
      </c>
      <c r="S4" s="40">
        <f>MIN(P4:P30)</f>
        <v>2160.7758743476566</v>
      </c>
      <c r="T4" s="14"/>
      <c r="U4" s="25" t="s">
        <v>804</v>
      </c>
      <c r="V4" s="25"/>
      <c r="W4" s="25"/>
    </row>
    <row r="5" spans="1:23" ht="15.75" x14ac:dyDescent="0.25">
      <c r="A5" s="1"/>
      <c r="B5" s="61" t="s">
        <v>88</v>
      </c>
      <c r="C5" s="18" t="s">
        <v>895</v>
      </c>
      <c r="D5" s="54" t="s">
        <v>99</v>
      </c>
      <c r="E5" s="8" t="s">
        <v>100</v>
      </c>
      <c r="F5" s="75" t="s">
        <v>128</v>
      </c>
      <c r="G5" s="75" t="s">
        <v>751</v>
      </c>
      <c r="H5" s="75" t="s">
        <v>259</v>
      </c>
      <c r="I5" s="75" t="s">
        <v>228</v>
      </c>
      <c r="J5" s="75" t="s">
        <v>752</v>
      </c>
      <c r="K5" s="75" t="s">
        <v>753</v>
      </c>
      <c r="L5" s="75" t="s">
        <v>422</v>
      </c>
      <c r="M5" s="76" t="s">
        <v>754</v>
      </c>
      <c r="N5" s="77">
        <v>0.7133814076418572</v>
      </c>
      <c r="O5" s="56">
        <v>2204.2700776584979</v>
      </c>
      <c r="P5" s="146"/>
      <c r="Q5" s="55"/>
      <c r="R5" s="41">
        <v>0.05</v>
      </c>
      <c r="S5" s="40">
        <f>PERCENTILE(P4:P30,0.05)</f>
        <v>2163.8793290844878</v>
      </c>
      <c r="T5" s="14"/>
      <c r="U5" s="80" t="s">
        <v>127</v>
      </c>
      <c r="V5" s="25"/>
      <c r="W5" s="25"/>
    </row>
    <row r="6" spans="1:23" ht="15.75" x14ac:dyDescent="0.25">
      <c r="A6" s="1"/>
      <c r="B6" s="61" t="s">
        <v>88</v>
      </c>
      <c r="C6" s="18" t="s">
        <v>896</v>
      </c>
      <c r="D6" s="54" t="s">
        <v>99</v>
      </c>
      <c r="E6" s="8" t="s">
        <v>100</v>
      </c>
      <c r="F6" s="75" t="s">
        <v>128</v>
      </c>
      <c r="G6" s="75" t="s">
        <v>751</v>
      </c>
      <c r="H6" s="75" t="s">
        <v>259</v>
      </c>
      <c r="I6" s="75" t="s">
        <v>235</v>
      </c>
      <c r="J6" s="75" t="s">
        <v>755</v>
      </c>
      <c r="K6" s="75" t="s">
        <v>756</v>
      </c>
      <c r="L6" s="75" t="s">
        <v>318</v>
      </c>
      <c r="M6" s="76" t="s">
        <v>757</v>
      </c>
      <c r="N6" s="77">
        <v>0.73210207526561411</v>
      </c>
      <c r="O6" s="56">
        <v>2262.1148813424684</v>
      </c>
      <c r="P6" s="146">
        <f>AVERAGE(O4:O6)</f>
        <v>2232.0305166289818</v>
      </c>
      <c r="Q6" s="55"/>
      <c r="R6" s="39" t="s">
        <v>101</v>
      </c>
      <c r="S6" s="40">
        <f>AVERAGE(P4:P30)</f>
        <v>2220.5717758395917</v>
      </c>
      <c r="T6" s="14"/>
      <c r="U6" s="25"/>
      <c r="V6" s="25"/>
      <c r="W6" s="25"/>
    </row>
    <row r="7" spans="1:23" x14ac:dyDescent="0.25">
      <c r="A7" s="1"/>
      <c r="B7" s="61" t="s">
        <v>88</v>
      </c>
      <c r="C7" s="18" t="s">
        <v>897</v>
      </c>
      <c r="D7" s="54" t="s">
        <v>99</v>
      </c>
      <c r="E7" s="8" t="s">
        <v>100</v>
      </c>
      <c r="F7" s="72" t="s">
        <v>128</v>
      </c>
      <c r="G7" s="72" t="s">
        <v>258</v>
      </c>
      <c r="H7" s="72" t="s">
        <v>259</v>
      </c>
      <c r="I7" s="72" t="s">
        <v>152</v>
      </c>
      <c r="J7" s="72" t="s">
        <v>437</v>
      </c>
      <c r="K7" s="72" t="s">
        <v>438</v>
      </c>
      <c r="L7" s="72" t="s">
        <v>371</v>
      </c>
      <c r="M7" s="73" t="s">
        <v>283</v>
      </c>
      <c r="N7" s="74">
        <v>0.698588396</v>
      </c>
      <c r="O7" s="56">
        <v>2158.5612989164401</v>
      </c>
      <c r="P7" s="146"/>
      <c r="Q7" s="55"/>
      <c r="R7" s="41">
        <v>0.95</v>
      </c>
      <c r="S7" s="40">
        <f>PERCENTILE(P4:P30,0.95)</f>
        <v>2258.3613471928743</v>
      </c>
      <c r="T7" s="14"/>
      <c r="U7" s="25"/>
      <c r="V7" s="25"/>
      <c r="W7" s="25"/>
    </row>
    <row r="8" spans="1:23" x14ac:dyDescent="0.25">
      <c r="A8" s="1"/>
      <c r="B8" s="61" t="s">
        <v>88</v>
      </c>
      <c r="C8" s="18" t="s">
        <v>898</v>
      </c>
      <c r="D8" s="54" t="s">
        <v>99</v>
      </c>
      <c r="E8" s="8" t="s">
        <v>100</v>
      </c>
      <c r="F8" s="72" t="s">
        <v>128</v>
      </c>
      <c r="G8" s="72" t="s">
        <v>751</v>
      </c>
      <c r="H8" s="72" t="s">
        <v>259</v>
      </c>
      <c r="I8" s="72" t="s">
        <v>228</v>
      </c>
      <c r="J8" s="72" t="s">
        <v>758</v>
      </c>
      <c r="K8" s="72" t="s">
        <v>759</v>
      </c>
      <c r="L8" s="72" t="s">
        <v>306</v>
      </c>
      <c r="M8" s="73" t="s">
        <v>760</v>
      </c>
      <c r="N8" s="74">
        <v>0.70444387689950194</v>
      </c>
      <c r="O8" s="56">
        <v>2176.6540907930021</v>
      </c>
      <c r="P8" s="146"/>
      <c r="Q8" s="55"/>
      <c r="R8" s="39" t="s">
        <v>104</v>
      </c>
      <c r="S8" s="40">
        <f>MAX(P4:P30)</f>
        <v>2260.7848171865057</v>
      </c>
      <c r="T8" s="14"/>
      <c r="U8" s="25"/>
      <c r="V8" s="25"/>
      <c r="W8" s="25"/>
    </row>
    <row r="9" spans="1:23" x14ac:dyDescent="0.25">
      <c r="A9" s="1"/>
      <c r="B9" s="61" t="s">
        <v>88</v>
      </c>
      <c r="C9" s="18" t="s">
        <v>899</v>
      </c>
      <c r="D9" s="54" t="s">
        <v>99</v>
      </c>
      <c r="E9" s="8" t="s">
        <v>100</v>
      </c>
      <c r="F9" s="72" t="s">
        <v>128</v>
      </c>
      <c r="G9" s="72" t="s">
        <v>751</v>
      </c>
      <c r="H9" s="72" t="s">
        <v>259</v>
      </c>
      <c r="I9" s="72" t="s">
        <v>235</v>
      </c>
      <c r="J9" s="72" t="s">
        <v>761</v>
      </c>
      <c r="K9" s="72" t="s">
        <v>762</v>
      </c>
      <c r="L9" s="72" t="s">
        <v>763</v>
      </c>
      <c r="M9" s="73" t="s">
        <v>760</v>
      </c>
      <c r="N9" s="74">
        <v>0.70241599016785794</v>
      </c>
      <c r="O9" s="56">
        <v>2170.3881438597623</v>
      </c>
      <c r="P9" s="146">
        <f>AVERAGE(O7:O9)</f>
        <v>2168.534511189735</v>
      </c>
      <c r="Q9" s="55"/>
      <c r="R9" s="39" t="s">
        <v>102</v>
      </c>
      <c r="S9" s="40">
        <f>STDEVA(P4:P30)</f>
        <v>34.563977088291473</v>
      </c>
      <c r="T9" s="14"/>
      <c r="U9" s="25"/>
      <c r="V9" s="25"/>
      <c r="W9" s="25"/>
    </row>
    <row r="10" spans="1:23" x14ac:dyDescent="0.25">
      <c r="A10" s="1"/>
      <c r="B10" s="61" t="s">
        <v>88</v>
      </c>
      <c r="C10" s="18" t="s">
        <v>900</v>
      </c>
      <c r="D10" s="54" t="s">
        <v>99</v>
      </c>
      <c r="E10" s="8" t="s">
        <v>100</v>
      </c>
      <c r="F10" s="72" t="s">
        <v>128</v>
      </c>
      <c r="G10" s="72" t="s">
        <v>258</v>
      </c>
      <c r="H10" s="72" t="s">
        <v>259</v>
      </c>
      <c r="I10" s="72" t="s">
        <v>228</v>
      </c>
      <c r="J10" s="72" t="s">
        <v>439</v>
      </c>
      <c r="K10" s="72" t="s">
        <v>440</v>
      </c>
      <c r="L10" s="72" t="s">
        <v>441</v>
      </c>
      <c r="M10" s="73" t="s">
        <v>205</v>
      </c>
      <c r="N10" s="74">
        <v>0.715466834</v>
      </c>
      <c r="O10" s="56">
        <v>2210.71381570826</v>
      </c>
      <c r="P10" s="146"/>
      <c r="Q10" s="55"/>
      <c r="R10" s="14"/>
      <c r="S10" s="14"/>
      <c r="T10" s="14"/>
      <c r="U10" s="25"/>
      <c r="V10" s="25"/>
      <c r="W10" s="25"/>
    </row>
    <row r="11" spans="1:23" x14ac:dyDescent="0.25">
      <c r="A11" s="1"/>
      <c r="B11" s="61" t="s">
        <v>88</v>
      </c>
      <c r="C11" s="18" t="s">
        <v>901</v>
      </c>
      <c r="D11" s="54" t="s">
        <v>99</v>
      </c>
      <c r="E11" s="8" t="s">
        <v>100</v>
      </c>
      <c r="F11" s="72" t="s">
        <v>128</v>
      </c>
      <c r="G11" s="72" t="s">
        <v>751</v>
      </c>
      <c r="H11" s="72" t="s">
        <v>259</v>
      </c>
      <c r="I11" s="72" t="s">
        <v>235</v>
      </c>
      <c r="J11" s="72" t="s">
        <v>764</v>
      </c>
      <c r="K11" s="72" t="s">
        <v>765</v>
      </c>
      <c r="L11" s="72" t="s">
        <v>213</v>
      </c>
      <c r="M11" s="73" t="s">
        <v>298</v>
      </c>
      <c r="N11" s="74">
        <v>0.72066104643382833</v>
      </c>
      <c r="O11" s="56">
        <f t="shared" ref="O11:O30" si="0">N11*3089.89</f>
        <v>2226.7633607654216</v>
      </c>
      <c r="P11" s="146"/>
      <c r="Q11" s="55"/>
      <c r="R11" s="25"/>
      <c r="S11" s="25"/>
      <c r="T11" s="25"/>
      <c r="U11" s="25"/>
      <c r="V11" s="25"/>
      <c r="W11" s="25"/>
    </row>
    <row r="12" spans="1:23" x14ac:dyDescent="0.25">
      <c r="A12" s="1"/>
      <c r="B12" s="61" t="s">
        <v>88</v>
      </c>
      <c r="C12" s="18" t="s">
        <v>902</v>
      </c>
      <c r="D12" s="54" t="s">
        <v>99</v>
      </c>
      <c r="E12" s="8" t="s">
        <v>100</v>
      </c>
      <c r="F12" s="72" t="s">
        <v>128</v>
      </c>
      <c r="G12" s="72" t="s">
        <v>751</v>
      </c>
      <c r="H12" s="72" t="s">
        <v>259</v>
      </c>
      <c r="I12" s="72" t="s">
        <v>235</v>
      </c>
      <c r="J12" s="72" t="s">
        <v>766</v>
      </c>
      <c r="K12" s="72" t="s">
        <v>767</v>
      </c>
      <c r="L12" s="72" t="s">
        <v>279</v>
      </c>
      <c r="M12" s="73" t="s">
        <v>647</v>
      </c>
      <c r="N12" s="74">
        <v>0.72441211300964303</v>
      </c>
      <c r="O12" s="56">
        <f t="shared" si="0"/>
        <v>2238.3537438673657</v>
      </c>
      <c r="P12" s="146">
        <f>AVERAGE(O10:O12)</f>
        <v>2225.2769734470157</v>
      </c>
      <c r="Q12" s="55"/>
      <c r="R12" s="25"/>
      <c r="S12" s="25"/>
      <c r="T12" s="25"/>
      <c r="U12" s="25"/>
      <c r="V12" s="25"/>
      <c r="W12" s="25"/>
    </row>
    <row r="13" spans="1:23" x14ac:dyDescent="0.25">
      <c r="A13" s="1"/>
      <c r="B13" s="61" t="s">
        <v>88</v>
      </c>
      <c r="C13" s="18" t="s">
        <v>903</v>
      </c>
      <c r="D13" s="54" t="s">
        <v>99</v>
      </c>
      <c r="E13" s="8" t="s">
        <v>100</v>
      </c>
      <c r="F13" s="72" t="s">
        <v>128</v>
      </c>
      <c r="G13" s="72" t="s">
        <v>258</v>
      </c>
      <c r="H13" s="72" t="s">
        <v>259</v>
      </c>
      <c r="I13" s="72" t="s">
        <v>152</v>
      </c>
      <c r="J13" s="72" t="s">
        <v>442</v>
      </c>
      <c r="K13" s="72" t="s">
        <v>443</v>
      </c>
      <c r="L13" s="72" t="s">
        <v>164</v>
      </c>
      <c r="M13" s="73" t="s">
        <v>444</v>
      </c>
      <c r="N13" s="74">
        <v>0.72863591900000002</v>
      </c>
      <c r="O13" s="56">
        <f t="shared" si="0"/>
        <v>2251.4048397589099</v>
      </c>
      <c r="P13" s="146"/>
      <c r="Q13" s="1"/>
      <c r="V13" s="25"/>
      <c r="W13" s="25"/>
    </row>
    <row r="14" spans="1:23" x14ac:dyDescent="0.25">
      <c r="A14" s="1"/>
      <c r="B14" s="61" t="s">
        <v>88</v>
      </c>
      <c r="C14" s="18" t="s">
        <v>904</v>
      </c>
      <c r="D14" s="54" t="s">
        <v>99</v>
      </c>
      <c r="E14" s="8" t="s">
        <v>100</v>
      </c>
      <c r="F14" s="72" t="s">
        <v>128</v>
      </c>
      <c r="G14" s="72" t="s">
        <v>751</v>
      </c>
      <c r="H14" s="72" t="s">
        <v>259</v>
      </c>
      <c r="I14" s="72" t="s">
        <v>228</v>
      </c>
      <c r="J14" s="72" t="s">
        <v>768</v>
      </c>
      <c r="K14" s="72" t="s">
        <v>769</v>
      </c>
      <c r="L14" s="72" t="s">
        <v>770</v>
      </c>
      <c r="M14" s="73" t="s">
        <v>754</v>
      </c>
      <c r="N14" s="74">
        <v>0.71586376189015033</v>
      </c>
      <c r="O14" s="56">
        <f t="shared" si="0"/>
        <v>2211.9402792267565</v>
      </c>
      <c r="P14" s="146"/>
      <c r="Q14" s="1"/>
      <c r="V14" s="25"/>
      <c r="W14" s="25"/>
    </row>
    <row r="15" spans="1:23" x14ac:dyDescent="0.25">
      <c r="A15" s="1"/>
      <c r="B15" s="61" t="s">
        <v>88</v>
      </c>
      <c r="C15" s="18" t="s">
        <v>905</v>
      </c>
      <c r="D15" s="54" t="s">
        <v>99</v>
      </c>
      <c r="E15" s="8" t="s">
        <v>100</v>
      </c>
      <c r="F15" s="72" t="s">
        <v>128</v>
      </c>
      <c r="G15" s="72" t="s">
        <v>751</v>
      </c>
      <c r="H15" s="72" t="s">
        <v>259</v>
      </c>
      <c r="I15" s="72" t="s">
        <v>228</v>
      </c>
      <c r="J15" s="72" t="s">
        <v>771</v>
      </c>
      <c r="K15" s="72" t="s">
        <v>772</v>
      </c>
      <c r="L15" s="72" t="s">
        <v>315</v>
      </c>
      <c r="M15" s="73" t="s">
        <v>770</v>
      </c>
      <c r="N15" s="74">
        <v>0.72598107747829765</v>
      </c>
      <c r="O15" s="56">
        <f t="shared" si="0"/>
        <v>2243.2016714894171</v>
      </c>
      <c r="P15" s="146">
        <f>AVERAGE(O13:O15)</f>
        <v>2235.5155968250278</v>
      </c>
      <c r="Q15" s="47"/>
      <c r="V15" s="25"/>
      <c r="W15" s="25"/>
    </row>
    <row r="16" spans="1:23" x14ac:dyDescent="0.25">
      <c r="A16" s="1"/>
      <c r="B16" s="61" t="s">
        <v>88</v>
      </c>
      <c r="C16" s="18" t="s">
        <v>906</v>
      </c>
      <c r="D16" s="54" t="s">
        <v>99</v>
      </c>
      <c r="E16" s="8" t="s">
        <v>100</v>
      </c>
      <c r="F16" s="72" t="s">
        <v>128</v>
      </c>
      <c r="G16" s="72" t="s">
        <v>258</v>
      </c>
      <c r="H16" s="72" t="s">
        <v>259</v>
      </c>
      <c r="I16" s="72" t="s">
        <v>131</v>
      </c>
      <c r="J16" s="72" t="s">
        <v>445</v>
      </c>
      <c r="K16" s="72" t="s">
        <v>446</v>
      </c>
      <c r="L16" s="72" t="s">
        <v>270</v>
      </c>
      <c r="M16" s="73" t="s">
        <v>310</v>
      </c>
      <c r="N16" s="74">
        <v>0.72434701492537301</v>
      </c>
      <c r="O16" s="56">
        <f t="shared" si="0"/>
        <v>2238.1525979477606</v>
      </c>
      <c r="P16" s="146"/>
      <c r="Q16" s="47"/>
      <c r="V16" s="25"/>
      <c r="W16" s="25"/>
    </row>
    <row r="17" spans="1:28" x14ac:dyDescent="0.25">
      <c r="A17" s="1"/>
      <c r="B17" s="61" t="s">
        <v>88</v>
      </c>
      <c r="C17" s="18" t="s">
        <v>907</v>
      </c>
      <c r="D17" s="54" t="s">
        <v>99</v>
      </c>
      <c r="E17" s="8" t="s">
        <v>100</v>
      </c>
      <c r="F17" s="72" t="s">
        <v>128</v>
      </c>
      <c r="G17" s="72" t="s">
        <v>751</v>
      </c>
      <c r="H17" s="72" t="s">
        <v>259</v>
      </c>
      <c r="I17" s="72" t="s">
        <v>235</v>
      </c>
      <c r="J17" s="72" t="s">
        <v>773</v>
      </c>
      <c r="K17" s="72" t="s">
        <v>774</v>
      </c>
      <c r="L17" s="72" t="s">
        <v>658</v>
      </c>
      <c r="M17" s="73" t="s">
        <v>180</v>
      </c>
      <c r="N17" s="74">
        <v>0.72109884262338697</v>
      </c>
      <c r="O17" s="56">
        <f t="shared" si="0"/>
        <v>2228.1161028335769</v>
      </c>
      <c r="P17" s="146"/>
      <c r="Q17" s="47"/>
      <c r="V17" s="25"/>
      <c r="W17" s="25"/>
    </row>
    <row r="18" spans="1:28" x14ac:dyDescent="0.25">
      <c r="A18" s="1"/>
      <c r="B18" s="61" t="s">
        <v>88</v>
      </c>
      <c r="C18" s="18" t="s">
        <v>908</v>
      </c>
      <c r="D18" s="54" t="s">
        <v>99</v>
      </c>
      <c r="E18" s="8" t="s">
        <v>100</v>
      </c>
      <c r="F18" s="72" t="s">
        <v>128</v>
      </c>
      <c r="G18" s="72" t="s">
        <v>751</v>
      </c>
      <c r="H18" s="72" t="s">
        <v>259</v>
      </c>
      <c r="I18" s="72" t="s">
        <v>235</v>
      </c>
      <c r="J18" s="72" t="s">
        <v>775</v>
      </c>
      <c r="K18" s="72" t="s">
        <v>776</v>
      </c>
      <c r="L18" s="72" t="s">
        <v>508</v>
      </c>
      <c r="M18" s="73" t="s">
        <v>777</v>
      </c>
      <c r="N18" s="74">
        <v>0.72024515618821672</v>
      </c>
      <c r="O18" s="56">
        <f t="shared" si="0"/>
        <v>2225.4783056544088</v>
      </c>
      <c r="P18" s="146">
        <f>AVERAGE(O16:O18)</f>
        <v>2230.5823354785821</v>
      </c>
      <c r="Q18" s="47"/>
      <c r="V18" s="25"/>
      <c r="W18" s="25"/>
    </row>
    <row r="19" spans="1:28" x14ac:dyDescent="0.25">
      <c r="A19" s="1"/>
      <c r="B19" s="61" t="s">
        <v>88</v>
      </c>
      <c r="C19" s="18" t="s">
        <v>909</v>
      </c>
      <c r="D19" s="54" t="s">
        <v>99</v>
      </c>
      <c r="E19" s="8" t="s">
        <v>100</v>
      </c>
      <c r="F19" s="72" t="s">
        <v>128</v>
      </c>
      <c r="G19" s="72" t="s">
        <v>258</v>
      </c>
      <c r="H19" s="72" t="s">
        <v>259</v>
      </c>
      <c r="I19" s="72" t="s">
        <v>433</v>
      </c>
      <c r="J19" s="72" t="s">
        <v>447</v>
      </c>
      <c r="K19" s="72" t="s">
        <v>448</v>
      </c>
      <c r="L19" s="72" t="s">
        <v>449</v>
      </c>
      <c r="M19" s="73" t="s">
        <v>450</v>
      </c>
      <c r="N19" s="74">
        <v>0.73538290710989285</v>
      </c>
      <c r="O19" s="56">
        <f t="shared" si="0"/>
        <v>2272.2522908497867</v>
      </c>
      <c r="P19" s="146"/>
      <c r="Q19" s="47"/>
      <c r="V19" s="25"/>
      <c r="W19" s="25"/>
    </row>
    <row r="20" spans="1:28" x14ac:dyDescent="0.25">
      <c r="A20" s="1"/>
      <c r="B20" s="61" t="s">
        <v>88</v>
      </c>
      <c r="C20" s="18" t="s">
        <v>910</v>
      </c>
      <c r="D20" s="54" t="s">
        <v>99</v>
      </c>
      <c r="E20" s="8" t="s">
        <v>100</v>
      </c>
      <c r="F20" s="72" t="s">
        <v>128</v>
      </c>
      <c r="G20" s="72" t="s">
        <v>751</v>
      </c>
      <c r="H20" s="72" t="s">
        <v>259</v>
      </c>
      <c r="I20" s="72" t="s">
        <v>235</v>
      </c>
      <c r="J20" s="72" t="s">
        <v>778</v>
      </c>
      <c r="K20" s="72" t="s">
        <v>779</v>
      </c>
      <c r="L20" s="72" t="s">
        <v>780</v>
      </c>
      <c r="M20" s="73" t="s">
        <v>243</v>
      </c>
      <c r="N20" s="74">
        <v>0.72826327258945778</v>
      </c>
      <c r="O20" s="56">
        <f t="shared" si="0"/>
        <v>2250.2534033414395</v>
      </c>
      <c r="P20" s="146"/>
      <c r="Q20" s="47"/>
      <c r="V20" s="25"/>
      <c r="W20" s="25"/>
    </row>
    <row r="21" spans="1:28" x14ac:dyDescent="0.25">
      <c r="A21" s="1"/>
      <c r="B21" s="61" t="s">
        <v>88</v>
      </c>
      <c r="C21" s="18" t="s">
        <v>911</v>
      </c>
      <c r="D21" s="54" t="s">
        <v>99</v>
      </c>
      <c r="E21" s="8" t="s">
        <v>100</v>
      </c>
      <c r="F21" s="72" t="s">
        <v>128</v>
      </c>
      <c r="G21" s="72" t="s">
        <v>751</v>
      </c>
      <c r="H21" s="72" t="s">
        <v>259</v>
      </c>
      <c r="I21" s="72" t="s">
        <v>235</v>
      </c>
      <c r="J21" s="72" t="s">
        <v>781</v>
      </c>
      <c r="K21" s="72" t="s">
        <v>782</v>
      </c>
      <c r="L21" s="72" t="s">
        <v>783</v>
      </c>
      <c r="M21" s="73" t="s">
        <v>784</v>
      </c>
      <c r="N21" s="74">
        <v>0.7254862575742359</v>
      </c>
      <c r="O21" s="56">
        <f t="shared" si="0"/>
        <v>2241.6727324160556</v>
      </c>
      <c r="P21" s="146">
        <f>AVERAGE(O19:O21)</f>
        <v>2254.7261422024271</v>
      </c>
      <c r="Q21" s="47"/>
      <c r="V21" s="25"/>
      <c r="W21" s="25"/>
      <c r="Y21" s="25"/>
      <c r="Z21" s="25"/>
      <c r="AA21" s="25"/>
      <c r="AB21" s="25"/>
    </row>
    <row r="22" spans="1:28" x14ac:dyDescent="0.25">
      <c r="A22" s="1"/>
      <c r="B22" s="61" t="s">
        <v>88</v>
      </c>
      <c r="C22" s="18" t="s">
        <v>912</v>
      </c>
      <c r="D22" s="54" t="s">
        <v>99</v>
      </c>
      <c r="E22" s="8" t="s">
        <v>100</v>
      </c>
      <c r="F22" s="72" t="s">
        <v>128</v>
      </c>
      <c r="G22" s="72" t="s">
        <v>258</v>
      </c>
      <c r="H22" s="72" t="s">
        <v>259</v>
      </c>
      <c r="I22" s="72" t="s">
        <v>228</v>
      </c>
      <c r="J22" s="72" t="s">
        <v>451</v>
      </c>
      <c r="K22" s="72" t="s">
        <v>452</v>
      </c>
      <c r="L22" s="72" t="s">
        <v>453</v>
      </c>
      <c r="M22" s="73" t="s">
        <v>218</v>
      </c>
      <c r="N22" s="74">
        <v>0.72448084235156485</v>
      </c>
      <c r="O22" s="56">
        <f t="shared" si="0"/>
        <v>2238.5661099736767</v>
      </c>
      <c r="P22" s="146"/>
      <c r="Q22" s="47"/>
      <c r="V22" s="25"/>
      <c r="W22" s="25"/>
      <c r="Y22" s="25"/>
      <c r="Z22" s="25"/>
      <c r="AA22" s="25"/>
      <c r="AB22" s="25"/>
    </row>
    <row r="23" spans="1:28" s="45" customFormat="1" x14ac:dyDescent="0.25">
      <c r="A23" s="47"/>
      <c r="B23" s="61" t="s">
        <v>88</v>
      </c>
      <c r="C23" s="18" t="s">
        <v>913</v>
      </c>
      <c r="D23" s="54" t="s">
        <v>99</v>
      </c>
      <c r="E23" s="8" t="s">
        <v>100</v>
      </c>
      <c r="F23" s="72" t="s">
        <v>128</v>
      </c>
      <c r="G23" s="72" t="s">
        <v>751</v>
      </c>
      <c r="H23" s="72" t="s">
        <v>259</v>
      </c>
      <c r="I23" s="72" t="s">
        <v>228</v>
      </c>
      <c r="J23" s="72" t="s">
        <v>785</v>
      </c>
      <c r="K23" s="72" t="s">
        <v>786</v>
      </c>
      <c r="L23" s="72" t="s">
        <v>159</v>
      </c>
      <c r="M23" s="73" t="s">
        <v>760</v>
      </c>
      <c r="N23" s="74">
        <v>0.73704905141059662</v>
      </c>
      <c r="O23" s="56">
        <f t="shared" si="0"/>
        <v>2277.4004934630884</v>
      </c>
      <c r="P23" s="146"/>
      <c r="Q23" s="47"/>
      <c r="V23" s="25"/>
      <c r="W23" s="25"/>
      <c r="Y23" s="25"/>
      <c r="Z23" s="25"/>
      <c r="AA23" s="25"/>
      <c r="AB23" s="25"/>
    </row>
    <row r="24" spans="1:28" s="45" customFormat="1" x14ac:dyDescent="0.25">
      <c r="A24" s="47"/>
      <c r="B24" s="61" t="s">
        <v>88</v>
      </c>
      <c r="C24" s="18" t="s">
        <v>914</v>
      </c>
      <c r="D24" s="54" t="s">
        <v>99</v>
      </c>
      <c r="E24" s="8" t="s">
        <v>100</v>
      </c>
      <c r="F24" s="72" t="s">
        <v>128</v>
      </c>
      <c r="G24" s="72" t="s">
        <v>751</v>
      </c>
      <c r="H24" s="72" t="s">
        <v>259</v>
      </c>
      <c r="I24" s="72" t="s">
        <v>235</v>
      </c>
      <c r="J24" s="72" t="s">
        <v>787</v>
      </c>
      <c r="K24" s="72" t="s">
        <v>788</v>
      </c>
      <c r="L24" s="72" t="s">
        <v>136</v>
      </c>
      <c r="M24" s="73" t="s">
        <v>784</v>
      </c>
      <c r="N24" s="74">
        <v>0.73348496164030141</v>
      </c>
      <c r="O24" s="56">
        <f t="shared" si="0"/>
        <v>2266.3878481227507</v>
      </c>
      <c r="P24" s="146">
        <f>AVERAGE(O22:O24)</f>
        <v>2260.7848171865057</v>
      </c>
      <c r="Q24" s="47"/>
      <c r="V24" s="25"/>
      <c r="W24" s="25"/>
      <c r="Y24" s="25"/>
      <c r="Z24" s="25"/>
      <c r="AA24" s="25"/>
      <c r="AB24" s="25"/>
    </row>
    <row r="25" spans="1:28" s="45" customFormat="1" x14ac:dyDescent="0.25">
      <c r="A25" s="47"/>
      <c r="B25" s="61" t="s">
        <v>88</v>
      </c>
      <c r="C25" s="18" t="s">
        <v>915</v>
      </c>
      <c r="D25" s="54" t="s">
        <v>99</v>
      </c>
      <c r="E25" s="8" t="s">
        <v>100</v>
      </c>
      <c r="F25" s="72" t="s">
        <v>128</v>
      </c>
      <c r="G25" s="72" t="s">
        <v>258</v>
      </c>
      <c r="H25" s="72" t="s">
        <v>259</v>
      </c>
      <c r="I25" s="72" t="s">
        <v>228</v>
      </c>
      <c r="J25" s="72" t="s">
        <v>454</v>
      </c>
      <c r="K25" s="72" t="s">
        <v>455</v>
      </c>
      <c r="L25" s="72" t="s">
        <v>306</v>
      </c>
      <c r="M25" s="73" t="s">
        <v>299</v>
      </c>
      <c r="N25" s="74">
        <v>0.71565083456448619</v>
      </c>
      <c r="O25" s="56">
        <f t="shared" si="0"/>
        <v>2211.2823572124603</v>
      </c>
      <c r="P25" s="146"/>
      <c r="Q25" s="47"/>
      <c r="V25" s="25"/>
      <c r="W25" s="25"/>
      <c r="Y25" s="25"/>
      <c r="Z25" s="25"/>
      <c r="AA25" s="25"/>
      <c r="AB25" s="25"/>
    </row>
    <row r="26" spans="1:28" s="45" customFormat="1" x14ac:dyDescent="0.25">
      <c r="A26" s="47"/>
      <c r="B26" s="61" t="s">
        <v>88</v>
      </c>
      <c r="C26" s="18" t="s">
        <v>916</v>
      </c>
      <c r="D26" s="54" t="s">
        <v>99</v>
      </c>
      <c r="E26" s="8" t="s">
        <v>100</v>
      </c>
      <c r="F26" s="72" t="s">
        <v>128</v>
      </c>
      <c r="G26" s="72" t="s">
        <v>751</v>
      </c>
      <c r="H26" s="72" t="s">
        <v>789</v>
      </c>
      <c r="I26" s="72" t="s">
        <v>235</v>
      </c>
      <c r="J26" s="72" t="s">
        <v>790</v>
      </c>
      <c r="K26" s="72" t="s">
        <v>791</v>
      </c>
      <c r="L26" s="72" t="s">
        <v>332</v>
      </c>
      <c r="M26" s="73" t="s">
        <v>792</v>
      </c>
      <c r="N26" s="74">
        <v>0.72127526293231348</v>
      </c>
      <c r="O26" s="56">
        <f t="shared" si="0"/>
        <v>2228.661222181926</v>
      </c>
      <c r="P26" s="146"/>
      <c r="Q26" s="47"/>
      <c r="V26" s="25"/>
      <c r="W26" s="25"/>
      <c r="Y26" s="25"/>
      <c r="Z26" s="25"/>
      <c r="AA26" s="25"/>
      <c r="AB26" s="25"/>
    </row>
    <row r="27" spans="1:28" s="45" customFormat="1" x14ac:dyDescent="0.25">
      <c r="A27" s="47"/>
      <c r="B27" s="61" t="s">
        <v>88</v>
      </c>
      <c r="C27" s="18" t="s">
        <v>917</v>
      </c>
      <c r="D27" s="54" t="s">
        <v>99</v>
      </c>
      <c r="E27" s="8" t="s">
        <v>100</v>
      </c>
      <c r="F27" s="72" t="s">
        <v>128</v>
      </c>
      <c r="G27" s="72" t="s">
        <v>751</v>
      </c>
      <c r="H27" s="72" t="s">
        <v>259</v>
      </c>
      <c r="I27" s="72" t="s">
        <v>228</v>
      </c>
      <c r="J27" s="72" t="s">
        <v>793</v>
      </c>
      <c r="K27" s="72" t="s">
        <v>794</v>
      </c>
      <c r="L27" s="72" t="s">
        <v>795</v>
      </c>
      <c r="M27" s="73" t="s">
        <v>796</v>
      </c>
      <c r="N27" s="74">
        <v>0.71549927873056574</v>
      </c>
      <c r="O27" s="56">
        <f t="shared" si="0"/>
        <v>2210.8140663567879</v>
      </c>
      <c r="P27" s="146">
        <f>AVERAGE(O25:O27)</f>
        <v>2216.9192152503915</v>
      </c>
      <c r="Q27" s="47"/>
      <c r="V27" s="25"/>
      <c r="W27" s="25"/>
      <c r="Y27" s="25"/>
      <c r="Z27" s="25"/>
      <c r="AA27" s="25"/>
      <c r="AB27" s="25"/>
    </row>
    <row r="28" spans="1:28" s="45" customFormat="1" x14ac:dyDescent="0.25">
      <c r="A28" s="47"/>
      <c r="B28" s="61" t="s">
        <v>88</v>
      </c>
      <c r="C28" s="18" t="s">
        <v>918</v>
      </c>
      <c r="D28" s="54" t="s">
        <v>99</v>
      </c>
      <c r="E28" s="8" t="s">
        <v>100</v>
      </c>
      <c r="F28" s="72" t="s">
        <v>128</v>
      </c>
      <c r="G28" s="72" t="s">
        <v>751</v>
      </c>
      <c r="H28" s="72" t="s">
        <v>259</v>
      </c>
      <c r="I28" s="72" t="s">
        <v>235</v>
      </c>
      <c r="J28" s="72" t="s">
        <v>797</v>
      </c>
      <c r="K28" s="72" t="s">
        <v>798</v>
      </c>
      <c r="L28" s="72" t="s">
        <v>347</v>
      </c>
      <c r="M28" s="73" t="s">
        <v>679</v>
      </c>
      <c r="N28" s="74">
        <v>0.70923444341249831</v>
      </c>
      <c r="O28" s="56">
        <f t="shared" si="0"/>
        <v>2191.4564143558441</v>
      </c>
      <c r="P28" s="146"/>
      <c r="Q28" s="47"/>
      <c r="V28" s="25"/>
      <c r="W28" s="25"/>
      <c r="Y28" s="25"/>
      <c r="Z28" s="25"/>
      <c r="AA28" s="25"/>
      <c r="AB28" s="25"/>
    </row>
    <row r="29" spans="1:28" s="45" customFormat="1" x14ac:dyDescent="0.25">
      <c r="A29" s="47"/>
      <c r="B29" s="61" t="s">
        <v>88</v>
      </c>
      <c r="C29" s="18" t="s">
        <v>919</v>
      </c>
      <c r="D29" s="54" t="s">
        <v>99</v>
      </c>
      <c r="E29" s="8" t="s">
        <v>100</v>
      </c>
      <c r="F29" s="72" t="s">
        <v>128</v>
      </c>
      <c r="G29" s="72" t="s">
        <v>751</v>
      </c>
      <c r="H29" s="72" t="s">
        <v>259</v>
      </c>
      <c r="I29" s="72" t="s">
        <v>235</v>
      </c>
      <c r="J29" s="72" t="s">
        <v>799</v>
      </c>
      <c r="K29" s="72" t="s">
        <v>800</v>
      </c>
      <c r="L29" s="72" t="s">
        <v>406</v>
      </c>
      <c r="M29" s="73" t="s">
        <v>385</v>
      </c>
      <c r="N29" s="74">
        <v>0.70067560951728192</v>
      </c>
      <c r="O29" s="56">
        <f t="shared" si="0"/>
        <v>2165.010559091354</v>
      </c>
      <c r="P29" s="146"/>
      <c r="Q29" s="47"/>
      <c r="V29" s="25"/>
      <c r="W29" s="25"/>
      <c r="Y29" s="25"/>
      <c r="Z29" s="25"/>
      <c r="AA29" s="25"/>
      <c r="AB29" s="25"/>
    </row>
    <row r="30" spans="1:28" s="45" customFormat="1" x14ac:dyDescent="0.25">
      <c r="A30" s="47"/>
      <c r="B30" s="61" t="s">
        <v>88</v>
      </c>
      <c r="C30" s="18" t="s">
        <v>920</v>
      </c>
      <c r="D30" s="54" t="s">
        <v>99</v>
      </c>
      <c r="E30" s="8" t="s">
        <v>100</v>
      </c>
      <c r="F30" s="72" t="s">
        <v>128</v>
      </c>
      <c r="G30" s="72" t="s">
        <v>751</v>
      </c>
      <c r="H30" s="72" t="s">
        <v>259</v>
      </c>
      <c r="I30" s="72" t="s">
        <v>228</v>
      </c>
      <c r="J30" s="72" t="s">
        <v>801</v>
      </c>
      <c r="K30" s="72" t="s">
        <v>802</v>
      </c>
      <c r="L30" s="72" t="s">
        <v>406</v>
      </c>
      <c r="M30" s="73" t="s">
        <v>757</v>
      </c>
      <c r="N30" s="74">
        <v>0.68800528484695966</v>
      </c>
      <c r="O30" s="56">
        <f t="shared" si="0"/>
        <v>2125.860649595772</v>
      </c>
      <c r="P30" s="146">
        <f>AVERAGE(O28:O30)</f>
        <v>2160.7758743476566</v>
      </c>
      <c r="Q30" s="47"/>
      <c r="V30" s="25"/>
      <c r="W30" s="25"/>
    </row>
    <row r="31" spans="1:28" s="45" customFormat="1" x14ac:dyDescent="0.25">
      <c r="A31" s="47"/>
      <c r="B31" s="14"/>
      <c r="C31" s="14"/>
      <c r="D31" s="14"/>
      <c r="E31" s="15"/>
      <c r="F31" s="29"/>
      <c r="G31" s="29"/>
      <c r="H31" s="29"/>
      <c r="I31" s="29"/>
      <c r="J31" s="29"/>
      <c r="K31" s="29"/>
      <c r="L31" s="29"/>
      <c r="M31" s="32"/>
      <c r="N31" s="33"/>
      <c r="O31" s="34"/>
      <c r="P31" s="34"/>
      <c r="Q31" s="55"/>
      <c r="R31" s="23" t="s">
        <v>937</v>
      </c>
      <c r="S31" s="42"/>
      <c r="T31" s="14"/>
      <c r="U31" s="25" t="s">
        <v>805</v>
      </c>
      <c r="V31" s="25"/>
      <c r="W31" s="25"/>
    </row>
    <row r="32" spans="1:28" s="45" customFormat="1" x14ac:dyDescent="0.25">
      <c r="A32" s="47"/>
      <c r="B32" s="23" t="s">
        <v>983</v>
      </c>
      <c r="C32" s="18" t="s">
        <v>921</v>
      </c>
      <c r="D32" s="54" t="s">
        <v>99</v>
      </c>
      <c r="E32" s="8" t="s">
        <v>100</v>
      </c>
      <c r="F32" s="72" t="s">
        <v>128</v>
      </c>
      <c r="G32" s="72" t="s">
        <v>150</v>
      </c>
      <c r="H32" s="72" t="s">
        <v>130</v>
      </c>
      <c r="I32" s="72" t="s">
        <v>228</v>
      </c>
      <c r="J32" s="72" t="s">
        <v>337</v>
      </c>
      <c r="K32" s="72" t="s">
        <v>338</v>
      </c>
      <c r="L32" s="72" t="s">
        <v>141</v>
      </c>
      <c r="M32" s="73" t="s">
        <v>339</v>
      </c>
      <c r="N32" s="73" t="e">
        <f t="shared" ref="N32:N56" si="1">K32/J32</f>
        <v>#VALUE!</v>
      </c>
      <c r="O32" s="20" t="e">
        <f>N32*3089.89</f>
        <v>#VALUE!</v>
      </c>
      <c r="P32" s="147"/>
      <c r="Q32" s="55"/>
      <c r="R32" s="39" t="s">
        <v>103</v>
      </c>
      <c r="S32" s="40" t="e">
        <f>MIN(P32:P47)</f>
        <v>#VALUE!</v>
      </c>
      <c r="T32" s="14"/>
      <c r="U32" s="25" t="s">
        <v>806</v>
      </c>
      <c r="V32" s="25"/>
      <c r="W32" s="25"/>
    </row>
    <row r="33" spans="1:28" s="45" customFormat="1" x14ac:dyDescent="0.25">
      <c r="A33" s="47"/>
      <c r="B33" s="23" t="s">
        <v>983</v>
      </c>
      <c r="C33" s="18" t="s">
        <v>922</v>
      </c>
      <c r="D33" s="54" t="s">
        <v>99</v>
      </c>
      <c r="E33" s="8" t="s">
        <v>100</v>
      </c>
      <c r="F33" s="72" t="s">
        <v>128</v>
      </c>
      <c r="G33" s="72" t="s">
        <v>150</v>
      </c>
      <c r="H33" s="72" t="s">
        <v>130</v>
      </c>
      <c r="I33" s="72" t="s">
        <v>228</v>
      </c>
      <c r="J33" s="72" t="s">
        <v>142</v>
      </c>
      <c r="K33" s="72" t="s">
        <v>340</v>
      </c>
      <c r="L33" s="72" t="s">
        <v>176</v>
      </c>
      <c r="M33" s="73" t="s">
        <v>341</v>
      </c>
      <c r="N33" s="73" t="e">
        <f t="shared" si="1"/>
        <v>#VALUE!</v>
      </c>
      <c r="O33" s="20" t="e">
        <f t="shared" ref="O33:O47" si="2">N33*3089.89</f>
        <v>#VALUE!</v>
      </c>
      <c r="P33" s="147"/>
      <c r="Q33" s="55"/>
      <c r="R33" s="41">
        <v>0.05</v>
      </c>
      <c r="S33" s="40" t="e">
        <f>PERCENTILE(P32:P47,0.05)</f>
        <v>#VALUE!</v>
      </c>
      <c r="T33" s="14"/>
      <c r="U33" s="80" t="s">
        <v>108</v>
      </c>
      <c r="V33" s="25"/>
      <c r="W33" s="25"/>
    </row>
    <row r="34" spans="1:28" s="45" customFormat="1" x14ac:dyDescent="0.25">
      <c r="A34" s="47"/>
      <c r="B34" s="23" t="s">
        <v>983</v>
      </c>
      <c r="C34" s="18" t="s">
        <v>923</v>
      </c>
      <c r="D34" s="54" t="s">
        <v>99</v>
      </c>
      <c r="E34" s="8" t="s">
        <v>100</v>
      </c>
      <c r="F34" s="72" t="s">
        <v>128</v>
      </c>
      <c r="G34" s="72" t="s">
        <v>150</v>
      </c>
      <c r="H34" s="72" t="s">
        <v>130</v>
      </c>
      <c r="I34" s="72" t="s">
        <v>152</v>
      </c>
      <c r="J34" s="72" t="s">
        <v>342</v>
      </c>
      <c r="K34" s="72" t="s">
        <v>343</v>
      </c>
      <c r="L34" s="72" t="s">
        <v>180</v>
      </c>
      <c r="M34" s="73" t="s">
        <v>341</v>
      </c>
      <c r="N34" s="73" t="e">
        <f t="shared" si="1"/>
        <v>#VALUE!</v>
      </c>
      <c r="O34" s="20" t="e">
        <f t="shared" si="2"/>
        <v>#VALUE!</v>
      </c>
      <c r="P34" s="147"/>
      <c r="Q34" s="55"/>
      <c r="R34" s="39" t="s">
        <v>101</v>
      </c>
      <c r="S34" s="40" t="e">
        <f>AVERAGE(P32:P47)</f>
        <v>#VALUE!</v>
      </c>
      <c r="T34" s="14"/>
      <c r="U34" s="51"/>
      <c r="V34" s="25"/>
      <c r="W34" s="25"/>
    </row>
    <row r="35" spans="1:28" s="45" customFormat="1" x14ac:dyDescent="0.25">
      <c r="A35" s="47"/>
      <c r="B35" s="23" t="s">
        <v>983</v>
      </c>
      <c r="C35" s="18" t="s">
        <v>924</v>
      </c>
      <c r="D35" s="54" t="s">
        <v>99</v>
      </c>
      <c r="E35" s="8" t="s">
        <v>100</v>
      </c>
      <c r="F35" s="72" t="s">
        <v>128</v>
      </c>
      <c r="G35" s="72" t="s">
        <v>150</v>
      </c>
      <c r="H35" s="72" t="s">
        <v>130</v>
      </c>
      <c r="I35" s="72" t="s">
        <v>148</v>
      </c>
      <c r="J35" s="72" t="s">
        <v>344</v>
      </c>
      <c r="K35" s="72" t="s">
        <v>345</v>
      </c>
      <c r="L35" s="72" t="s">
        <v>346</v>
      </c>
      <c r="M35" s="73" t="s">
        <v>347</v>
      </c>
      <c r="N35" s="73" t="e">
        <f t="shared" si="1"/>
        <v>#VALUE!</v>
      </c>
      <c r="O35" s="20" t="e">
        <f t="shared" si="2"/>
        <v>#VALUE!</v>
      </c>
      <c r="P35" s="147" t="e">
        <f>AVERAGE(O32:O35)</f>
        <v>#VALUE!</v>
      </c>
      <c r="Q35" s="55"/>
      <c r="R35" s="41">
        <v>0.95</v>
      </c>
      <c r="S35" s="40" t="e">
        <f>PERCENTILE(P32:P47,0.95)</f>
        <v>#VALUE!</v>
      </c>
      <c r="T35" s="14"/>
      <c r="U35" s="25"/>
      <c r="V35" s="25"/>
      <c r="W35" s="25"/>
    </row>
    <row r="36" spans="1:28" s="45" customFormat="1" x14ac:dyDescent="0.25">
      <c r="A36" s="47"/>
      <c r="B36" s="23" t="s">
        <v>983</v>
      </c>
      <c r="C36" s="18" t="s">
        <v>925</v>
      </c>
      <c r="D36" s="54" t="s">
        <v>99</v>
      </c>
      <c r="E36" s="8" t="s">
        <v>100</v>
      </c>
      <c r="F36" s="72" t="s">
        <v>128</v>
      </c>
      <c r="G36" s="72" t="s">
        <v>258</v>
      </c>
      <c r="H36" s="72" t="s">
        <v>259</v>
      </c>
      <c r="I36" s="72" t="s">
        <v>148</v>
      </c>
      <c r="J36" s="72" t="s">
        <v>272</v>
      </c>
      <c r="K36" s="72" t="s">
        <v>273</v>
      </c>
      <c r="L36" s="72" t="s">
        <v>205</v>
      </c>
      <c r="M36" s="73" t="s">
        <v>274</v>
      </c>
      <c r="N36" s="73" t="e">
        <f t="shared" si="1"/>
        <v>#VALUE!</v>
      </c>
      <c r="O36" s="20" t="e">
        <f t="shared" si="2"/>
        <v>#VALUE!</v>
      </c>
      <c r="P36" s="147"/>
      <c r="Q36" s="55"/>
      <c r="R36" s="39" t="s">
        <v>104</v>
      </c>
      <c r="S36" s="40" t="e">
        <f>MAX(P32:P47)</f>
        <v>#VALUE!</v>
      </c>
      <c r="T36" s="14"/>
      <c r="U36" s="25"/>
      <c r="V36" s="25"/>
      <c r="W36" s="25"/>
    </row>
    <row r="37" spans="1:28" s="45" customFormat="1" x14ac:dyDescent="0.25">
      <c r="A37" s="47"/>
      <c r="B37" s="23" t="s">
        <v>983</v>
      </c>
      <c r="C37" s="18" t="s">
        <v>926</v>
      </c>
      <c r="D37" s="54" t="s">
        <v>99</v>
      </c>
      <c r="E37" s="8" t="s">
        <v>100</v>
      </c>
      <c r="F37" s="72" t="s">
        <v>128</v>
      </c>
      <c r="G37" s="72" t="s">
        <v>258</v>
      </c>
      <c r="H37" s="72" t="s">
        <v>259</v>
      </c>
      <c r="I37" s="72" t="s">
        <v>148</v>
      </c>
      <c r="J37" s="72" t="s">
        <v>275</v>
      </c>
      <c r="K37" s="72" t="s">
        <v>276</v>
      </c>
      <c r="L37" s="72" t="s">
        <v>136</v>
      </c>
      <c r="M37" s="73" t="s">
        <v>214</v>
      </c>
      <c r="N37" s="73" t="e">
        <f t="shared" si="1"/>
        <v>#VALUE!</v>
      </c>
      <c r="O37" s="20" t="e">
        <f t="shared" si="2"/>
        <v>#VALUE!</v>
      </c>
      <c r="P37" s="147"/>
      <c r="Q37" s="55"/>
      <c r="R37" s="39" t="s">
        <v>102</v>
      </c>
      <c r="S37" s="40" t="e">
        <f>STDEVA(P32:P47)</f>
        <v>#VALUE!</v>
      </c>
      <c r="T37" s="14"/>
      <c r="U37" s="25"/>
      <c r="V37" s="25"/>
      <c r="W37" s="25"/>
    </row>
    <row r="38" spans="1:28" s="45" customFormat="1" x14ac:dyDescent="0.25">
      <c r="A38" s="47"/>
      <c r="B38" s="23" t="s">
        <v>983</v>
      </c>
      <c r="C38" s="18" t="s">
        <v>927</v>
      </c>
      <c r="D38" s="54" t="s">
        <v>99</v>
      </c>
      <c r="E38" s="8" t="s">
        <v>100</v>
      </c>
      <c r="F38" s="72" t="s">
        <v>128</v>
      </c>
      <c r="G38" s="72" t="s">
        <v>258</v>
      </c>
      <c r="H38" s="72" t="s">
        <v>259</v>
      </c>
      <c r="I38" s="72" t="s">
        <v>148</v>
      </c>
      <c r="J38" s="72" t="s">
        <v>277</v>
      </c>
      <c r="K38" s="72" t="s">
        <v>278</v>
      </c>
      <c r="L38" s="72" t="s">
        <v>279</v>
      </c>
      <c r="M38" s="73" t="s">
        <v>280</v>
      </c>
      <c r="N38" s="73" t="e">
        <f t="shared" si="1"/>
        <v>#VALUE!</v>
      </c>
      <c r="O38" s="20" t="e">
        <f t="shared" si="2"/>
        <v>#VALUE!</v>
      </c>
      <c r="P38" s="147" t="e">
        <f>AVERAGE(O36:O38)</f>
        <v>#VALUE!</v>
      </c>
      <c r="Q38" s="55"/>
      <c r="R38" s="14"/>
      <c r="S38" s="14"/>
      <c r="T38" s="14"/>
      <c r="U38" s="25"/>
      <c r="V38" s="25"/>
      <c r="W38" s="25"/>
      <c r="Y38" s="25"/>
      <c r="Z38" s="25"/>
      <c r="AA38" s="25"/>
      <c r="AB38" s="25"/>
    </row>
    <row r="39" spans="1:28" s="45" customFormat="1" x14ac:dyDescent="0.25">
      <c r="A39" s="47"/>
      <c r="B39" s="23" t="s">
        <v>983</v>
      </c>
      <c r="C39" s="18" t="s">
        <v>928</v>
      </c>
      <c r="D39" s="54" t="s">
        <v>99</v>
      </c>
      <c r="E39" s="8" t="s">
        <v>100</v>
      </c>
      <c r="F39" s="72" t="s">
        <v>128</v>
      </c>
      <c r="G39" s="72" t="s">
        <v>258</v>
      </c>
      <c r="H39" s="72" t="s">
        <v>259</v>
      </c>
      <c r="I39" s="72" t="s">
        <v>148</v>
      </c>
      <c r="J39" s="72" t="s">
        <v>281</v>
      </c>
      <c r="K39" s="72" t="s">
        <v>282</v>
      </c>
      <c r="L39" s="72" t="s">
        <v>283</v>
      </c>
      <c r="M39" s="73" t="s">
        <v>271</v>
      </c>
      <c r="N39" s="73" t="e">
        <f t="shared" si="1"/>
        <v>#VALUE!</v>
      </c>
      <c r="O39" s="20" t="e">
        <f t="shared" si="2"/>
        <v>#VALUE!</v>
      </c>
      <c r="P39" s="147"/>
      <c r="Q39" s="55"/>
      <c r="V39" s="25"/>
      <c r="W39" s="25"/>
      <c r="Y39" s="25"/>
      <c r="Z39" s="25"/>
      <c r="AA39" s="25"/>
      <c r="AB39" s="25"/>
    </row>
    <row r="40" spans="1:28" s="45" customFormat="1" x14ac:dyDescent="0.25">
      <c r="A40" s="47"/>
      <c r="B40" s="23" t="s">
        <v>983</v>
      </c>
      <c r="C40" s="18" t="s">
        <v>929</v>
      </c>
      <c r="D40" s="54" t="s">
        <v>99</v>
      </c>
      <c r="E40" s="8" t="s">
        <v>100</v>
      </c>
      <c r="F40" s="72" t="s">
        <v>128</v>
      </c>
      <c r="G40" s="72" t="s">
        <v>258</v>
      </c>
      <c r="H40" s="72" t="s">
        <v>259</v>
      </c>
      <c r="I40" s="72" t="s">
        <v>148</v>
      </c>
      <c r="J40" s="72" t="s">
        <v>284</v>
      </c>
      <c r="K40" s="72" t="s">
        <v>285</v>
      </c>
      <c r="L40" s="72" t="s">
        <v>286</v>
      </c>
      <c r="M40" s="73" t="s">
        <v>287</v>
      </c>
      <c r="N40" s="73" t="e">
        <f t="shared" si="1"/>
        <v>#VALUE!</v>
      </c>
      <c r="O40" s="20" t="e">
        <f t="shared" si="2"/>
        <v>#VALUE!</v>
      </c>
      <c r="P40" s="147"/>
      <c r="Q40" s="55"/>
      <c r="V40" s="25"/>
      <c r="W40" s="25"/>
      <c r="Y40" s="25"/>
      <c r="Z40" s="25"/>
      <c r="AA40" s="25"/>
      <c r="AB40" s="25"/>
    </row>
    <row r="41" spans="1:28" s="45" customFormat="1" x14ac:dyDescent="0.25">
      <c r="A41" s="47"/>
      <c r="B41" s="23" t="s">
        <v>983</v>
      </c>
      <c r="C41" s="18" t="s">
        <v>930</v>
      </c>
      <c r="D41" s="54" t="s">
        <v>99</v>
      </c>
      <c r="E41" s="8" t="s">
        <v>100</v>
      </c>
      <c r="F41" s="72" t="s">
        <v>128</v>
      </c>
      <c r="G41" s="72" t="s">
        <v>258</v>
      </c>
      <c r="H41" s="72" t="s">
        <v>259</v>
      </c>
      <c r="I41" s="72" t="s">
        <v>148</v>
      </c>
      <c r="J41" s="72" t="s">
        <v>288</v>
      </c>
      <c r="K41" s="72" t="s">
        <v>289</v>
      </c>
      <c r="L41" s="72" t="s">
        <v>290</v>
      </c>
      <c r="M41" s="73" t="s">
        <v>291</v>
      </c>
      <c r="N41" s="73" t="e">
        <f t="shared" si="1"/>
        <v>#VALUE!</v>
      </c>
      <c r="O41" s="20" t="e">
        <f t="shared" si="2"/>
        <v>#VALUE!</v>
      </c>
      <c r="P41" s="147" t="e">
        <f>AVERAGE(O39:O41)</f>
        <v>#VALUE!</v>
      </c>
      <c r="Q41" s="55"/>
      <c r="V41" s="25"/>
      <c r="W41" s="25"/>
      <c r="Y41" s="25"/>
      <c r="Z41" s="25"/>
      <c r="AA41" s="25"/>
      <c r="AB41" s="25"/>
    </row>
    <row r="42" spans="1:28" s="45" customFormat="1" x14ac:dyDescent="0.25">
      <c r="A42" s="47"/>
      <c r="B42" s="23" t="s">
        <v>983</v>
      </c>
      <c r="C42" s="18" t="s">
        <v>931</v>
      </c>
      <c r="D42" s="54" t="s">
        <v>99</v>
      </c>
      <c r="E42" s="8" t="s">
        <v>100</v>
      </c>
      <c r="F42" s="72" t="s">
        <v>128</v>
      </c>
      <c r="G42" s="72" t="s">
        <v>258</v>
      </c>
      <c r="H42" s="72" t="s">
        <v>259</v>
      </c>
      <c r="I42" s="72" t="s">
        <v>148</v>
      </c>
      <c r="J42" s="72" t="s">
        <v>292</v>
      </c>
      <c r="K42" s="72" t="s">
        <v>293</v>
      </c>
      <c r="L42" s="72" t="s">
        <v>294</v>
      </c>
      <c r="M42" s="73" t="s">
        <v>295</v>
      </c>
      <c r="N42" s="73" t="e">
        <f t="shared" si="1"/>
        <v>#VALUE!</v>
      </c>
      <c r="O42" s="20" t="e">
        <f t="shared" si="2"/>
        <v>#VALUE!</v>
      </c>
      <c r="P42" s="147"/>
      <c r="Q42" s="55"/>
      <c r="V42" s="25"/>
      <c r="W42" s="25"/>
      <c r="Y42" s="25"/>
      <c r="Z42" s="25"/>
      <c r="AA42" s="25"/>
      <c r="AB42" s="25"/>
    </row>
    <row r="43" spans="1:28" s="45" customFormat="1" x14ac:dyDescent="0.25">
      <c r="A43" s="47"/>
      <c r="B43" s="23" t="s">
        <v>983</v>
      </c>
      <c r="C43" s="18" t="s">
        <v>932</v>
      </c>
      <c r="D43" s="54" t="s">
        <v>99</v>
      </c>
      <c r="E43" s="8" t="s">
        <v>100</v>
      </c>
      <c r="F43" s="72" t="s">
        <v>128</v>
      </c>
      <c r="G43" s="72" t="s">
        <v>258</v>
      </c>
      <c r="H43" s="72" t="s">
        <v>259</v>
      </c>
      <c r="I43" s="72" t="s">
        <v>148</v>
      </c>
      <c r="J43" s="72" t="s">
        <v>296</v>
      </c>
      <c r="K43" s="72" t="s">
        <v>297</v>
      </c>
      <c r="L43" s="72" t="s">
        <v>298</v>
      </c>
      <c r="M43" s="73" t="s">
        <v>299</v>
      </c>
      <c r="N43" s="73" t="e">
        <f t="shared" si="1"/>
        <v>#VALUE!</v>
      </c>
      <c r="O43" s="20" t="e">
        <f t="shared" si="2"/>
        <v>#VALUE!</v>
      </c>
      <c r="P43" s="147"/>
      <c r="Q43" s="55"/>
      <c r="V43" s="25"/>
      <c r="W43" s="25"/>
      <c r="Y43" s="25"/>
      <c r="Z43" s="25"/>
      <c r="AA43" s="25"/>
      <c r="AB43" s="25"/>
    </row>
    <row r="44" spans="1:28" s="45" customFormat="1" x14ac:dyDescent="0.25">
      <c r="A44" s="47"/>
      <c r="B44" s="23" t="s">
        <v>983</v>
      </c>
      <c r="C44" s="18" t="s">
        <v>933</v>
      </c>
      <c r="D44" s="54" t="s">
        <v>99</v>
      </c>
      <c r="E44" s="8" t="s">
        <v>100</v>
      </c>
      <c r="F44" s="72" t="s">
        <v>128</v>
      </c>
      <c r="G44" s="72" t="s">
        <v>258</v>
      </c>
      <c r="H44" s="72" t="s">
        <v>259</v>
      </c>
      <c r="I44" s="72" t="s">
        <v>148</v>
      </c>
      <c r="J44" s="72" t="s">
        <v>300</v>
      </c>
      <c r="K44" s="72" t="s">
        <v>301</v>
      </c>
      <c r="L44" s="72" t="s">
        <v>302</v>
      </c>
      <c r="M44" s="73" t="s">
        <v>303</v>
      </c>
      <c r="N44" s="73" t="e">
        <f t="shared" si="1"/>
        <v>#VALUE!</v>
      </c>
      <c r="O44" s="20" t="e">
        <f t="shared" si="2"/>
        <v>#VALUE!</v>
      </c>
      <c r="P44" s="147" t="e">
        <f>AVERAGE(O42:O44)</f>
        <v>#VALUE!</v>
      </c>
      <c r="Q44" s="55"/>
      <c r="V44" s="25"/>
      <c r="W44" s="25"/>
      <c r="Y44" s="25"/>
      <c r="Z44" s="25"/>
      <c r="AA44" s="25"/>
      <c r="AB44" s="25"/>
    </row>
    <row r="45" spans="1:28" s="45" customFormat="1" x14ac:dyDescent="0.25">
      <c r="A45" s="47"/>
      <c r="B45" s="23" t="s">
        <v>983</v>
      </c>
      <c r="C45" s="18" t="s">
        <v>934</v>
      </c>
      <c r="D45" s="54" t="s">
        <v>99</v>
      </c>
      <c r="E45" s="8" t="s">
        <v>100</v>
      </c>
      <c r="F45" s="72" t="s">
        <v>128</v>
      </c>
      <c r="G45" s="72" t="s">
        <v>258</v>
      </c>
      <c r="H45" s="72" t="s">
        <v>259</v>
      </c>
      <c r="I45" s="72" t="s">
        <v>148</v>
      </c>
      <c r="J45" s="72" t="s">
        <v>304</v>
      </c>
      <c r="K45" s="72" t="s">
        <v>305</v>
      </c>
      <c r="L45" s="72" t="s">
        <v>306</v>
      </c>
      <c r="M45" s="73" t="s">
        <v>257</v>
      </c>
      <c r="N45" s="73" t="e">
        <f t="shared" si="1"/>
        <v>#VALUE!</v>
      </c>
      <c r="O45" s="20" t="e">
        <f t="shared" si="2"/>
        <v>#VALUE!</v>
      </c>
      <c r="P45" s="147">
        <v>2232.8530119115148</v>
      </c>
      <c r="Q45" s="55"/>
      <c r="V45" s="25"/>
      <c r="W45" s="25"/>
      <c r="Y45" s="25"/>
      <c r="Z45" s="25"/>
      <c r="AA45" s="25"/>
      <c r="AB45" s="25"/>
    </row>
    <row r="46" spans="1:28" s="45" customFormat="1" x14ac:dyDescent="0.25">
      <c r="A46" s="47"/>
      <c r="B46" s="23" t="s">
        <v>983</v>
      </c>
      <c r="C46" s="18" t="s">
        <v>935</v>
      </c>
      <c r="D46" s="54" t="s">
        <v>99</v>
      </c>
      <c r="E46" s="8" t="s">
        <v>100</v>
      </c>
      <c r="F46" s="72" t="s">
        <v>128</v>
      </c>
      <c r="G46" s="72" t="s">
        <v>258</v>
      </c>
      <c r="H46" s="72" t="s">
        <v>259</v>
      </c>
      <c r="I46" s="72" t="s">
        <v>148</v>
      </c>
      <c r="J46" s="72" t="s">
        <v>330</v>
      </c>
      <c r="K46" s="72" t="s">
        <v>331</v>
      </c>
      <c r="L46" s="72" t="s">
        <v>325</v>
      </c>
      <c r="M46" s="73" t="s">
        <v>332</v>
      </c>
      <c r="N46" s="73" t="e">
        <f t="shared" si="1"/>
        <v>#VALUE!</v>
      </c>
      <c r="O46" s="20" t="e">
        <f t="shared" si="2"/>
        <v>#VALUE!</v>
      </c>
      <c r="P46" s="147">
        <v>2252.9486999592887</v>
      </c>
      <c r="Q46" s="55"/>
      <c r="V46" s="25"/>
      <c r="W46" s="25"/>
      <c r="Y46" s="25"/>
      <c r="Z46" s="25"/>
      <c r="AA46" s="25"/>
      <c r="AB46" s="25"/>
    </row>
    <row r="47" spans="1:28" s="45" customFormat="1" x14ac:dyDescent="0.25">
      <c r="A47" s="47"/>
      <c r="B47" s="23" t="s">
        <v>983</v>
      </c>
      <c r="C47" s="18" t="s">
        <v>936</v>
      </c>
      <c r="D47" s="54" t="s">
        <v>99</v>
      </c>
      <c r="E47" s="8" t="s">
        <v>100</v>
      </c>
      <c r="F47" s="72" t="s">
        <v>128</v>
      </c>
      <c r="G47" s="72" t="s">
        <v>258</v>
      </c>
      <c r="H47" s="72" t="s">
        <v>259</v>
      </c>
      <c r="I47" s="72" t="s">
        <v>148</v>
      </c>
      <c r="J47" s="72" t="s">
        <v>333</v>
      </c>
      <c r="K47" s="72" t="s">
        <v>314</v>
      </c>
      <c r="L47" s="72" t="s">
        <v>147</v>
      </c>
      <c r="M47" s="73" t="s">
        <v>334</v>
      </c>
      <c r="N47" s="73" t="e">
        <f t="shared" si="1"/>
        <v>#VALUE!</v>
      </c>
      <c r="O47" s="20" t="e">
        <f t="shared" si="2"/>
        <v>#VALUE!</v>
      </c>
      <c r="P47" s="147">
        <v>2249.1128065863018</v>
      </c>
      <c r="Q47" s="55"/>
      <c r="V47" s="25"/>
      <c r="W47" s="25"/>
      <c r="Y47" s="25"/>
      <c r="Z47" s="25"/>
      <c r="AA47" s="25"/>
      <c r="AB47" s="25"/>
    </row>
    <row r="48" spans="1:28" s="45" customFormat="1" x14ac:dyDescent="0.25">
      <c r="A48" s="47"/>
      <c r="B48" s="14"/>
      <c r="C48" s="14"/>
      <c r="D48" s="14"/>
      <c r="E48" s="15"/>
      <c r="F48" s="29"/>
      <c r="G48" s="29"/>
      <c r="H48" s="29"/>
      <c r="I48" s="29"/>
      <c r="J48" s="29"/>
      <c r="K48" s="29"/>
      <c r="L48" s="29"/>
      <c r="M48" s="32"/>
      <c r="N48" s="33"/>
      <c r="O48" s="34"/>
      <c r="P48" s="34"/>
      <c r="Q48" s="55"/>
      <c r="R48" s="58" t="s">
        <v>432</v>
      </c>
      <c r="S48" s="59"/>
      <c r="T48" s="14"/>
      <c r="U48" s="25" t="s">
        <v>807</v>
      </c>
      <c r="V48" s="25"/>
      <c r="W48" s="25"/>
      <c r="Y48" s="25"/>
      <c r="Z48" s="25"/>
      <c r="AA48" s="25"/>
      <c r="AB48" s="25"/>
    </row>
    <row r="49" spans="1:28" s="45" customFormat="1" x14ac:dyDescent="0.25">
      <c r="A49" s="47"/>
      <c r="B49" s="57" t="s">
        <v>227</v>
      </c>
      <c r="C49" s="18" t="s">
        <v>881</v>
      </c>
      <c r="D49" s="54" t="s">
        <v>99</v>
      </c>
      <c r="E49" s="8" t="s">
        <v>100</v>
      </c>
      <c r="F49" s="72" t="s">
        <v>128</v>
      </c>
      <c r="G49" s="72" t="s">
        <v>150</v>
      </c>
      <c r="H49" s="72" t="s">
        <v>130</v>
      </c>
      <c r="I49" s="72" t="s">
        <v>228</v>
      </c>
      <c r="J49" s="72" t="s">
        <v>229</v>
      </c>
      <c r="K49" s="72" t="s">
        <v>230</v>
      </c>
      <c r="L49" s="72" t="s">
        <v>213</v>
      </c>
      <c r="M49" s="73" t="s">
        <v>231</v>
      </c>
      <c r="N49" s="73" t="e">
        <f t="shared" si="1"/>
        <v>#VALUE!</v>
      </c>
      <c r="O49" s="56" t="e">
        <f t="shared" ref="O49:O68" si="3">N49*3089.89</f>
        <v>#VALUE!</v>
      </c>
      <c r="P49" s="148">
        <v>2269.3238682542506</v>
      </c>
      <c r="Q49" s="55"/>
      <c r="R49" s="39" t="s">
        <v>103</v>
      </c>
      <c r="S49" s="40" t="e">
        <f>MIN(P49:P68)</f>
        <v>#VALUE!</v>
      </c>
      <c r="T49" s="14"/>
      <c r="U49" s="25" t="s">
        <v>808</v>
      </c>
      <c r="V49" s="25"/>
      <c r="W49" s="25"/>
      <c r="Y49" s="25"/>
      <c r="Z49" s="25"/>
      <c r="AA49" s="25"/>
      <c r="AB49" s="25"/>
    </row>
    <row r="50" spans="1:28" s="45" customFormat="1" x14ac:dyDescent="0.25">
      <c r="A50" s="47"/>
      <c r="B50" s="57" t="s">
        <v>227</v>
      </c>
      <c r="C50" s="18" t="s">
        <v>874</v>
      </c>
      <c r="D50" s="54" t="s">
        <v>99</v>
      </c>
      <c r="E50" s="8" t="s">
        <v>100</v>
      </c>
      <c r="F50" s="72" t="s">
        <v>128</v>
      </c>
      <c r="G50" s="72" t="s">
        <v>150</v>
      </c>
      <c r="H50" s="72" t="s">
        <v>130</v>
      </c>
      <c r="I50" s="72" t="s">
        <v>228</v>
      </c>
      <c r="J50" s="72" t="s">
        <v>232</v>
      </c>
      <c r="K50" s="72" t="s">
        <v>233</v>
      </c>
      <c r="L50" s="72" t="s">
        <v>213</v>
      </c>
      <c r="M50" s="73" t="s">
        <v>234</v>
      </c>
      <c r="N50" s="73" t="e">
        <f t="shared" si="1"/>
        <v>#VALUE!</v>
      </c>
      <c r="O50" s="56" t="e">
        <f t="shared" si="3"/>
        <v>#VALUE!</v>
      </c>
      <c r="P50" s="148">
        <v>2235.6015501436996</v>
      </c>
      <c r="Q50" s="55"/>
      <c r="R50" s="41">
        <v>0.05</v>
      </c>
      <c r="S50" s="40" t="e">
        <f>PERCENTILE(P49:P68,0.05)</f>
        <v>#VALUE!</v>
      </c>
      <c r="T50" s="14"/>
      <c r="U50" s="80" t="s">
        <v>127</v>
      </c>
      <c r="V50" s="25"/>
      <c r="W50" s="25"/>
      <c r="Y50" s="25"/>
      <c r="Z50" s="25"/>
      <c r="AA50" s="25"/>
      <c r="AB50" s="25"/>
    </row>
    <row r="51" spans="1:28" x14ac:dyDescent="0.25">
      <c r="A51" s="1"/>
      <c r="B51" s="57" t="s">
        <v>227</v>
      </c>
      <c r="C51" s="18" t="s">
        <v>875</v>
      </c>
      <c r="D51" s="54" t="s">
        <v>99</v>
      </c>
      <c r="E51" s="8" t="s">
        <v>100</v>
      </c>
      <c r="F51" s="72" t="s">
        <v>128</v>
      </c>
      <c r="G51" s="72" t="s">
        <v>150</v>
      </c>
      <c r="H51" s="72" t="s">
        <v>130</v>
      </c>
      <c r="I51" s="72" t="s">
        <v>235</v>
      </c>
      <c r="J51" s="72" t="s">
        <v>236</v>
      </c>
      <c r="K51" s="72" t="s">
        <v>237</v>
      </c>
      <c r="L51" s="72" t="s">
        <v>140</v>
      </c>
      <c r="M51" s="73" t="s">
        <v>238</v>
      </c>
      <c r="N51" s="73" t="e">
        <f t="shared" si="1"/>
        <v>#VALUE!</v>
      </c>
      <c r="O51" s="56" t="e">
        <f t="shared" si="3"/>
        <v>#VALUE!</v>
      </c>
      <c r="P51" s="148">
        <v>2234.1225653377951</v>
      </c>
      <c r="Q51" s="1"/>
      <c r="R51" s="39" t="s">
        <v>101</v>
      </c>
      <c r="S51" s="40" t="e">
        <f>AVERAGE(P49:P68)</f>
        <v>#VALUE!</v>
      </c>
      <c r="T51" s="14"/>
      <c r="U51" s="25"/>
      <c r="V51" s="25"/>
      <c r="W51" s="25"/>
    </row>
    <row r="52" spans="1:28" x14ac:dyDescent="0.25">
      <c r="A52" s="1"/>
      <c r="B52" s="57" t="s">
        <v>227</v>
      </c>
      <c r="C52" s="18" t="s">
        <v>876</v>
      </c>
      <c r="D52" s="54" t="s">
        <v>99</v>
      </c>
      <c r="E52" s="8" t="s">
        <v>100</v>
      </c>
      <c r="F52" s="72" t="s">
        <v>128</v>
      </c>
      <c r="G52" s="72" t="s">
        <v>150</v>
      </c>
      <c r="H52" s="72" t="s">
        <v>130</v>
      </c>
      <c r="I52" s="72" t="s">
        <v>239</v>
      </c>
      <c r="J52" s="72" t="s">
        <v>240</v>
      </c>
      <c r="K52" s="72" t="s">
        <v>241</v>
      </c>
      <c r="L52" s="72" t="s">
        <v>242</v>
      </c>
      <c r="M52" s="73" t="s">
        <v>243</v>
      </c>
      <c r="N52" s="73" t="e">
        <f t="shared" si="1"/>
        <v>#VALUE!</v>
      </c>
      <c r="O52" s="56" t="e">
        <f t="shared" si="3"/>
        <v>#VALUE!</v>
      </c>
      <c r="P52" s="148">
        <v>2273.7415380166008</v>
      </c>
      <c r="Q52" s="1"/>
      <c r="R52" s="41">
        <v>0.95</v>
      </c>
      <c r="S52" s="40" t="e">
        <f>PERCENTILE(P49:P68,0.95)</f>
        <v>#VALUE!</v>
      </c>
      <c r="T52" s="14"/>
      <c r="U52" s="25"/>
      <c r="V52" s="25"/>
      <c r="W52" s="25"/>
    </row>
    <row r="53" spans="1:28" x14ac:dyDescent="0.25">
      <c r="A53" s="1"/>
      <c r="B53" s="57" t="s">
        <v>227</v>
      </c>
      <c r="C53" s="18" t="s">
        <v>877</v>
      </c>
      <c r="D53" s="54" t="s">
        <v>99</v>
      </c>
      <c r="E53" s="8" t="s">
        <v>100</v>
      </c>
      <c r="F53" s="72" t="s">
        <v>128</v>
      </c>
      <c r="G53" s="72" t="s">
        <v>150</v>
      </c>
      <c r="H53" s="72" t="s">
        <v>130</v>
      </c>
      <c r="I53" s="72" t="s">
        <v>239</v>
      </c>
      <c r="J53" s="72" t="s">
        <v>244</v>
      </c>
      <c r="K53" s="72" t="s">
        <v>245</v>
      </c>
      <c r="L53" s="72" t="s">
        <v>135</v>
      </c>
      <c r="M53" s="73" t="s">
        <v>246</v>
      </c>
      <c r="N53" s="73" t="e">
        <f t="shared" si="1"/>
        <v>#VALUE!</v>
      </c>
      <c r="O53" s="56" t="e">
        <f t="shared" si="3"/>
        <v>#VALUE!</v>
      </c>
      <c r="P53" s="148">
        <v>2268.4378934467377</v>
      </c>
      <c r="Q53" s="1"/>
      <c r="R53" s="39" t="s">
        <v>104</v>
      </c>
      <c r="S53" s="40" t="e">
        <f>MAX(P49:P68)</f>
        <v>#VALUE!</v>
      </c>
      <c r="T53" s="14"/>
      <c r="U53" s="25"/>
      <c r="V53" s="25"/>
      <c r="W53" s="25"/>
    </row>
    <row r="54" spans="1:28" x14ac:dyDescent="0.25">
      <c r="A54" s="1"/>
      <c r="B54" s="57" t="s">
        <v>227</v>
      </c>
      <c r="C54" s="18" t="s">
        <v>878</v>
      </c>
      <c r="D54" s="54" t="s">
        <v>99</v>
      </c>
      <c r="E54" s="8" t="s">
        <v>100</v>
      </c>
      <c r="F54" s="72" t="s">
        <v>128</v>
      </c>
      <c r="G54" s="72" t="s">
        <v>150</v>
      </c>
      <c r="H54" s="72" t="s">
        <v>130</v>
      </c>
      <c r="I54" s="72" t="s">
        <v>152</v>
      </c>
      <c r="J54" s="72" t="s">
        <v>247</v>
      </c>
      <c r="K54" s="72" t="s">
        <v>248</v>
      </c>
      <c r="L54" s="72" t="s">
        <v>243</v>
      </c>
      <c r="M54" s="73" t="s">
        <v>249</v>
      </c>
      <c r="N54" s="73" t="e">
        <f t="shared" si="1"/>
        <v>#VALUE!</v>
      </c>
      <c r="O54" s="56" t="e">
        <f t="shared" si="3"/>
        <v>#VALUE!</v>
      </c>
      <c r="P54" s="148">
        <v>2280.8102974549465</v>
      </c>
      <c r="Q54" s="1"/>
      <c r="R54" s="39" t="s">
        <v>102</v>
      </c>
      <c r="S54" s="40" t="e">
        <f>STDEVA(P49:P68)</f>
        <v>#VALUE!</v>
      </c>
      <c r="T54" s="14"/>
      <c r="U54" s="25"/>
      <c r="V54" s="25"/>
      <c r="W54" s="25"/>
    </row>
    <row r="55" spans="1:28" x14ac:dyDescent="0.25">
      <c r="A55" s="1"/>
      <c r="B55" s="57" t="s">
        <v>227</v>
      </c>
      <c r="C55" s="18" t="s">
        <v>879</v>
      </c>
      <c r="D55" s="54" t="s">
        <v>99</v>
      </c>
      <c r="E55" s="8" t="s">
        <v>100</v>
      </c>
      <c r="F55" s="72" t="s">
        <v>128</v>
      </c>
      <c r="G55" s="72" t="s">
        <v>150</v>
      </c>
      <c r="H55" s="72" t="s">
        <v>130</v>
      </c>
      <c r="I55" s="72" t="s">
        <v>152</v>
      </c>
      <c r="J55" s="72" t="s">
        <v>250</v>
      </c>
      <c r="K55" s="72" t="s">
        <v>251</v>
      </c>
      <c r="L55" s="72" t="s">
        <v>252</v>
      </c>
      <c r="M55" s="73" t="s">
        <v>253</v>
      </c>
      <c r="N55" s="73" t="e">
        <f t="shared" si="1"/>
        <v>#VALUE!</v>
      </c>
      <c r="O55" s="56" t="e">
        <f t="shared" si="3"/>
        <v>#VALUE!</v>
      </c>
      <c r="P55" s="148">
        <v>2226.6510941662837</v>
      </c>
      <c r="Q55" s="1"/>
      <c r="R55" s="14"/>
      <c r="S55" s="14"/>
      <c r="T55" s="14"/>
      <c r="U55" s="25"/>
      <c r="V55" s="25"/>
      <c r="W55" s="25"/>
    </row>
    <row r="56" spans="1:28" x14ac:dyDescent="0.25">
      <c r="A56" s="1"/>
      <c r="B56" s="57" t="s">
        <v>227</v>
      </c>
      <c r="C56" s="18" t="s">
        <v>880</v>
      </c>
      <c r="D56" s="54" t="s">
        <v>99</v>
      </c>
      <c r="E56" s="8" t="s">
        <v>100</v>
      </c>
      <c r="F56" s="72" t="s">
        <v>128</v>
      </c>
      <c r="G56" s="72" t="s">
        <v>150</v>
      </c>
      <c r="H56" s="72" t="s">
        <v>130</v>
      </c>
      <c r="I56" s="72" t="s">
        <v>152</v>
      </c>
      <c r="J56" s="72" t="s">
        <v>254</v>
      </c>
      <c r="K56" s="72" t="s">
        <v>255</v>
      </c>
      <c r="L56" s="72" t="s">
        <v>256</v>
      </c>
      <c r="M56" s="73" t="s">
        <v>257</v>
      </c>
      <c r="N56" s="73" t="e">
        <f t="shared" si="1"/>
        <v>#VALUE!</v>
      </c>
      <c r="O56" s="56" t="e">
        <f t="shared" si="3"/>
        <v>#VALUE!</v>
      </c>
      <c r="P56" s="148">
        <v>2305.9867087643215</v>
      </c>
      <c r="Q56" s="1"/>
      <c r="V56" s="25"/>
      <c r="W56" s="25"/>
    </row>
    <row r="57" spans="1:28" x14ac:dyDescent="0.25">
      <c r="A57" s="1"/>
      <c r="B57" s="57" t="s">
        <v>227</v>
      </c>
      <c r="C57" s="18" t="s">
        <v>882</v>
      </c>
      <c r="D57" s="54" t="s">
        <v>99</v>
      </c>
      <c r="E57" s="8" t="s">
        <v>100</v>
      </c>
      <c r="F57" s="72" t="s">
        <v>128</v>
      </c>
      <c r="G57" s="72" t="s">
        <v>258</v>
      </c>
      <c r="H57" s="72" t="s">
        <v>259</v>
      </c>
      <c r="I57" s="72" t="s">
        <v>148</v>
      </c>
      <c r="J57" s="72" t="s">
        <v>311</v>
      </c>
      <c r="K57" s="72" t="s">
        <v>282</v>
      </c>
      <c r="L57" s="72" t="s">
        <v>312</v>
      </c>
      <c r="M57" s="73" t="s">
        <v>234</v>
      </c>
      <c r="N57" s="73" t="e">
        <f t="shared" ref="N57:N68" si="4">K57/J57</f>
        <v>#VALUE!</v>
      </c>
      <c r="O57" s="56" t="e">
        <f t="shared" si="3"/>
        <v>#VALUE!</v>
      </c>
      <c r="P57" s="148">
        <v>2225.8527089919498</v>
      </c>
      <c r="Q57" s="1"/>
      <c r="V57" s="25"/>
      <c r="W57" s="25"/>
    </row>
    <row r="58" spans="1:28" x14ac:dyDescent="0.25">
      <c r="A58" s="1"/>
      <c r="B58" s="57" t="s">
        <v>227</v>
      </c>
      <c r="C58" s="18" t="s">
        <v>883</v>
      </c>
      <c r="D58" s="54" t="s">
        <v>99</v>
      </c>
      <c r="E58" s="8" t="s">
        <v>100</v>
      </c>
      <c r="F58" s="72" t="s">
        <v>128</v>
      </c>
      <c r="G58" s="72" t="s">
        <v>258</v>
      </c>
      <c r="H58" s="72" t="s">
        <v>259</v>
      </c>
      <c r="I58" s="72" t="s">
        <v>148</v>
      </c>
      <c r="J58" s="72" t="s">
        <v>313</v>
      </c>
      <c r="K58" s="72" t="s">
        <v>314</v>
      </c>
      <c r="L58" s="72" t="s">
        <v>315</v>
      </c>
      <c r="M58" s="73" t="s">
        <v>298</v>
      </c>
      <c r="N58" s="73" t="e">
        <f t="shared" si="4"/>
        <v>#VALUE!</v>
      </c>
      <c r="O58" s="56" t="e">
        <f t="shared" si="3"/>
        <v>#VALUE!</v>
      </c>
      <c r="P58" s="148">
        <v>2238.4849401789602</v>
      </c>
      <c r="Q58" s="1"/>
      <c r="V58" s="25"/>
      <c r="W58" s="25"/>
    </row>
    <row r="59" spans="1:28" x14ac:dyDescent="0.25">
      <c r="A59" s="1"/>
      <c r="B59" s="57" t="s">
        <v>227</v>
      </c>
      <c r="C59" s="18" t="s">
        <v>884</v>
      </c>
      <c r="D59" s="54" t="s">
        <v>99</v>
      </c>
      <c r="E59" s="8" t="s">
        <v>100</v>
      </c>
      <c r="F59" s="72" t="s">
        <v>128</v>
      </c>
      <c r="G59" s="72" t="s">
        <v>258</v>
      </c>
      <c r="H59" s="72" t="s">
        <v>259</v>
      </c>
      <c r="I59" s="72" t="s">
        <v>148</v>
      </c>
      <c r="J59" s="72" t="s">
        <v>307</v>
      </c>
      <c r="K59" s="72" t="s">
        <v>308</v>
      </c>
      <c r="L59" s="72" t="s">
        <v>309</v>
      </c>
      <c r="M59" s="73" t="s">
        <v>310</v>
      </c>
      <c r="N59" s="73" t="e">
        <f t="shared" si="4"/>
        <v>#VALUE!</v>
      </c>
      <c r="O59" s="56" t="e">
        <f t="shared" si="3"/>
        <v>#VALUE!</v>
      </c>
      <c r="P59" s="148">
        <v>2216.582297509382</v>
      </c>
      <c r="Q59" s="1"/>
      <c r="Y59" s="28"/>
    </row>
    <row r="60" spans="1:28" x14ac:dyDescent="0.25">
      <c r="A60" s="1"/>
      <c r="B60" s="57" t="s">
        <v>227</v>
      </c>
      <c r="C60" s="18" t="s">
        <v>885</v>
      </c>
      <c r="D60" s="54" t="s">
        <v>99</v>
      </c>
      <c r="E60" s="8" t="s">
        <v>100</v>
      </c>
      <c r="F60" s="72" t="s">
        <v>128</v>
      </c>
      <c r="G60" s="72" t="s">
        <v>258</v>
      </c>
      <c r="H60" s="72" t="s">
        <v>259</v>
      </c>
      <c r="I60" s="72" t="s">
        <v>228</v>
      </c>
      <c r="J60" s="72" t="s">
        <v>260</v>
      </c>
      <c r="K60" s="72" t="s">
        <v>261</v>
      </c>
      <c r="L60" s="72" t="s">
        <v>138</v>
      </c>
      <c r="M60" s="73" t="s">
        <v>262</v>
      </c>
      <c r="N60" s="73" t="e">
        <f t="shared" si="4"/>
        <v>#VALUE!</v>
      </c>
      <c r="O60" s="56" t="e">
        <f t="shared" si="3"/>
        <v>#VALUE!</v>
      </c>
      <c r="P60" s="148">
        <v>2228.3528566452387</v>
      </c>
      <c r="Q60" s="1"/>
      <c r="Y60" s="28"/>
    </row>
    <row r="61" spans="1:28" x14ac:dyDescent="0.25">
      <c r="A61" s="1"/>
      <c r="B61" s="57" t="s">
        <v>227</v>
      </c>
      <c r="C61" s="18" t="s">
        <v>886</v>
      </c>
      <c r="D61" s="54" t="s">
        <v>99</v>
      </c>
      <c r="E61" s="8" t="s">
        <v>100</v>
      </c>
      <c r="F61" s="72" t="s">
        <v>128</v>
      </c>
      <c r="G61" s="72" t="s">
        <v>258</v>
      </c>
      <c r="H61" s="72" t="s">
        <v>259</v>
      </c>
      <c r="I61" s="72" t="s">
        <v>148</v>
      </c>
      <c r="J61" s="72" t="s">
        <v>316</v>
      </c>
      <c r="K61" s="72" t="s">
        <v>317</v>
      </c>
      <c r="L61" s="72" t="s">
        <v>318</v>
      </c>
      <c r="M61" s="73" t="s">
        <v>274</v>
      </c>
      <c r="N61" s="73" t="e">
        <f t="shared" si="4"/>
        <v>#VALUE!</v>
      </c>
      <c r="O61" s="56" t="e">
        <f t="shared" si="3"/>
        <v>#VALUE!</v>
      </c>
      <c r="P61" s="148"/>
      <c r="Q61" s="1"/>
      <c r="Y61" s="28"/>
    </row>
    <row r="62" spans="1:28" x14ac:dyDescent="0.25">
      <c r="A62" s="1"/>
      <c r="B62" s="57" t="s">
        <v>227</v>
      </c>
      <c r="C62" s="18" t="s">
        <v>887</v>
      </c>
      <c r="D62" s="54" t="s">
        <v>99</v>
      </c>
      <c r="E62" s="8" t="s">
        <v>100</v>
      </c>
      <c r="F62" s="72" t="s">
        <v>128</v>
      </c>
      <c r="G62" s="72" t="s">
        <v>258</v>
      </c>
      <c r="H62" s="72" t="s">
        <v>259</v>
      </c>
      <c r="I62" s="72" t="s">
        <v>132</v>
      </c>
      <c r="J62" s="72" t="s">
        <v>319</v>
      </c>
      <c r="K62" s="72" t="s">
        <v>320</v>
      </c>
      <c r="L62" s="72" t="s">
        <v>321</v>
      </c>
      <c r="M62" s="73" t="s">
        <v>322</v>
      </c>
      <c r="N62" s="73" t="e">
        <f t="shared" si="4"/>
        <v>#VALUE!</v>
      </c>
      <c r="O62" s="56" t="e">
        <f t="shared" si="3"/>
        <v>#VALUE!</v>
      </c>
      <c r="P62" s="148" t="e">
        <f>AVERAGE(O61:O62)</f>
        <v>#VALUE!</v>
      </c>
      <c r="Q62" s="1"/>
      <c r="Y62" s="28"/>
    </row>
    <row r="63" spans="1:28" x14ac:dyDescent="0.25">
      <c r="A63" s="1"/>
      <c r="B63" s="57" t="s">
        <v>227</v>
      </c>
      <c r="C63" s="18" t="s">
        <v>888</v>
      </c>
      <c r="D63" s="54" t="s">
        <v>99</v>
      </c>
      <c r="E63" s="8" t="s">
        <v>100</v>
      </c>
      <c r="F63" s="72" t="s">
        <v>128</v>
      </c>
      <c r="G63" s="72" t="s">
        <v>258</v>
      </c>
      <c r="H63" s="72" t="s">
        <v>259</v>
      </c>
      <c r="I63" s="72" t="s">
        <v>228</v>
      </c>
      <c r="J63" s="72" t="s">
        <v>267</v>
      </c>
      <c r="K63" s="72" t="s">
        <v>268</v>
      </c>
      <c r="L63" s="72" t="s">
        <v>269</v>
      </c>
      <c r="M63" s="73" t="s">
        <v>270</v>
      </c>
      <c r="N63" s="73" t="e">
        <f t="shared" si="4"/>
        <v>#VALUE!</v>
      </c>
      <c r="O63" s="56" t="e">
        <f t="shared" si="3"/>
        <v>#VALUE!</v>
      </c>
      <c r="P63" s="148">
        <v>2216.1464859560069</v>
      </c>
      <c r="Q63" s="1"/>
      <c r="Y63" s="28"/>
    </row>
    <row r="64" spans="1:28" x14ac:dyDescent="0.25">
      <c r="A64" s="1"/>
      <c r="B64" s="57" t="s">
        <v>227</v>
      </c>
      <c r="C64" s="18" t="s">
        <v>889</v>
      </c>
      <c r="D64" s="54" t="s">
        <v>99</v>
      </c>
      <c r="E64" s="8" t="s">
        <v>100</v>
      </c>
      <c r="F64" s="72" t="s">
        <v>128</v>
      </c>
      <c r="G64" s="72" t="s">
        <v>258</v>
      </c>
      <c r="H64" s="72" t="s">
        <v>259</v>
      </c>
      <c r="I64" s="72" t="s">
        <v>228</v>
      </c>
      <c r="J64" s="72" t="s">
        <v>263</v>
      </c>
      <c r="K64" s="72" t="s">
        <v>264</v>
      </c>
      <c r="L64" s="72" t="s">
        <v>159</v>
      </c>
      <c r="M64" s="73" t="s">
        <v>242</v>
      </c>
      <c r="N64" s="73" t="e">
        <f t="shared" si="4"/>
        <v>#VALUE!</v>
      </c>
      <c r="O64" s="56" t="e">
        <f t="shared" si="3"/>
        <v>#VALUE!</v>
      </c>
      <c r="P64" s="148">
        <v>2234.5751375631671</v>
      </c>
      <c r="Q64" s="1"/>
      <c r="Y64" s="28"/>
    </row>
    <row r="65" spans="1:25" x14ac:dyDescent="0.25">
      <c r="A65" s="1"/>
      <c r="B65" s="57" t="s">
        <v>227</v>
      </c>
      <c r="C65" s="18" t="s">
        <v>890</v>
      </c>
      <c r="D65" s="54" t="s">
        <v>99</v>
      </c>
      <c r="E65" s="8" t="s">
        <v>100</v>
      </c>
      <c r="F65" s="72" t="s">
        <v>128</v>
      </c>
      <c r="G65" s="72" t="s">
        <v>258</v>
      </c>
      <c r="H65" s="72" t="s">
        <v>259</v>
      </c>
      <c r="I65" s="72" t="s">
        <v>148</v>
      </c>
      <c r="J65" s="72" t="s">
        <v>323</v>
      </c>
      <c r="K65" s="72" t="s">
        <v>324</v>
      </c>
      <c r="L65" s="72" t="s">
        <v>325</v>
      </c>
      <c r="M65" s="73" t="s">
        <v>326</v>
      </c>
      <c r="N65" s="73" t="e">
        <f t="shared" si="4"/>
        <v>#VALUE!</v>
      </c>
      <c r="O65" s="56" t="e">
        <f t="shared" si="3"/>
        <v>#VALUE!</v>
      </c>
      <c r="P65" s="148"/>
      <c r="Q65" s="1"/>
      <c r="Y65" s="28"/>
    </row>
    <row r="66" spans="1:25" x14ac:dyDescent="0.25">
      <c r="A66" s="1"/>
      <c r="B66" s="57" t="s">
        <v>227</v>
      </c>
      <c r="C66" s="18" t="s">
        <v>891</v>
      </c>
      <c r="D66" s="54" t="s">
        <v>99</v>
      </c>
      <c r="E66" s="8" t="s">
        <v>100</v>
      </c>
      <c r="F66" s="72" t="s">
        <v>327</v>
      </c>
      <c r="G66" s="72" t="s">
        <v>258</v>
      </c>
      <c r="H66" s="72" t="s">
        <v>259</v>
      </c>
      <c r="I66" s="72" t="s">
        <v>132</v>
      </c>
      <c r="J66" s="72" t="s">
        <v>328</v>
      </c>
      <c r="K66" s="72" t="s">
        <v>329</v>
      </c>
      <c r="L66" s="72" t="s">
        <v>290</v>
      </c>
      <c r="M66" s="73" t="s">
        <v>253</v>
      </c>
      <c r="N66" s="73" t="e">
        <f t="shared" si="4"/>
        <v>#VALUE!</v>
      </c>
      <c r="O66" s="56" t="e">
        <f t="shared" si="3"/>
        <v>#VALUE!</v>
      </c>
      <c r="P66" s="148" t="e">
        <f>AVERAGE(O65:O66)</f>
        <v>#VALUE!</v>
      </c>
      <c r="Q66" s="1"/>
      <c r="Y66" s="28"/>
    </row>
    <row r="67" spans="1:25" x14ac:dyDescent="0.25">
      <c r="A67" s="1"/>
      <c r="B67" s="57" t="s">
        <v>227</v>
      </c>
      <c r="C67" s="18" t="s">
        <v>892</v>
      </c>
      <c r="D67" s="54" t="s">
        <v>99</v>
      </c>
      <c r="E67" s="8" t="s">
        <v>100</v>
      </c>
      <c r="F67" s="72" t="s">
        <v>128</v>
      </c>
      <c r="G67" s="72" t="s">
        <v>258</v>
      </c>
      <c r="H67" s="72" t="s">
        <v>259</v>
      </c>
      <c r="I67" s="72" t="s">
        <v>148</v>
      </c>
      <c r="J67" s="72" t="s">
        <v>335</v>
      </c>
      <c r="K67" s="72" t="s">
        <v>336</v>
      </c>
      <c r="L67" s="72" t="s">
        <v>213</v>
      </c>
      <c r="M67" s="73" t="s">
        <v>209</v>
      </c>
      <c r="N67" s="73" t="e">
        <f t="shared" si="4"/>
        <v>#VALUE!</v>
      </c>
      <c r="O67" s="56" t="e">
        <f t="shared" si="3"/>
        <v>#VALUE!</v>
      </c>
      <c r="P67" s="148">
        <v>2259.7064364360986</v>
      </c>
      <c r="Q67" s="1"/>
      <c r="Y67" s="28"/>
    </row>
    <row r="68" spans="1:25" x14ac:dyDescent="0.25">
      <c r="A68" s="1"/>
      <c r="B68" s="57" t="s">
        <v>227</v>
      </c>
      <c r="C68" s="18" t="s">
        <v>893</v>
      </c>
      <c r="D68" s="54" t="s">
        <v>99</v>
      </c>
      <c r="E68" s="8" t="s">
        <v>100</v>
      </c>
      <c r="F68" s="72" t="s">
        <v>128</v>
      </c>
      <c r="G68" s="72" t="s">
        <v>258</v>
      </c>
      <c r="H68" s="72" t="s">
        <v>259</v>
      </c>
      <c r="I68" s="72" t="s">
        <v>152</v>
      </c>
      <c r="J68" s="72" t="s">
        <v>263</v>
      </c>
      <c r="K68" s="72" t="s">
        <v>265</v>
      </c>
      <c r="L68" s="72" t="s">
        <v>256</v>
      </c>
      <c r="M68" s="73" t="s">
        <v>266</v>
      </c>
      <c r="N68" s="73" t="e">
        <f t="shared" si="4"/>
        <v>#VALUE!</v>
      </c>
      <c r="O68" s="56" t="e">
        <f t="shared" si="3"/>
        <v>#VALUE!</v>
      </c>
      <c r="P68" s="148">
        <v>2252.0263774482278</v>
      </c>
      <c r="Q68" s="1"/>
      <c r="Y68" s="28"/>
    </row>
    <row r="69" spans="1:25" x14ac:dyDescent="0.25">
      <c r="A69" s="1"/>
      <c r="B69" s="27"/>
      <c r="C69" s="29"/>
      <c r="D69" s="29"/>
      <c r="E69" s="30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1"/>
      <c r="R69" s="43" t="s">
        <v>963</v>
      </c>
      <c r="S69" s="43"/>
      <c r="T69" s="14"/>
      <c r="U69" s="25" t="s">
        <v>809</v>
      </c>
      <c r="Y69" s="28"/>
    </row>
    <row r="70" spans="1:25" x14ac:dyDescent="0.25">
      <c r="A70" s="1"/>
      <c r="B70" s="91" t="s">
        <v>984</v>
      </c>
      <c r="C70" s="18" t="s">
        <v>1404</v>
      </c>
      <c r="D70" s="54" t="s">
        <v>99</v>
      </c>
      <c r="E70" s="8" t="s">
        <v>100</v>
      </c>
      <c r="F70" s="72" t="s">
        <v>128</v>
      </c>
      <c r="G70" s="72" t="s">
        <v>150</v>
      </c>
      <c r="H70" s="72" t="s">
        <v>130</v>
      </c>
      <c r="I70" s="72" t="s">
        <v>152</v>
      </c>
      <c r="J70" s="72" t="s">
        <v>348</v>
      </c>
      <c r="K70" s="72" t="s">
        <v>349</v>
      </c>
      <c r="L70" s="72" t="s">
        <v>187</v>
      </c>
      <c r="M70" s="73" t="s">
        <v>350</v>
      </c>
      <c r="N70" s="73" t="e">
        <f t="shared" ref="N70:N97" si="5">K70/J70</f>
        <v>#VALUE!</v>
      </c>
      <c r="O70" s="20" t="e">
        <f>N70*3089.89</f>
        <v>#VALUE!</v>
      </c>
      <c r="P70" s="149"/>
      <c r="Q70" s="1"/>
      <c r="R70" s="39" t="s">
        <v>103</v>
      </c>
      <c r="S70" s="40" t="e">
        <f>MIN(P70:P97)</f>
        <v>#VALUE!</v>
      </c>
      <c r="T70" s="14"/>
      <c r="U70" s="25" t="s">
        <v>810</v>
      </c>
      <c r="Y70" s="28"/>
    </row>
    <row r="71" spans="1:25" x14ac:dyDescent="0.25">
      <c r="A71" s="1"/>
      <c r="B71" s="91" t="s">
        <v>984</v>
      </c>
      <c r="C71" s="18" t="s">
        <v>1405</v>
      </c>
      <c r="D71" s="54" t="s">
        <v>99</v>
      </c>
      <c r="E71" s="8" t="s">
        <v>100</v>
      </c>
      <c r="F71" s="72" t="s">
        <v>128</v>
      </c>
      <c r="G71" s="72" t="s">
        <v>150</v>
      </c>
      <c r="H71" s="72" t="s">
        <v>130</v>
      </c>
      <c r="I71" s="72" t="s">
        <v>228</v>
      </c>
      <c r="J71" s="72" t="s">
        <v>351</v>
      </c>
      <c r="K71" s="72" t="s">
        <v>352</v>
      </c>
      <c r="L71" s="72" t="s">
        <v>302</v>
      </c>
      <c r="M71" s="73" t="s">
        <v>294</v>
      </c>
      <c r="N71" s="73" t="e">
        <f t="shared" si="5"/>
        <v>#VALUE!</v>
      </c>
      <c r="O71" s="20" t="e">
        <f t="shared" ref="O71:O97" si="6">N71*3089.89</f>
        <v>#VALUE!</v>
      </c>
      <c r="P71" s="149" t="e">
        <f>AVERAGE(O70:O71)</f>
        <v>#VALUE!</v>
      </c>
      <c r="Q71" s="1"/>
      <c r="R71" s="41">
        <v>0.05</v>
      </c>
      <c r="S71" s="40" t="e">
        <f>PERCENTILE(P70:P97,0.05)</f>
        <v>#VALUE!</v>
      </c>
      <c r="T71" s="14"/>
      <c r="U71" s="80" t="s">
        <v>109</v>
      </c>
      <c r="Y71" s="28"/>
    </row>
    <row r="72" spans="1:25" x14ac:dyDescent="0.25">
      <c r="A72" s="1"/>
      <c r="B72" s="91" t="s">
        <v>984</v>
      </c>
      <c r="C72" s="18" t="s">
        <v>1406</v>
      </c>
      <c r="D72" s="54" t="s">
        <v>99</v>
      </c>
      <c r="E72" s="8" t="s">
        <v>100</v>
      </c>
      <c r="F72" s="72" t="s">
        <v>128</v>
      </c>
      <c r="G72" s="72" t="s">
        <v>150</v>
      </c>
      <c r="H72" s="72" t="s">
        <v>130</v>
      </c>
      <c r="I72" s="72" t="s">
        <v>228</v>
      </c>
      <c r="J72" s="72" t="s">
        <v>353</v>
      </c>
      <c r="K72" s="72" t="s">
        <v>354</v>
      </c>
      <c r="L72" s="72" t="s">
        <v>355</v>
      </c>
      <c r="M72" s="73" t="s">
        <v>332</v>
      </c>
      <c r="N72" s="73" t="e">
        <f t="shared" si="5"/>
        <v>#VALUE!</v>
      </c>
      <c r="O72" s="20" t="e">
        <f t="shared" si="6"/>
        <v>#VALUE!</v>
      </c>
      <c r="P72" s="149"/>
      <c r="Q72" s="1"/>
      <c r="R72" s="39" t="s">
        <v>101</v>
      </c>
      <c r="S72" s="40" t="e">
        <f>AVERAGE(P70:P97)</f>
        <v>#VALUE!</v>
      </c>
      <c r="T72" s="14"/>
      <c r="U72" s="51"/>
      <c r="Y72" s="28"/>
    </row>
    <row r="73" spans="1:25" x14ac:dyDescent="0.25">
      <c r="A73" s="1"/>
      <c r="B73" s="91" t="s">
        <v>984</v>
      </c>
      <c r="C73" s="18" t="s">
        <v>1407</v>
      </c>
      <c r="D73" s="54" t="s">
        <v>99</v>
      </c>
      <c r="E73" s="8" t="s">
        <v>100</v>
      </c>
      <c r="F73" s="72" t="s">
        <v>128</v>
      </c>
      <c r="G73" s="72" t="s">
        <v>150</v>
      </c>
      <c r="H73" s="72" t="s">
        <v>130</v>
      </c>
      <c r="I73" s="72" t="s">
        <v>228</v>
      </c>
      <c r="J73" s="72" t="s">
        <v>356</v>
      </c>
      <c r="K73" s="72" t="s">
        <v>357</v>
      </c>
      <c r="L73" s="72" t="s">
        <v>358</v>
      </c>
      <c r="M73" s="73" t="s">
        <v>359</v>
      </c>
      <c r="N73" s="73" t="e">
        <f t="shared" si="5"/>
        <v>#VALUE!</v>
      </c>
      <c r="O73" s="20" t="e">
        <f t="shared" si="6"/>
        <v>#VALUE!</v>
      </c>
      <c r="P73" s="149" t="e">
        <f>AVERAGE(O72:O73)</f>
        <v>#VALUE!</v>
      </c>
      <c r="Q73" s="1"/>
      <c r="R73" s="41">
        <v>0.95</v>
      </c>
      <c r="S73" s="40" t="e">
        <f>PERCENTILE(P70:P97,0.95)</f>
        <v>#VALUE!</v>
      </c>
      <c r="T73" s="14"/>
      <c r="U73" s="25"/>
      <c r="Y73" s="28"/>
    </row>
    <row r="74" spans="1:25" x14ac:dyDescent="0.25">
      <c r="A74" s="1"/>
      <c r="B74" s="91" t="s">
        <v>984</v>
      </c>
      <c r="C74" s="18" t="s">
        <v>939</v>
      </c>
      <c r="D74" s="54" t="s">
        <v>99</v>
      </c>
      <c r="E74" s="8" t="s">
        <v>100</v>
      </c>
      <c r="F74" s="72" t="s">
        <v>128</v>
      </c>
      <c r="G74" s="72" t="s">
        <v>150</v>
      </c>
      <c r="H74" s="72" t="s">
        <v>130</v>
      </c>
      <c r="I74" s="72" t="s">
        <v>228</v>
      </c>
      <c r="J74" s="72" t="s">
        <v>360</v>
      </c>
      <c r="K74" s="72" t="s">
        <v>361</v>
      </c>
      <c r="L74" s="72" t="s">
        <v>362</v>
      </c>
      <c r="M74" s="73" t="s">
        <v>286</v>
      </c>
      <c r="N74" s="73" t="e">
        <f t="shared" si="5"/>
        <v>#VALUE!</v>
      </c>
      <c r="O74" s="20" t="e">
        <f t="shared" si="6"/>
        <v>#VALUE!</v>
      </c>
      <c r="P74" s="149"/>
      <c r="Q74" s="1"/>
      <c r="R74" s="39" t="s">
        <v>104</v>
      </c>
      <c r="S74" s="40" t="e">
        <f>MAX(P70:P97)</f>
        <v>#VALUE!</v>
      </c>
      <c r="T74" s="14"/>
      <c r="U74" s="25"/>
      <c r="Y74" s="28"/>
    </row>
    <row r="75" spans="1:25" x14ac:dyDescent="0.25">
      <c r="A75" s="1"/>
      <c r="B75" s="91" t="s">
        <v>984</v>
      </c>
      <c r="C75" s="18" t="s">
        <v>940</v>
      </c>
      <c r="D75" s="54" t="s">
        <v>99</v>
      </c>
      <c r="E75" s="8" t="s">
        <v>100</v>
      </c>
      <c r="F75" s="72" t="s">
        <v>128</v>
      </c>
      <c r="G75" s="72" t="s">
        <v>150</v>
      </c>
      <c r="H75" s="72" t="s">
        <v>130</v>
      </c>
      <c r="I75" s="72" t="s">
        <v>228</v>
      </c>
      <c r="J75" s="72" t="s">
        <v>363</v>
      </c>
      <c r="K75" s="72" t="s">
        <v>364</v>
      </c>
      <c r="L75" s="72" t="s">
        <v>147</v>
      </c>
      <c r="M75" s="73" t="s">
        <v>365</v>
      </c>
      <c r="N75" s="73" t="e">
        <f t="shared" si="5"/>
        <v>#VALUE!</v>
      </c>
      <c r="O75" s="20" t="e">
        <f t="shared" si="6"/>
        <v>#VALUE!</v>
      </c>
      <c r="P75" s="149"/>
      <c r="Q75" s="1"/>
      <c r="R75" s="39" t="s">
        <v>102</v>
      </c>
      <c r="S75" s="40" t="e">
        <f>STDEVA(P70:P97)</f>
        <v>#VALUE!</v>
      </c>
      <c r="T75" s="14"/>
      <c r="U75" s="25"/>
      <c r="Y75" s="28"/>
    </row>
    <row r="76" spans="1:25" x14ac:dyDescent="0.25">
      <c r="A76" s="1"/>
      <c r="B76" s="91" t="s">
        <v>984</v>
      </c>
      <c r="C76" s="18" t="s">
        <v>941</v>
      </c>
      <c r="D76" s="54" t="s">
        <v>99</v>
      </c>
      <c r="E76" s="8" t="s">
        <v>100</v>
      </c>
      <c r="F76" s="72" t="s">
        <v>128</v>
      </c>
      <c r="G76" s="72" t="s">
        <v>150</v>
      </c>
      <c r="H76" s="72" t="s">
        <v>130</v>
      </c>
      <c r="I76" s="72" t="s">
        <v>152</v>
      </c>
      <c r="J76" s="72" t="s">
        <v>366</v>
      </c>
      <c r="K76" s="72" t="s">
        <v>367</v>
      </c>
      <c r="L76" s="72" t="s">
        <v>145</v>
      </c>
      <c r="M76" s="73" t="s">
        <v>368</v>
      </c>
      <c r="N76" s="73" t="e">
        <f t="shared" si="5"/>
        <v>#VALUE!</v>
      </c>
      <c r="O76" s="20" t="e">
        <f t="shared" si="6"/>
        <v>#VALUE!</v>
      </c>
      <c r="P76" s="149" t="e">
        <f>AVERAGE(O74:O76)</f>
        <v>#VALUE!</v>
      </c>
      <c r="Q76" s="1"/>
      <c r="R76" s="14"/>
      <c r="S76" s="14"/>
      <c r="T76" s="14"/>
      <c r="U76" s="25"/>
      <c r="Y76" s="28"/>
    </row>
    <row r="77" spans="1:25" x14ac:dyDescent="0.25">
      <c r="A77" s="1"/>
      <c r="B77" s="91" t="s">
        <v>984</v>
      </c>
      <c r="C77" s="18" t="s">
        <v>942</v>
      </c>
      <c r="D77" s="54" t="s">
        <v>99</v>
      </c>
      <c r="E77" s="8" t="s">
        <v>100</v>
      </c>
      <c r="F77" s="72" t="s">
        <v>128</v>
      </c>
      <c r="G77" s="72" t="s">
        <v>150</v>
      </c>
      <c r="H77" s="72" t="s">
        <v>130</v>
      </c>
      <c r="I77" s="72" t="s">
        <v>235</v>
      </c>
      <c r="J77" s="72" t="s">
        <v>369</v>
      </c>
      <c r="K77" s="72" t="s">
        <v>370</v>
      </c>
      <c r="L77" s="72" t="s">
        <v>176</v>
      </c>
      <c r="M77" s="73" t="s">
        <v>371</v>
      </c>
      <c r="N77" s="73" t="e">
        <f t="shared" si="5"/>
        <v>#VALUE!</v>
      </c>
      <c r="O77" s="20" t="e">
        <f t="shared" si="6"/>
        <v>#VALUE!</v>
      </c>
      <c r="P77" s="149"/>
      <c r="Q77" s="1"/>
      <c r="Y77" s="28"/>
    </row>
    <row r="78" spans="1:25" x14ac:dyDescent="0.25">
      <c r="A78" s="1"/>
      <c r="B78" s="91" t="s">
        <v>984</v>
      </c>
      <c r="C78" s="18" t="s">
        <v>943</v>
      </c>
      <c r="D78" s="54" t="s">
        <v>99</v>
      </c>
      <c r="E78" s="8" t="s">
        <v>100</v>
      </c>
      <c r="F78" s="72" t="s">
        <v>128</v>
      </c>
      <c r="G78" s="72" t="s">
        <v>150</v>
      </c>
      <c r="H78" s="72" t="s">
        <v>130</v>
      </c>
      <c r="I78" s="72" t="s">
        <v>235</v>
      </c>
      <c r="J78" s="72" t="s">
        <v>372</v>
      </c>
      <c r="K78" s="72" t="s">
        <v>373</v>
      </c>
      <c r="L78" s="72" t="s">
        <v>279</v>
      </c>
      <c r="M78" s="73" t="s">
        <v>374</v>
      </c>
      <c r="N78" s="73" t="e">
        <f t="shared" si="5"/>
        <v>#VALUE!</v>
      </c>
      <c r="O78" s="20" t="e">
        <f t="shared" si="6"/>
        <v>#VALUE!</v>
      </c>
      <c r="P78" s="149"/>
      <c r="Q78" s="1"/>
      <c r="Y78" s="28"/>
    </row>
    <row r="79" spans="1:25" x14ac:dyDescent="0.25">
      <c r="A79" s="1"/>
      <c r="B79" s="91" t="s">
        <v>984</v>
      </c>
      <c r="C79" s="18" t="s">
        <v>944</v>
      </c>
      <c r="D79" s="54" t="s">
        <v>99</v>
      </c>
      <c r="E79" s="8" t="s">
        <v>100</v>
      </c>
      <c r="F79" s="72" t="s">
        <v>128</v>
      </c>
      <c r="G79" s="72" t="s">
        <v>150</v>
      </c>
      <c r="H79" s="72" t="s">
        <v>130</v>
      </c>
      <c r="I79" s="72" t="s">
        <v>228</v>
      </c>
      <c r="J79" s="72" t="s">
        <v>375</v>
      </c>
      <c r="K79" s="72" t="s">
        <v>376</v>
      </c>
      <c r="L79" s="72" t="s">
        <v>377</v>
      </c>
      <c r="M79" s="73" t="s">
        <v>242</v>
      </c>
      <c r="N79" s="73" t="e">
        <f t="shared" si="5"/>
        <v>#VALUE!</v>
      </c>
      <c r="O79" s="20" t="e">
        <f t="shared" si="6"/>
        <v>#VALUE!</v>
      </c>
      <c r="P79" s="149" t="e">
        <f>AVERAGE(O77:O79)</f>
        <v>#VALUE!</v>
      </c>
      <c r="Q79" s="1"/>
      <c r="Y79" s="28"/>
    </row>
    <row r="80" spans="1:25" s="45" customFormat="1" x14ac:dyDescent="0.25">
      <c r="A80" s="47"/>
      <c r="B80" s="91" t="s">
        <v>984</v>
      </c>
      <c r="C80" s="18" t="s">
        <v>945</v>
      </c>
      <c r="D80" s="54" t="s">
        <v>99</v>
      </c>
      <c r="E80" s="8" t="s">
        <v>100</v>
      </c>
      <c r="F80" s="72" t="s">
        <v>128</v>
      </c>
      <c r="G80" s="72" t="s">
        <v>150</v>
      </c>
      <c r="H80" s="72" t="s">
        <v>130</v>
      </c>
      <c r="I80" s="72" t="s">
        <v>239</v>
      </c>
      <c r="J80" s="72" t="s">
        <v>378</v>
      </c>
      <c r="K80" s="72" t="s">
        <v>379</v>
      </c>
      <c r="L80" s="72" t="s">
        <v>231</v>
      </c>
      <c r="M80" s="73" t="s">
        <v>380</v>
      </c>
      <c r="N80" s="73" t="e">
        <f t="shared" si="5"/>
        <v>#VALUE!</v>
      </c>
      <c r="O80" s="20" t="e">
        <f t="shared" si="6"/>
        <v>#VALUE!</v>
      </c>
      <c r="P80" s="149"/>
      <c r="Q80" s="47"/>
      <c r="V80" s="25"/>
      <c r="W80" s="25"/>
    </row>
    <row r="81" spans="1:37" s="45" customFormat="1" x14ac:dyDescent="0.25">
      <c r="A81" s="47"/>
      <c r="B81" s="91" t="s">
        <v>984</v>
      </c>
      <c r="C81" s="18" t="s">
        <v>946</v>
      </c>
      <c r="D81" s="54" t="s">
        <v>99</v>
      </c>
      <c r="E81" s="8" t="s">
        <v>100</v>
      </c>
      <c r="F81" s="72" t="s">
        <v>128</v>
      </c>
      <c r="G81" s="72" t="s">
        <v>150</v>
      </c>
      <c r="H81" s="72" t="s">
        <v>130</v>
      </c>
      <c r="I81" s="72" t="s">
        <v>235</v>
      </c>
      <c r="J81" s="72" t="s">
        <v>381</v>
      </c>
      <c r="K81" s="72" t="s">
        <v>382</v>
      </c>
      <c r="L81" s="72" t="s">
        <v>279</v>
      </c>
      <c r="M81" s="73" t="s">
        <v>266</v>
      </c>
      <c r="N81" s="73" t="e">
        <f t="shared" si="5"/>
        <v>#VALUE!</v>
      </c>
      <c r="O81" s="20" t="e">
        <f t="shared" si="6"/>
        <v>#VALUE!</v>
      </c>
      <c r="P81" s="149"/>
      <c r="Q81" s="55"/>
      <c r="V81" s="25"/>
      <c r="W81" s="25"/>
    </row>
    <row r="82" spans="1:37" s="45" customFormat="1" x14ac:dyDescent="0.25">
      <c r="A82" s="47"/>
      <c r="B82" s="91" t="s">
        <v>984</v>
      </c>
      <c r="C82" s="18" t="s">
        <v>947</v>
      </c>
      <c r="D82" s="54" t="s">
        <v>99</v>
      </c>
      <c r="E82" s="8" t="s">
        <v>100</v>
      </c>
      <c r="F82" s="72" t="s">
        <v>128</v>
      </c>
      <c r="G82" s="72" t="s">
        <v>150</v>
      </c>
      <c r="H82" s="72" t="s">
        <v>130</v>
      </c>
      <c r="I82" s="72" t="s">
        <v>152</v>
      </c>
      <c r="J82" s="72" t="s">
        <v>383</v>
      </c>
      <c r="K82" s="72" t="s">
        <v>384</v>
      </c>
      <c r="L82" s="72" t="s">
        <v>141</v>
      </c>
      <c r="M82" s="73" t="s">
        <v>385</v>
      </c>
      <c r="N82" s="73" t="e">
        <f t="shared" si="5"/>
        <v>#VALUE!</v>
      </c>
      <c r="O82" s="20" t="e">
        <f t="shared" si="6"/>
        <v>#VALUE!</v>
      </c>
      <c r="P82" s="149" t="e">
        <f>AVERAGE(O80:O82)</f>
        <v>#VALUE!</v>
      </c>
      <c r="Q82" s="55"/>
      <c r="V82" s="25"/>
      <c r="W82" s="25"/>
    </row>
    <row r="83" spans="1:37" s="45" customFormat="1" x14ac:dyDescent="0.25">
      <c r="A83" s="47"/>
      <c r="B83" s="91" t="s">
        <v>984</v>
      </c>
      <c r="C83" s="18" t="s">
        <v>948</v>
      </c>
      <c r="D83" s="54" t="s">
        <v>99</v>
      </c>
      <c r="E83" s="8" t="s">
        <v>100</v>
      </c>
      <c r="F83" s="72" t="s">
        <v>128</v>
      </c>
      <c r="G83" s="72" t="s">
        <v>150</v>
      </c>
      <c r="H83" s="72" t="s">
        <v>130</v>
      </c>
      <c r="I83" s="72" t="s">
        <v>235</v>
      </c>
      <c r="J83" s="72" t="s">
        <v>386</v>
      </c>
      <c r="K83" s="72" t="s">
        <v>387</v>
      </c>
      <c r="L83" s="72" t="s">
        <v>231</v>
      </c>
      <c r="M83" s="73" t="s">
        <v>252</v>
      </c>
      <c r="N83" s="73" t="e">
        <f t="shared" si="5"/>
        <v>#VALUE!</v>
      </c>
      <c r="O83" s="20" t="e">
        <f t="shared" si="6"/>
        <v>#VALUE!</v>
      </c>
      <c r="P83" s="149"/>
      <c r="Q83" s="55"/>
      <c r="V83" s="25"/>
      <c r="W83" s="25"/>
    </row>
    <row r="84" spans="1:37" s="45" customFormat="1" x14ac:dyDescent="0.25">
      <c r="A84" s="47"/>
      <c r="B84" s="91" t="s">
        <v>984</v>
      </c>
      <c r="C84" s="18" t="s">
        <v>949</v>
      </c>
      <c r="D84" s="54" t="s">
        <v>99</v>
      </c>
      <c r="E84" s="8" t="s">
        <v>100</v>
      </c>
      <c r="F84" s="72" t="s">
        <v>128</v>
      </c>
      <c r="G84" s="72" t="s">
        <v>150</v>
      </c>
      <c r="H84" s="72" t="s">
        <v>130</v>
      </c>
      <c r="I84" s="72" t="s">
        <v>228</v>
      </c>
      <c r="J84" s="72" t="s">
        <v>388</v>
      </c>
      <c r="K84" s="72" t="s">
        <v>389</v>
      </c>
      <c r="L84" s="72" t="s">
        <v>191</v>
      </c>
      <c r="M84" s="73" t="s">
        <v>390</v>
      </c>
      <c r="N84" s="73" t="e">
        <f t="shared" si="5"/>
        <v>#VALUE!</v>
      </c>
      <c r="O84" s="20" t="e">
        <f t="shared" si="6"/>
        <v>#VALUE!</v>
      </c>
      <c r="P84" s="149"/>
      <c r="Q84" s="55"/>
      <c r="V84" s="25"/>
      <c r="W84" s="25"/>
    </row>
    <row r="85" spans="1:37" s="45" customFormat="1" x14ac:dyDescent="0.25">
      <c r="A85" s="47"/>
      <c r="B85" s="91" t="s">
        <v>984</v>
      </c>
      <c r="C85" s="18" t="s">
        <v>950</v>
      </c>
      <c r="D85" s="54" t="s">
        <v>99</v>
      </c>
      <c r="E85" s="8" t="s">
        <v>100</v>
      </c>
      <c r="F85" s="72" t="s">
        <v>128</v>
      </c>
      <c r="G85" s="72" t="s">
        <v>150</v>
      </c>
      <c r="H85" s="72" t="s">
        <v>130</v>
      </c>
      <c r="I85" s="72" t="s">
        <v>228</v>
      </c>
      <c r="J85" s="72" t="s">
        <v>391</v>
      </c>
      <c r="K85" s="72" t="s">
        <v>392</v>
      </c>
      <c r="L85" s="72" t="s">
        <v>393</v>
      </c>
      <c r="M85" s="73" t="s">
        <v>394</v>
      </c>
      <c r="N85" s="73" t="e">
        <f t="shared" si="5"/>
        <v>#VALUE!</v>
      </c>
      <c r="O85" s="20" t="e">
        <f t="shared" si="6"/>
        <v>#VALUE!</v>
      </c>
      <c r="P85" s="149" t="e">
        <f>AVERAGE(O83:O85)</f>
        <v>#VALUE!</v>
      </c>
      <c r="Q85" s="55"/>
      <c r="V85" s="25"/>
      <c r="W85" s="25"/>
    </row>
    <row r="86" spans="1:37" s="45" customFormat="1" x14ac:dyDescent="0.25">
      <c r="A86" s="47"/>
      <c r="B86" s="91" t="s">
        <v>984</v>
      </c>
      <c r="C86" s="18" t="s">
        <v>951</v>
      </c>
      <c r="D86" s="54" t="s">
        <v>99</v>
      </c>
      <c r="E86" s="8" t="s">
        <v>100</v>
      </c>
      <c r="F86" s="72" t="s">
        <v>128</v>
      </c>
      <c r="G86" s="72" t="s">
        <v>150</v>
      </c>
      <c r="H86" s="72" t="s">
        <v>130</v>
      </c>
      <c r="I86" s="72" t="s">
        <v>152</v>
      </c>
      <c r="J86" s="72" t="s">
        <v>395</v>
      </c>
      <c r="K86" s="72" t="s">
        <v>396</v>
      </c>
      <c r="L86" s="72" t="s">
        <v>176</v>
      </c>
      <c r="M86" s="73" t="s">
        <v>397</v>
      </c>
      <c r="N86" s="73" t="e">
        <f t="shared" si="5"/>
        <v>#VALUE!</v>
      </c>
      <c r="O86" s="20" t="e">
        <f t="shared" si="6"/>
        <v>#VALUE!</v>
      </c>
      <c r="P86" s="149"/>
      <c r="Q86" s="55"/>
      <c r="V86" s="25"/>
      <c r="W86" s="25"/>
    </row>
    <row r="87" spans="1:37" s="45" customFormat="1" x14ac:dyDescent="0.25">
      <c r="A87" s="47"/>
      <c r="B87" s="91" t="s">
        <v>984</v>
      </c>
      <c r="C87" s="18" t="s">
        <v>952</v>
      </c>
      <c r="D87" s="54" t="s">
        <v>99</v>
      </c>
      <c r="E87" s="8" t="s">
        <v>100</v>
      </c>
      <c r="F87" s="72" t="s">
        <v>128</v>
      </c>
      <c r="G87" s="72" t="s">
        <v>150</v>
      </c>
      <c r="H87" s="72" t="s">
        <v>130</v>
      </c>
      <c r="I87" s="72" t="s">
        <v>228</v>
      </c>
      <c r="J87" s="72" t="s">
        <v>398</v>
      </c>
      <c r="K87" s="72" t="s">
        <v>399</v>
      </c>
      <c r="L87" s="72" t="s">
        <v>400</v>
      </c>
      <c r="M87" s="73" t="s">
        <v>339</v>
      </c>
      <c r="N87" s="73" t="e">
        <f t="shared" si="5"/>
        <v>#VALUE!</v>
      </c>
      <c r="O87" s="20" t="e">
        <f t="shared" si="6"/>
        <v>#VALUE!</v>
      </c>
      <c r="P87" s="149"/>
      <c r="Q87" s="55"/>
      <c r="V87" s="25"/>
      <c r="W87" s="25"/>
    </row>
    <row r="88" spans="1:37" s="45" customFormat="1" x14ac:dyDescent="0.25">
      <c r="A88" s="47"/>
      <c r="B88" s="91" t="s">
        <v>984</v>
      </c>
      <c r="C88" s="18" t="s">
        <v>953</v>
      </c>
      <c r="D88" s="54" t="s">
        <v>99</v>
      </c>
      <c r="E88" s="8" t="s">
        <v>100</v>
      </c>
      <c r="F88" s="72" t="s">
        <v>128</v>
      </c>
      <c r="G88" s="72" t="s">
        <v>150</v>
      </c>
      <c r="H88" s="72" t="s">
        <v>130</v>
      </c>
      <c r="I88" s="72" t="s">
        <v>152</v>
      </c>
      <c r="J88" s="72" t="s">
        <v>401</v>
      </c>
      <c r="K88" s="72" t="s">
        <v>402</v>
      </c>
      <c r="L88" s="72" t="s">
        <v>371</v>
      </c>
      <c r="M88" s="73" t="s">
        <v>403</v>
      </c>
      <c r="N88" s="73" t="e">
        <f t="shared" si="5"/>
        <v>#VALUE!</v>
      </c>
      <c r="O88" s="20" t="e">
        <f t="shared" si="6"/>
        <v>#VALUE!</v>
      </c>
      <c r="P88" s="149" t="e">
        <f>AVERAGE(O86:O88)</f>
        <v>#VALUE!</v>
      </c>
      <c r="Q88" s="55"/>
      <c r="R88" s="25"/>
      <c r="S88" s="25"/>
      <c r="T88" s="25"/>
      <c r="U88" s="25"/>
      <c r="V88" s="25"/>
      <c r="W88" s="25"/>
    </row>
    <row r="89" spans="1:37" s="45" customFormat="1" x14ac:dyDescent="0.25">
      <c r="A89" s="47"/>
      <c r="B89" s="91" t="s">
        <v>984</v>
      </c>
      <c r="C89" s="18" t="s">
        <v>954</v>
      </c>
      <c r="D89" s="54" t="s">
        <v>99</v>
      </c>
      <c r="E89" s="8" t="s">
        <v>100</v>
      </c>
      <c r="F89" s="72" t="s">
        <v>128</v>
      </c>
      <c r="G89" s="72" t="s">
        <v>150</v>
      </c>
      <c r="H89" s="72" t="s">
        <v>130</v>
      </c>
      <c r="I89" s="72" t="s">
        <v>152</v>
      </c>
      <c r="J89" s="72" t="s">
        <v>404</v>
      </c>
      <c r="K89" s="72" t="s">
        <v>405</v>
      </c>
      <c r="L89" s="72" t="s">
        <v>406</v>
      </c>
      <c r="M89" s="73" t="s">
        <v>407</v>
      </c>
      <c r="N89" s="73" t="e">
        <f t="shared" si="5"/>
        <v>#VALUE!</v>
      </c>
      <c r="O89" s="20" t="e">
        <f t="shared" si="6"/>
        <v>#VALUE!</v>
      </c>
      <c r="P89" s="149"/>
      <c r="Q89" s="55"/>
      <c r="R89" s="25"/>
      <c r="S89" s="25"/>
      <c r="T89" s="25"/>
      <c r="U89" s="25"/>
      <c r="V89" s="25"/>
      <c r="W89" s="25"/>
    </row>
    <row r="90" spans="1:37" s="45" customFormat="1" x14ac:dyDescent="0.25">
      <c r="A90" s="47"/>
      <c r="B90" s="91" t="s">
        <v>984</v>
      </c>
      <c r="C90" s="18" t="s">
        <v>955</v>
      </c>
      <c r="D90" s="54" t="s">
        <v>99</v>
      </c>
      <c r="E90" s="8" t="s">
        <v>100</v>
      </c>
      <c r="F90" s="72" t="s">
        <v>128</v>
      </c>
      <c r="G90" s="72" t="s">
        <v>150</v>
      </c>
      <c r="H90" s="72" t="s">
        <v>130</v>
      </c>
      <c r="I90" s="72" t="s">
        <v>235</v>
      </c>
      <c r="J90" s="72" t="s">
        <v>408</v>
      </c>
      <c r="K90" s="72" t="s">
        <v>409</v>
      </c>
      <c r="L90" s="72" t="s">
        <v>231</v>
      </c>
      <c r="M90" s="73" t="s">
        <v>339</v>
      </c>
      <c r="N90" s="73" t="e">
        <f t="shared" si="5"/>
        <v>#VALUE!</v>
      </c>
      <c r="O90" s="20" t="e">
        <f t="shared" si="6"/>
        <v>#VALUE!</v>
      </c>
      <c r="P90" s="149"/>
      <c r="Q90" s="55"/>
      <c r="R90" s="25"/>
      <c r="S90" s="25"/>
      <c r="T90" s="25"/>
      <c r="U90" s="25"/>
      <c r="V90" s="25"/>
      <c r="W90" s="25"/>
    </row>
    <row r="91" spans="1:37" s="45" customFormat="1" x14ac:dyDescent="0.25">
      <c r="A91" s="47"/>
      <c r="B91" s="91" t="s">
        <v>984</v>
      </c>
      <c r="C91" s="18" t="s">
        <v>956</v>
      </c>
      <c r="D91" s="54" t="s">
        <v>99</v>
      </c>
      <c r="E91" s="8" t="s">
        <v>100</v>
      </c>
      <c r="F91" s="72" t="s">
        <v>128</v>
      </c>
      <c r="G91" s="72" t="s">
        <v>150</v>
      </c>
      <c r="H91" s="72" t="s">
        <v>130</v>
      </c>
      <c r="I91" s="72" t="s">
        <v>152</v>
      </c>
      <c r="J91" s="72" t="s">
        <v>410</v>
      </c>
      <c r="K91" s="72" t="s">
        <v>411</v>
      </c>
      <c r="L91" s="72" t="s">
        <v>217</v>
      </c>
      <c r="M91" s="73" t="s">
        <v>412</v>
      </c>
      <c r="N91" s="73" t="e">
        <f t="shared" si="5"/>
        <v>#VALUE!</v>
      </c>
      <c r="O91" s="20" t="e">
        <f t="shared" si="6"/>
        <v>#VALUE!</v>
      </c>
      <c r="P91" s="149" t="e">
        <f>AVERAGE(O89:O91)</f>
        <v>#VALUE!</v>
      </c>
      <c r="Q91" s="55"/>
      <c r="R91" s="25"/>
      <c r="S91" s="25"/>
      <c r="T91" s="25"/>
      <c r="U91" s="25"/>
      <c r="V91" s="25"/>
      <c r="W91" s="25"/>
    </row>
    <row r="92" spans="1:37" s="45" customFormat="1" x14ac:dyDescent="0.25">
      <c r="A92" s="47"/>
      <c r="B92" s="91" t="s">
        <v>984</v>
      </c>
      <c r="C92" s="18" t="s">
        <v>957</v>
      </c>
      <c r="D92" s="54" t="s">
        <v>99</v>
      </c>
      <c r="E92" s="8" t="s">
        <v>100</v>
      </c>
      <c r="F92" s="72" t="s">
        <v>128</v>
      </c>
      <c r="G92" s="72" t="s">
        <v>150</v>
      </c>
      <c r="H92" s="72" t="s">
        <v>130</v>
      </c>
      <c r="I92" s="72" t="s">
        <v>152</v>
      </c>
      <c r="J92" s="72" t="s">
        <v>413</v>
      </c>
      <c r="K92" s="72" t="s">
        <v>414</v>
      </c>
      <c r="L92" s="72" t="s">
        <v>415</v>
      </c>
      <c r="M92" s="73" t="s">
        <v>318</v>
      </c>
      <c r="N92" s="73" t="e">
        <f t="shared" si="5"/>
        <v>#VALUE!</v>
      </c>
      <c r="O92" s="20" t="e">
        <f t="shared" si="6"/>
        <v>#VALUE!</v>
      </c>
      <c r="P92" s="149"/>
      <c r="Q92" s="55"/>
      <c r="R92" s="25"/>
      <c r="S92" s="25"/>
      <c r="T92" s="25"/>
      <c r="U92" s="25"/>
      <c r="V92" s="25"/>
      <c r="W92" s="25"/>
      <c r="Y92"/>
      <c r="Z92"/>
      <c r="AA92"/>
      <c r="AB92"/>
      <c r="AC92"/>
      <c r="AD92"/>
      <c r="AE92"/>
      <c r="AF92"/>
      <c r="AG92"/>
      <c r="AH92"/>
      <c r="AI92"/>
      <c r="AJ92"/>
      <c r="AK92"/>
    </row>
    <row r="93" spans="1:37" s="45" customFormat="1" x14ac:dyDescent="0.25">
      <c r="A93" s="47"/>
      <c r="B93" s="91" t="s">
        <v>984</v>
      </c>
      <c r="C93" s="18" t="s">
        <v>958</v>
      </c>
      <c r="D93" s="54" t="s">
        <v>99</v>
      </c>
      <c r="E93" s="8" t="s">
        <v>100</v>
      </c>
      <c r="F93" s="72" t="s">
        <v>128</v>
      </c>
      <c r="G93" s="72" t="s">
        <v>150</v>
      </c>
      <c r="H93" s="72" t="s">
        <v>130</v>
      </c>
      <c r="I93" s="72" t="s">
        <v>228</v>
      </c>
      <c r="J93" s="72" t="s">
        <v>416</v>
      </c>
      <c r="K93" s="72" t="s">
        <v>417</v>
      </c>
      <c r="L93" s="72" t="s">
        <v>418</v>
      </c>
      <c r="M93" s="73" t="s">
        <v>242</v>
      </c>
      <c r="N93" s="73" t="e">
        <f t="shared" si="5"/>
        <v>#VALUE!</v>
      </c>
      <c r="O93" s="20" t="e">
        <f t="shared" si="6"/>
        <v>#VALUE!</v>
      </c>
      <c r="P93" s="149"/>
      <c r="Q93" s="55"/>
      <c r="R93" s="25"/>
      <c r="S93" s="25"/>
      <c r="T93" s="25"/>
      <c r="U93" s="25"/>
      <c r="V93" s="25"/>
      <c r="W93" s="25"/>
      <c r="Y93"/>
      <c r="Z93"/>
      <c r="AA93"/>
      <c r="AB93"/>
      <c r="AC93"/>
      <c r="AD93"/>
      <c r="AE93"/>
      <c r="AF93"/>
      <c r="AG93"/>
      <c r="AH93"/>
      <c r="AI93"/>
      <c r="AJ93"/>
      <c r="AK93"/>
    </row>
    <row r="94" spans="1:37" s="45" customFormat="1" x14ac:dyDescent="0.25">
      <c r="A94" s="47"/>
      <c r="B94" s="91" t="s">
        <v>984</v>
      </c>
      <c r="C94" s="18" t="s">
        <v>959</v>
      </c>
      <c r="D94" s="54" t="s">
        <v>99</v>
      </c>
      <c r="E94" s="8" t="s">
        <v>100</v>
      </c>
      <c r="F94" s="72" t="s">
        <v>128</v>
      </c>
      <c r="G94" s="72" t="s">
        <v>150</v>
      </c>
      <c r="H94" s="72" t="s">
        <v>130</v>
      </c>
      <c r="I94" s="72" t="s">
        <v>239</v>
      </c>
      <c r="J94" s="72" t="s">
        <v>419</v>
      </c>
      <c r="K94" s="72" t="s">
        <v>420</v>
      </c>
      <c r="L94" s="72" t="s">
        <v>421</v>
      </c>
      <c r="M94" s="73" t="s">
        <v>422</v>
      </c>
      <c r="N94" s="73" t="e">
        <f t="shared" si="5"/>
        <v>#VALUE!</v>
      </c>
      <c r="O94" s="20" t="e">
        <f t="shared" si="6"/>
        <v>#VALUE!</v>
      </c>
      <c r="P94" s="149" t="e">
        <f>AVERAGE(O92:O94)</f>
        <v>#VALUE!</v>
      </c>
      <c r="Q94" s="55"/>
      <c r="R94" s="25"/>
      <c r="S94" s="25"/>
      <c r="T94" s="25"/>
      <c r="U94" s="25"/>
      <c r="V94" s="25"/>
      <c r="W94" s="25"/>
      <c r="Y94"/>
      <c r="Z94"/>
      <c r="AA94"/>
      <c r="AB94"/>
      <c r="AC94"/>
      <c r="AD94"/>
      <c r="AE94"/>
      <c r="AF94"/>
      <c r="AG94"/>
      <c r="AH94"/>
      <c r="AI94"/>
      <c r="AJ94"/>
      <c r="AK94"/>
    </row>
    <row r="95" spans="1:37" s="45" customFormat="1" x14ac:dyDescent="0.25">
      <c r="A95" s="47"/>
      <c r="B95" s="91" t="s">
        <v>984</v>
      </c>
      <c r="C95" s="18" t="s">
        <v>960</v>
      </c>
      <c r="D95" s="54" t="s">
        <v>99</v>
      </c>
      <c r="E95" s="8" t="s">
        <v>100</v>
      </c>
      <c r="F95" s="72" t="s">
        <v>128</v>
      </c>
      <c r="G95" s="72" t="s">
        <v>150</v>
      </c>
      <c r="H95" s="72" t="s">
        <v>130</v>
      </c>
      <c r="I95" s="72" t="s">
        <v>235</v>
      </c>
      <c r="J95" s="72" t="s">
        <v>423</v>
      </c>
      <c r="K95" s="72" t="s">
        <v>424</v>
      </c>
      <c r="L95" s="72" t="s">
        <v>425</v>
      </c>
      <c r="M95" s="73" t="s">
        <v>310</v>
      </c>
      <c r="N95" s="73" t="e">
        <f t="shared" si="5"/>
        <v>#VALUE!</v>
      </c>
      <c r="O95" s="20" t="e">
        <f t="shared" si="6"/>
        <v>#VALUE!</v>
      </c>
      <c r="P95" s="149"/>
      <c r="Q95" s="55"/>
      <c r="R95" s="25"/>
      <c r="S95" s="25"/>
      <c r="T95" s="25"/>
      <c r="U95" s="25"/>
      <c r="V95" s="25"/>
      <c r="W95" s="25"/>
      <c r="Y95"/>
      <c r="Z95"/>
      <c r="AA95"/>
      <c r="AB95"/>
      <c r="AC95"/>
      <c r="AD95"/>
      <c r="AE95"/>
      <c r="AF95"/>
      <c r="AG95"/>
      <c r="AH95"/>
      <c r="AI95"/>
      <c r="AJ95"/>
      <c r="AK95"/>
    </row>
    <row r="96" spans="1:37" s="45" customFormat="1" x14ac:dyDescent="0.25">
      <c r="A96" s="47"/>
      <c r="B96" s="91" t="s">
        <v>984</v>
      </c>
      <c r="C96" s="18" t="s">
        <v>961</v>
      </c>
      <c r="D96" s="54" t="s">
        <v>99</v>
      </c>
      <c r="E96" s="8" t="s">
        <v>100</v>
      </c>
      <c r="F96" s="72" t="s">
        <v>128</v>
      </c>
      <c r="G96" s="72" t="s">
        <v>150</v>
      </c>
      <c r="H96" s="72" t="s">
        <v>130</v>
      </c>
      <c r="I96" s="72" t="s">
        <v>228</v>
      </c>
      <c r="J96" s="72" t="s">
        <v>426</v>
      </c>
      <c r="K96" s="72" t="s">
        <v>427</v>
      </c>
      <c r="L96" s="72" t="s">
        <v>134</v>
      </c>
      <c r="M96" s="73" t="s">
        <v>428</v>
      </c>
      <c r="N96" s="73" t="e">
        <f t="shared" si="5"/>
        <v>#VALUE!</v>
      </c>
      <c r="O96" s="20" t="e">
        <f t="shared" si="6"/>
        <v>#VALUE!</v>
      </c>
      <c r="P96" s="149"/>
      <c r="Q96" s="55"/>
      <c r="R96" s="25"/>
      <c r="S96" s="25"/>
      <c r="T96" s="25"/>
      <c r="U96" s="25"/>
      <c r="V96" s="25"/>
      <c r="W96" s="25"/>
      <c r="Y96"/>
      <c r="Z96"/>
      <c r="AA96"/>
      <c r="AB96"/>
      <c r="AC96"/>
      <c r="AD96"/>
      <c r="AE96"/>
      <c r="AF96"/>
      <c r="AG96"/>
      <c r="AH96"/>
      <c r="AI96"/>
      <c r="AJ96"/>
      <c r="AK96"/>
    </row>
    <row r="97" spans="1:37" s="45" customFormat="1" x14ac:dyDescent="0.25">
      <c r="A97" s="47"/>
      <c r="B97" s="91" t="s">
        <v>984</v>
      </c>
      <c r="C97" s="18" t="s">
        <v>962</v>
      </c>
      <c r="D97" s="54" t="s">
        <v>99</v>
      </c>
      <c r="E97" s="8" t="s">
        <v>100</v>
      </c>
      <c r="F97" s="72" t="s">
        <v>128</v>
      </c>
      <c r="G97" s="72" t="s">
        <v>150</v>
      </c>
      <c r="H97" s="72" t="s">
        <v>130</v>
      </c>
      <c r="I97" s="72" t="s">
        <v>239</v>
      </c>
      <c r="J97" s="72" t="s">
        <v>429</v>
      </c>
      <c r="K97" s="72" t="s">
        <v>430</v>
      </c>
      <c r="L97" s="72" t="s">
        <v>176</v>
      </c>
      <c r="M97" s="73" t="s">
        <v>431</v>
      </c>
      <c r="N97" s="73" t="e">
        <f t="shared" si="5"/>
        <v>#VALUE!</v>
      </c>
      <c r="O97" s="20" t="e">
        <f t="shared" si="6"/>
        <v>#VALUE!</v>
      </c>
      <c r="P97" s="149" t="e">
        <f>AVERAGE(O95:O97)</f>
        <v>#VALUE!</v>
      </c>
      <c r="Q97" s="55"/>
      <c r="R97" s="25"/>
      <c r="S97" s="25"/>
      <c r="T97" s="25"/>
      <c r="U97" s="25"/>
      <c r="V97" s="25"/>
      <c r="W97" s="25"/>
      <c r="Y97"/>
      <c r="Z97"/>
      <c r="AA97"/>
      <c r="AB97"/>
      <c r="AC97"/>
      <c r="AD97"/>
      <c r="AE97"/>
      <c r="AF97"/>
      <c r="AG97"/>
      <c r="AH97"/>
      <c r="AI97"/>
      <c r="AJ97"/>
      <c r="AK97"/>
    </row>
    <row r="98" spans="1:37" s="45" customFormat="1" x14ac:dyDescent="0.25">
      <c r="A98" s="47"/>
      <c r="B98" s="14"/>
      <c r="C98" s="15"/>
      <c r="D98" s="15"/>
      <c r="E98" s="16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55"/>
      <c r="R98" s="17" t="s">
        <v>87</v>
      </c>
      <c r="S98" s="38"/>
      <c r="T98" s="14"/>
      <c r="U98" s="25" t="s">
        <v>811</v>
      </c>
      <c r="V98" s="25"/>
      <c r="W98" s="25"/>
      <c r="Y98"/>
      <c r="Z98"/>
      <c r="AA98"/>
      <c r="AB98"/>
      <c r="AC98"/>
      <c r="AD98"/>
      <c r="AE98"/>
      <c r="AF98"/>
      <c r="AG98"/>
      <c r="AH98"/>
      <c r="AI98"/>
      <c r="AJ98"/>
      <c r="AK98"/>
    </row>
    <row r="99" spans="1:37" s="45" customFormat="1" x14ac:dyDescent="0.25">
      <c r="A99" s="47"/>
      <c r="B99" s="17" t="s">
        <v>87</v>
      </c>
      <c r="C99" s="18" t="s">
        <v>964</v>
      </c>
      <c r="D99" s="54" t="s">
        <v>99</v>
      </c>
      <c r="E99" s="8" t="s">
        <v>100</v>
      </c>
      <c r="F99" s="72" t="s">
        <v>128</v>
      </c>
      <c r="G99" s="72" t="s">
        <v>150</v>
      </c>
      <c r="H99" s="72" t="s">
        <v>151</v>
      </c>
      <c r="I99" s="72" t="s">
        <v>152</v>
      </c>
      <c r="J99" s="72" t="s">
        <v>153</v>
      </c>
      <c r="K99" s="72" t="s">
        <v>154</v>
      </c>
      <c r="L99" s="72" t="s">
        <v>155</v>
      </c>
      <c r="M99" s="73" t="s">
        <v>156</v>
      </c>
      <c r="N99" s="73">
        <v>0.64876748834110587</v>
      </c>
      <c r="O99" s="56">
        <f t="shared" ref="O99:O117" si="7">N99*3089.89</f>
        <v>2004.6201745502995</v>
      </c>
      <c r="P99" s="151"/>
      <c r="Q99" s="55"/>
      <c r="R99" s="39" t="s">
        <v>103</v>
      </c>
      <c r="S99" s="40">
        <f>MIN(P99:P117)</f>
        <v>1934.025810806191</v>
      </c>
      <c r="T99" s="14"/>
      <c r="U99" s="25" t="s">
        <v>812</v>
      </c>
      <c r="V99" s="25"/>
      <c r="W99" s="25"/>
      <c r="Y99"/>
      <c r="Z99"/>
      <c r="AA99"/>
      <c r="AB99"/>
      <c r="AC99"/>
      <c r="AD99"/>
      <c r="AE99"/>
      <c r="AF99"/>
      <c r="AG99"/>
      <c r="AH99"/>
      <c r="AI99"/>
      <c r="AJ99"/>
      <c r="AK99"/>
    </row>
    <row r="100" spans="1:37" s="60" customFormat="1" x14ac:dyDescent="0.25">
      <c r="A100" s="47"/>
      <c r="B100" s="17" t="s">
        <v>87</v>
      </c>
      <c r="C100" s="18" t="s">
        <v>965</v>
      </c>
      <c r="D100" s="54" t="s">
        <v>99</v>
      </c>
      <c r="E100" s="8" t="s">
        <v>100</v>
      </c>
      <c r="F100" s="72" t="s">
        <v>128</v>
      </c>
      <c r="G100" s="72" t="s">
        <v>150</v>
      </c>
      <c r="H100" s="72" t="s">
        <v>151</v>
      </c>
      <c r="I100" s="72" t="s">
        <v>152</v>
      </c>
      <c r="J100" s="72" t="s">
        <v>157</v>
      </c>
      <c r="K100" s="72" t="s">
        <v>158</v>
      </c>
      <c r="L100" s="72" t="s">
        <v>159</v>
      </c>
      <c r="M100" s="73" t="s">
        <v>160</v>
      </c>
      <c r="N100" s="73">
        <v>0.65495043131196085</v>
      </c>
      <c r="O100" s="56">
        <f t="shared" si="7"/>
        <v>2023.7247882065146</v>
      </c>
      <c r="P100" s="151"/>
      <c r="Q100" s="55"/>
      <c r="R100" s="41">
        <v>0.05</v>
      </c>
      <c r="S100" s="40">
        <f>PERCENTILE(P99:P117,0.05)</f>
        <v>1949.7069592629709</v>
      </c>
      <c r="T100" s="14"/>
      <c r="U100" s="80" t="s">
        <v>127</v>
      </c>
      <c r="V100" s="25"/>
      <c r="W100" s="25"/>
    </row>
    <row r="101" spans="1:37" s="60" customFormat="1" x14ac:dyDescent="0.25">
      <c r="A101" s="47"/>
      <c r="B101" s="17" t="s">
        <v>87</v>
      </c>
      <c r="C101" s="18" t="s">
        <v>966</v>
      </c>
      <c r="D101" s="54" t="s">
        <v>99</v>
      </c>
      <c r="E101" s="8" t="s">
        <v>100</v>
      </c>
      <c r="F101" s="72" t="s">
        <v>128</v>
      </c>
      <c r="G101" s="72" t="s">
        <v>150</v>
      </c>
      <c r="H101" s="72" t="s">
        <v>151</v>
      </c>
      <c r="I101" s="72" t="s">
        <v>161</v>
      </c>
      <c r="J101" s="72" t="s">
        <v>162</v>
      </c>
      <c r="K101" s="72" t="s">
        <v>163</v>
      </c>
      <c r="L101" s="72" t="s">
        <v>164</v>
      </c>
      <c r="M101" s="73" t="s">
        <v>165</v>
      </c>
      <c r="N101" s="73">
        <v>0.66319560704480007</v>
      </c>
      <c r="O101" s="56">
        <f t="shared" si="7"/>
        <v>2049.2014742516571</v>
      </c>
      <c r="P101" s="151">
        <f>AVERAGE(O99:O101)</f>
        <v>2025.8488123361574</v>
      </c>
      <c r="Q101" s="55"/>
      <c r="R101" s="39" t="s">
        <v>101</v>
      </c>
      <c r="S101" s="40">
        <f>AVERAGE(P99:P117)</f>
        <v>2018.9493433714497</v>
      </c>
      <c r="T101" s="14"/>
      <c r="U101" s="25"/>
      <c r="V101" s="25"/>
      <c r="W101" s="25"/>
    </row>
    <row r="102" spans="1:37" s="60" customFormat="1" x14ac:dyDescent="0.25">
      <c r="A102" s="47"/>
      <c r="B102" s="17" t="s">
        <v>87</v>
      </c>
      <c r="C102" s="18" t="s">
        <v>967</v>
      </c>
      <c r="D102" s="54" t="s">
        <v>99</v>
      </c>
      <c r="E102" s="8" t="s">
        <v>100</v>
      </c>
      <c r="F102" s="72" t="s">
        <v>128</v>
      </c>
      <c r="G102" s="72" t="s">
        <v>150</v>
      </c>
      <c r="H102" s="72" t="s">
        <v>151</v>
      </c>
      <c r="I102" s="72" t="s">
        <v>152</v>
      </c>
      <c r="J102" s="72" t="s">
        <v>166</v>
      </c>
      <c r="K102" s="72" t="s">
        <v>167</v>
      </c>
      <c r="L102" s="72" t="s">
        <v>168</v>
      </c>
      <c r="M102" s="73" t="s">
        <v>169</v>
      </c>
      <c r="N102" s="73">
        <v>0.62086047774158515</v>
      </c>
      <c r="O102" s="56">
        <f t="shared" si="7"/>
        <v>1918.3905815689463</v>
      </c>
      <c r="P102" s="151"/>
      <c r="Q102" s="55"/>
      <c r="R102" s="41">
        <v>0.95</v>
      </c>
      <c r="S102" s="40">
        <f>PERCENTILE(P99:P117,0.95)</f>
        <v>2058.1110630237599</v>
      </c>
      <c r="T102" s="14"/>
      <c r="U102" s="25"/>
      <c r="V102" s="25"/>
      <c r="W102" s="25"/>
    </row>
    <row r="103" spans="1:37" x14ac:dyDescent="0.25">
      <c r="A103" s="47"/>
      <c r="B103" s="17" t="s">
        <v>87</v>
      </c>
      <c r="C103" s="18" t="s">
        <v>968</v>
      </c>
      <c r="D103" s="54" t="s">
        <v>99</v>
      </c>
      <c r="E103" s="8" t="s">
        <v>100</v>
      </c>
      <c r="F103" s="72" t="s">
        <v>128</v>
      </c>
      <c r="G103" s="72" t="s">
        <v>150</v>
      </c>
      <c r="H103" s="72" t="s">
        <v>151</v>
      </c>
      <c r="I103" s="72" t="s">
        <v>148</v>
      </c>
      <c r="J103" s="72" t="s">
        <v>170</v>
      </c>
      <c r="K103" s="72" t="s">
        <v>171</v>
      </c>
      <c r="L103" s="72" t="s">
        <v>172</v>
      </c>
      <c r="M103" s="73" t="s">
        <v>173</v>
      </c>
      <c r="N103" s="73">
        <v>0.62816496517156228</v>
      </c>
      <c r="O103" s="56">
        <f t="shared" si="7"/>
        <v>1940.9606442339584</v>
      </c>
      <c r="P103" s="151"/>
      <c r="Q103" s="55"/>
      <c r="R103" s="39" t="s">
        <v>104</v>
      </c>
      <c r="S103" s="40">
        <f>MAX(P99:P117)</f>
        <v>2061.4923863917206</v>
      </c>
      <c r="T103" s="14"/>
      <c r="U103" s="25"/>
    </row>
    <row r="104" spans="1:37" x14ac:dyDescent="0.25">
      <c r="A104" s="47"/>
      <c r="B104" s="17" t="s">
        <v>87</v>
      </c>
      <c r="C104" s="18" t="s">
        <v>969</v>
      </c>
      <c r="D104" s="54" t="s">
        <v>99</v>
      </c>
      <c r="E104" s="8" t="s">
        <v>100</v>
      </c>
      <c r="F104" s="72" t="s">
        <v>128</v>
      </c>
      <c r="G104" s="72" t="s">
        <v>150</v>
      </c>
      <c r="H104" s="72" t="s">
        <v>151</v>
      </c>
      <c r="I104" s="72" t="s">
        <v>131</v>
      </c>
      <c r="J104" s="72" t="s">
        <v>174</v>
      </c>
      <c r="K104" s="72" t="s">
        <v>175</v>
      </c>
      <c r="L104" s="72" t="s">
        <v>176</v>
      </c>
      <c r="M104" s="73" t="s">
        <v>177</v>
      </c>
      <c r="N104" s="73">
        <v>0.62873636492421026</v>
      </c>
      <c r="O104" s="56">
        <f t="shared" si="7"/>
        <v>1942.7262066156679</v>
      </c>
      <c r="P104" s="151">
        <f>AVERAGE(O102:O104)</f>
        <v>1934.025810806191</v>
      </c>
      <c r="Q104" s="55"/>
      <c r="R104" s="39" t="s">
        <v>102</v>
      </c>
      <c r="S104" s="40">
        <f>STDEVA(P99:P117)</f>
        <v>47.383255488908958</v>
      </c>
      <c r="T104" s="14"/>
      <c r="U104" s="25"/>
    </row>
    <row r="105" spans="1:37" x14ac:dyDescent="0.25">
      <c r="A105" s="47"/>
      <c r="B105" s="17" t="s">
        <v>87</v>
      </c>
      <c r="C105" s="18" t="s">
        <v>970</v>
      </c>
      <c r="D105" s="54" t="s">
        <v>99</v>
      </c>
      <c r="E105" s="8" t="s">
        <v>100</v>
      </c>
      <c r="F105" s="72" t="s">
        <v>128</v>
      </c>
      <c r="G105" s="72" t="s">
        <v>150</v>
      </c>
      <c r="H105" s="72" t="s">
        <v>151</v>
      </c>
      <c r="I105" s="72" t="s">
        <v>152</v>
      </c>
      <c r="J105" s="72" t="s">
        <v>178</v>
      </c>
      <c r="K105" s="72" t="s">
        <v>179</v>
      </c>
      <c r="L105" s="72" t="s">
        <v>180</v>
      </c>
      <c r="M105" s="73" t="s">
        <v>181</v>
      </c>
      <c r="N105" s="73">
        <v>0.65694127795920887</v>
      </c>
      <c r="O105" s="56">
        <f t="shared" si="7"/>
        <v>2029.8762853533799</v>
      </c>
      <c r="P105" s="151"/>
      <c r="Q105" s="55"/>
      <c r="R105" s="14"/>
      <c r="S105" s="14"/>
      <c r="T105" s="14"/>
      <c r="U105" s="25"/>
    </row>
    <row r="106" spans="1:37" x14ac:dyDescent="0.25">
      <c r="A106" s="47"/>
      <c r="B106" s="17" t="s">
        <v>87</v>
      </c>
      <c r="C106" s="18" t="s">
        <v>971</v>
      </c>
      <c r="D106" s="54" t="s">
        <v>99</v>
      </c>
      <c r="E106" s="8" t="s">
        <v>100</v>
      </c>
      <c r="F106" s="72" t="s">
        <v>128</v>
      </c>
      <c r="G106" s="72" t="s">
        <v>150</v>
      </c>
      <c r="H106" s="72" t="s">
        <v>151</v>
      </c>
      <c r="I106" s="72" t="s">
        <v>161</v>
      </c>
      <c r="J106" s="72" t="s">
        <v>182</v>
      </c>
      <c r="K106" s="72" t="s">
        <v>183</v>
      </c>
      <c r="L106" s="72" t="s">
        <v>137</v>
      </c>
      <c r="M106" s="73" t="s">
        <v>184</v>
      </c>
      <c r="N106" s="73">
        <v>0.66164285248254706</v>
      </c>
      <c r="O106" s="56">
        <f t="shared" si="7"/>
        <v>2044.4036334572972</v>
      </c>
      <c r="P106" s="151"/>
      <c r="Q106" s="55"/>
    </row>
    <row r="107" spans="1:37" x14ac:dyDescent="0.25">
      <c r="A107" s="47"/>
      <c r="B107" s="17" t="s">
        <v>87</v>
      </c>
      <c r="C107" s="18" t="s">
        <v>972</v>
      </c>
      <c r="D107" s="54" t="s">
        <v>99</v>
      </c>
      <c r="E107" s="8" t="s">
        <v>100</v>
      </c>
      <c r="F107" s="72" t="s">
        <v>128</v>
      </c>
      <c r="G107" s="72" t="s">
        <v>150</v>
      </c>
      <c r="H107" s="72" t="s">
        <v>151</v>
      </c>
      <c r="I107" s="72" t="s">
        <v>161</v>
      </c>
      <c r="J107" s="72" t="s">
        <v>185</v>
      </c>
      <c r="K107" s="72" t="s">
        <v>186</v>
      </c>
      <c r="L107" s="72" t="s">
        <v>187</v>
      </c>
      <c r="M107" s="73" t="s">
        <v>188</v>
      </c>
      <c r="N107" s="73">
        <v>0.66945902301170768</v>
      </c>
      <c r="O107" s="56">
        <f t="shared" si="7"/>
        <v>2068.5547406136452</v>
      </c>
      <c r="P107" s="151">
        <f>AVERAGE(O105:O107)</f>
        <v>2047.6115531414409</v>
      </c>
      <c r="Q107" s="55"/>
    </row>
    <row r="108" spans="1:37" x14ac:dyDescent="0.25">
      <c r="A108" s="47"/>
      <c r="B108" s="17" t="s">
        <v>87</v>
      </c>
      <c r="C108" s="18" t="s">
        <v>973</v>
      </c>
      <c r="D108" s="54" t="s">
        <v>99</v>
      </c>
      <c r="E108" s="8" t="s">
        <v>100</v>
      </c>
      <c r="F108" s="72" t="s">
        <v>128</v>
      </c>
      <c r="G108" s="72" t="s">
        <v>150</v>
      </c>
      <c r="H108" s="72" t="s">
        <v>151</v>
      </c>
      <c r="I108" s="72" t="s">
        <v>161</v>
      </c>
      <c r="J108" s="72" t="s">
        <v>189</v>
      </c>
      <c r="K108" s="72" t="s">
        <v>190</v>
      </c>
      <c r="L108" s="72" t="s">
        <v>191</v>
      </c>
      <c r="M108" s="73" t="s">
        <v>192</v>
      </c>
      <c r="N108" s="73">
        <v>0.65904458598726112</v>
      </c>
      <c r="O108" s="56">
        <f t="shared" si="7"/>
        <v>2036.3752757961781</v>
      </c>
      <c r="P108" s="151"/>
      <c r="Q108" s="55"/>
    </row>
    <row r="109" spans="1:37" x14ac:dyDescent="0.25">
      <c r="A109" s="47"/>
      <c r="B109" s="17" t="s">
        <v>87</v>
      </c>
      <c r="C109" s="18" t="s">
        <v>974</v>
      </c>
      <c r="D109" s="54" t="s">
        <v>99</v>
      </c>
      <c r="E109" s="8" t="s">
        <v>100</v>
      </c>
      <c r="F109" s="72" t="s">
        <v>193</v>
      </c>
      <c r="G109" s="72" t="s">
        <v>150</v>
      </c>
      <c r="H109" s="72" t="s">
        <v>151</v>
      </c>
      <c r="I109" s="72" t="s">
        <v>161</v>
      </c>
      <c r="J109" s="72" t="s">
        <v>194</v>
      </c>
      <c r="K109" s="72" t="s">
        <v>195</v>
      </c>
      <c r="L109" s="72" t="s">
        <v>196</v>
      </c>
      <c r="M109" s="73" t="s">
        <v>192</v>
      </c>
      <c r="N109" s="73">
        <v>0.66153545741530262</v>
      </c>
      <c r="O109" s="56">
        <f t="shared" si="7"/>
        <v>2044.0717945129693</v>
      </c>
      <c r="P109" s="151"/>
      <c r="Q109" s="55"/>
      <c r="U109" s="50"/>
      <c r="V109" s="25"/>
      <c r="W109" s="25"/>
      <c r="X109" s="25"/>
    </row>
    <row r="110" spans="1:37" x14ac:dyDescent="0.25">
      <c r="A110" s="47"/>
      <c r="B110" s="17" t="s">
        <v>87</v>
      </c>
      <c r="C110" s="18" t="s">
        <v>975</v>
      </c>
      <c r="D110" s="54" t="s">
        <v>99</v>
      </c>
      <c r="E110" s="8" t="s">
        <v>100</v>
      </c>
      <c r="F110" s="72" t="s">
        <v>193</v>
      </c>
      <c r="G110" s="72" t="s">
        <v>150</v>
      </c>
      <c r="H110" s="72" t="s">
        <v>151</v>
      </c>
      <c r="I110" s="72" t="s">
        <v>161</v>
      </c>
      <c r="J110" s="72" t="s">
        <v>197</v>
      </c>
      <c r="K110" s="72" t="s">
        <v>198</v>
      </c>
      <c r="L110" s="72" t="s">
        <v>199</v>
      </c>
      <c r="M110" s="73" t="s">
        <v>200</v>
      </c>
      <c r="N110" s="73">
        <v>0.68094012695144968</v>
      </c>
      <c r="O110" s="56">
        <f t="shared" si="7"/>
        <v>2104.0300888660149</v>
      </c>
      <c r="P110" s="151">
        <f>AVERAGE(O108:O110)</f>
        <v>2061.4923863917206</v>
      </c>
      <c r="Q110" s="55"/>
      <c r="U110" s="50"/>
      <c r="V110" s="25"/>
      <c r="W110" s="25"/>
      <c r="X110" s="25"/>
    </row>
    <row r="111" spans="1:37" x14ac:dyDescent="0.25">
      <c r="A111" s="47"/>
      <c r="B111" s="17" t="s">
        <v>87</v>
      </c>
      <c r="C111" s="18" t="s">
        <v>976</v>
      </c>
      <c r="D111" s="54" t="s">
        <v>99</v>
      </c>
      <c r="E111" s="8" t="s">
        <v>100</v>
      </c>
      <c r="F111" s="72" t="s">
        <v>128</v>
      </c>
      <c r="G111" s="72" t="s">
        <v>150</v>
      </c>
      <c r="H111" s="72" t="s">
        <v>151</v>
      </c>
      <c r="I111" s="72" t="s">
        <v>148</v>
      </c>
      <c r="J111" s="72" t="s">
        <v>201</v>
      </c>
      <c r="K111" s="72" t="s">
        <v>202</v>
      </c>
      <c r="L111" s="72" t="s">
        <v>140</v>
      </c>
      <c r="M111" s="73" t="s">
        <v>138</v>
      </c>
      <c r="N111" s="73">
        <v>0.63460058981920764</v>
      </c>
      <c r="O111" s="56">
        <f t="shared" si="7"/>
        <v>1960.8460164764715</v>
      </c>
      <c r="P111" s="151"/>
      <c r="Q111" s="55"/>
      <c r="U111" s="50"/>
      <c r="V111" s="25"/>
      <c r="W111" s="25"/>
      <c r="X111" s="25"/>
    </row>
    <row r="112" spans="1:37" x14ac:dyDescent="0.25">
      <c r="A112" s="47"/>
      <c r="B112" s="17" t="s">
        <v>87</v>
      </c>
      <c r="C112" s="18" t="s">
        <v>977</v>
      </c>
      <c r="D112" s="54" t="s">
        <v>99</v>
      </c>
      <c r="E112" s="8" t="s">
        <v>100</v>
      </c>
      <c r="F112" s="72" t="s">
        <v>128</v>
      </c>
      <c r="G112" s="72" t="s">
        <v>150</v>
      </c>
      <c r="H112" s="72" t="s">
        <v>151</v>
      </c>
      <c r="I112" s="72" t="s">
        <v>131</v>
      </c>
      <c r="J112" s="72" t="s">
        <v>203</v>
      </c>
      <c r="K112" s="72" t="s">
        <v>204</v>
      </c>
      <c r="L112" s="72" t="s">
        <v>205</v>
      </c>
      <c r="M112" s="73" t="s">
        <v>206</v>
      </c>
      <c r="N112" s="73">
        <v>0.64230197350635299</v>
      </c>
      <c r="O112" s="56">
        <f t="shared" si="7"/>
        <v>1984.6424449175449</v>
      </c>
      <c r="P112" s="151"/>
      <c r="Q112" s="55"/>
      <c r="U112" s="50"/>
      <c r="V112" s="25"/>
      <c r="W112" s="25"/>
      <c r="X112" s="25"/>
    </row>
    <row r="113" spans="1:24" x14ac:dyDescent="0.25">
      <c r="A113" s="47"/>
      <c r="B113" s="17" t="s">
        <v>87</v>
      </c>
      <c r="C113" s="18" t="s">
        <v>978</v>
      </c>
      <c r="D113" s="54" t="s">
        <v>99</v>
      </c>
      <c r="E113" s="8" t="s">
        <v>100</v>
      </c>
      <c r="F113" s="72" t="s">
        <v>128</v>
      </c>
      <c r="G113" s="72" t="s">
        <v>150</v>
      </c>
      <c r="H113" s="72" t="s">
        <v>151</v>
      </c>
      <c r="I113" s="72" t="s">
        <v>161</v>
      </c>
      <c r="J113" s="72" t="s">
        <v>207</v>
      </c>
      <c r="K113" s="72" t="s">
        <v>208</v>
      </c>
      <c r="L113" s="72" t="s">
        <v>209</v>
      </c>
      <c r="M113" s="73" t="s">
        <v>210</v>
      </c>
      <c r="N113" s="73">
        <v>0.66275852983796613</v>
      </c>
      <c r="O113" s="56">
        <f t="shared" si="7"/>
        <v>2047.850953761033</v>
      </c>
      <c r="P113" s="151"/>
      <c r="Q113" s="55"/>
      <c r="U113" s="50"/>
      <c r="V113" s="25"/>
      <c r="W113" s="25"/>
      <c r="X113" s="25"/>
    </row>
    <row r="114" spans="1:24" x14ac:dyDescent="0.25">
      <c r="A114" s="47"/>
      <c r="B114" s="17" t="s">
        <v>87</v>
      </c>
      <c r="C114" s="18" t="s">
        <v>979</v>
      </c>
      <c r="D114" s="54" t="s">
        <v>99</v>
      </c>
      <c r="E114" s="8" t="s">
        <v>100</v>
      </c>
      <c r="F114" s="72" t="s">
        <v>128</v>
      </c>
      <c r="G114" s="72" t="s">
        <v>150</v>
      </c>
      <c r="H114" s="72" t="s">
        <v>151</v>
      </c>
      <c r="I114" s="72" t="s">
        <v>131</v>
      </c>
      <c r="J114" s="72" t="s">
        <v>211</v>
      </c>
      <c r="K114" s="72" t="s">
        <v>212</v>
      </c>
      <c r="L114" s="72" t="s">
        <v>213</v>
      </c>
      <c r="M114" s="73" t="s">
        <v>214</v>
      </c>
      <c r="N114" s="73">
        <v>0.6452210931062895</v>
      </c>
      <c r="O114" s="56">
        <f t="shared" si="7"/>
        <v>1993.6622033781928</v>
      </c>
      <c r="P114" s="151">
        <f>AVERAGE(O111:O114)</f>
        <v>1996.7504046333106</v>
      </c>
      <c r="Q114" s="55"/>
      <c r="U114" s="50"/>
      <c r="V114" s="25"/>
      <c r="W114" s="25"/>
      <c r="X114" s="25"/>
    </row>
    <row r="115" spans="1:24" x14ac:dyDescent="0.25">
      <c r="A115" s="47"/>
      <c r="B115" s="17" t="s">
        <v>87</v>
      </c>
      <c r="C115" s="18" t="s">
        <v>980</v>
      </c>
      <c r="D115" s="54" t="s">
        <v>99</v>
      </c>
      <c r="E115" s="8" t="s">
        <v>100</v>
      </c>
      <c r="F115" s="72" t="s">
        <v>128</v>
      </c>
      <c r="G115" s="72" t="s">
        <v>150</v>
      </c>
      <c r="H115" s="72" t="s">
        <v>151</v>
      </c>
      <c r="I115" s="72" t="s">
        <v>148</v>
      </c>
      <c r="J115" s="72" t="s">
        <v>215</v>
      </c>
      <c r="K115" s="72" t="s">
        <v>216</v>
      </c>
      <c r="L115" s="72" t="s">
        <v>217</v>
      </c>
      <c r="M115" s="73" t="s">
        <v>218</v>
      </c>
      <c r="N115" s="73">
        <v>0.65949424689592406</v>
      </c>
      <c r="O115" s="56">
        <f t="shared" si="7"/>
        <v>2037.7646785412467</v>
      </c>
      <c r="P115" s="151"/>
      <c r="Q115" s="55"/>
      <c r="U115" s="50"/>
      <c r="V115" s="45"/>
      <c r="W115" s="45"/>
      <c r="X115" s="45"/>
    </row>
    <row r="116" spans="1:24" x14ac:dyDescent="0.25">
      <c r="A116" s="47"/>
      <c r="B116" s="17" t="s">
        <v>87</v>
      </c>
      <c r="C116" s="18" t="s">
        <v>981</v>
      </c>
      <c r="D116" s="54" t="s">
        <v>99</v>
      </c>
      <c r="E116" s="8" t="s">
        <v>100</v>
      </c>
      <c r="F116" s="72" t="s">
        <v>128</v>
      </c>
      <c r="G116" s="72" t="s">
        <v>150</v>
      </c>
      <c r="H116" s="72" t="s">
        <v>151</v>
      </c>
      <c r="I116" s="72" t="s">
        <v>131</v>
      </c>
      <c r="J116" s="72" t="s">
        <v>219</v>
      </c>
      <c r="K116" s="72" t="s">
        <v>220</v>
      </c>
      <c r="L116" s="72" t="s">
        <v>221</v>
      </c>
      <c r="M116" s="73" t="s">
        <v>222</v>
      </c>
      <c r="N116" s="73">
        <v>0.66384538487170941</v>
      </c>
      <c r="O116" s="56">
        <f t="shared" si="7"/>
        <v>2051.2092162612462</v>
      </c>
      <c r="P116" s="151"/>
      <c r="Q116" s="55"/>
    </row>
    <row r="117" spans="1:24" x14ac:dyDescent="0.25">
      <c r="A117" s="47"/>
      <c r="B117" s="17" t="s">
        <v>87</v>
      </c>
      <c r="C117" s="18" t="s">
        <v>982</v>
      </c>
      <c r="D117" s="54" t="s">
        <v>99</v>
      </c>
      <c r="E117" s="8" t="s">
        <v>100</v>
      </c>
      <c r="F117" s="72" t="s">
        <v>128</v>
      </c>
      <c r="G117" s="72" t="s">
        <v>150</v>
      </c>
      <c r="H117" s="72" t="s">
        <v>151</v>
      </c>
      <c r="I117" s="72" t="s">
        <v>131</v>
      </c>
      <c r="J117" s="72" t="s">
        <v>223</v>
      </c>
      <c r="K117" s="72" t="s">
        <v>224</v>
      </c>
      <c r="L117" s="72" t="s">
        <v>225</v>
      </c>
      <c r="M117" s="73" t="s">
        <v>226</v>
      </c>
      <c r="N117" s="73">
        <v>0.66504871822529033</v>
      </c>
      <c r="O117" s="56">
        <f t="shared" si="7"/>
        <v>2054.9273839571424</v>
      </c>
      <c r="P117" s="151">
        <f>AVERAGE(O115:O117)</f>
        <v>2047.9670929198783</v>
      </c>
      <c r="Q117" s="55"/>
    </row>
    <row r="118" spans="1:24" x14ac:dyDescent="0.25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55"/>
    </row>
    <row r="119" spans="1:24" ht="18" x14ac:dyDescent="0.25">
      <c r="B119" s="24" t="s">
        <v>456</v>
      </c>
    </row>
    <row r="120" spans="1:24" ht="18" x14ac:dyDescent="0.25">
      <c r="B120" s="24" t="s">
        <v>457</v>
      </c>
    </row>
    <row r="121" spans="1:24" ht="18" x14ac:dyDescent="0.25">
      <c r="B121" s="24" t="s">
        <v>105</v>
      </c>
    </row>
    <row r="123" spans="1:24" x14ac:dyDescent="0.25"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1:24" x14ac:dyDescent="0.25">
      <c r="A124" s="25"/>
      <c r="B124" s="25"/>
      <c r="C124" s="25" t="s">
        <v>111</v>
      </c>
      <c r="D124" s="25" t="s">
        <v>111</v>
      </c>
      <c r="E124" s="25" t="s">
        <v>111</v>
      </c>
      <c r="F124" s="25" t="s">
        <v>112</v>
      </c>
      <c r="G124" s="25" t="s">
        <v>126</v>
      </c>
      <c r="I124" s="60"/>
      <c r="K124" s="50"/>
      <c r="M124"/>
      <c r="P124"/>
    </row>
    <row r="125" spans="1:24" x14ac:dyDescent="0.25">
      <c r="A125" s="25"/>
      <c r="B125" s="120" t="s">
        <v>113</v>
      </c>
      <c r="C125" s="68" t="s">
        <v>859</v>
      </c>
      <c r="D125" s="68" t="s">
        <v>985</v>
      </c>
      <c r="E125" s="68" t="s">
        <v>860</v>
      </c>
      <c r="F125" s="68" t="s">
        <v>986</v>
      </c>
      <c r="G125" s="68" t="s">
        <v>861</v>
      </c>
      <c r="I125" s="60"/>
      <c r="K125" s="50"/>
      <c r="M125"/>
      <c r="P125"/>
    </row>
    <row r="126" spans="1:24" x14ac:dyDescent="0.25">
      <c r="A126" s="25"/>
      <c r="B126" s="68" t="s">
        <v>859</v>
      </c>
      <c r="C126" s="48"/>
      <c r="D126" s="48"/>
      <c r="E126" s="48"/>
      <c r="F126" s="49"/>
      <c r="G126" s="25"/>
      <c r="I126" s="60"/>
      <c r="K126" s="50"/>
      <c r="L126" s="50"/>
      <c r="M126" s="48"/>
      <c r="N126" s="48"/>
      <c r="P126"/>
    </row>
    <row r="127" spans="1:24" x14ac:dyDescent="0.25">
      <c r="A127" s="25"/>
      <c r="B127" s="68" t="s">
        <v>985</v>
      </c>
      <c r="C127" s="50">
        <v>0.92572290000000002</v>
      </c>
      <c r="D127" s="48"/>
      <c r="E127" s="48"/>
      <c r="F127" s="48"/>
      <c r="G127" s="25"/>
      <c r="I127" s="60"/>
      <c r="K127" s="50"/>
      <c r="L127" s="50"/>
      <c r="M127" s="48"/>
      <c r="N127" s="48"/>
      <c r="P127"/>
    </row>
    <row r="128" spans="1:24" x14ac:dyDescent="0.25">
      <c r="A128" s="25"/>
      <c r="B128" s="68" t="s">
        <v>860</v>
      </c>
      <c r="C128" s="50">
        <v>0.48060720000000001</v>
      </c>
      <c r="D128" s="50">
        <v>0.9766705</v>
      </c>
      <c r="E128" s="48"/>
      <c r="F128" s="48"/>
      <c r="G128" s="25"/>
      <c r="I128" s="60"/>
      <c r="K128" s="50"/>
      <c r="L128" s="50"/>
      <c r="M128" s="50"/>
      <c r="N128" s="48"/>
      <c r="P128"/>
    </row>
    <row r="129" spans="1:16" x14ac:dyDescent="0.25">
      <c r="A129" s="25"/>
      <c r="B129" s="68" t="s">
        <v>986</v>
      </c>
      <c r="C129" s="50">
        <v>7.7256099999999994E-2</v>
      </c>
      <c r="D129" s="52">
        <v>1.52643E-2</v>
      </c>
      <c r="E129" s="52">
        <v>1.7259999999999999E-4</v>
      </c>
      <c r="F129" s="48"/>
      <c r="G129" s="50"/>
      <c r="I129" s="60"/>
      <c r="K129" s="50"/>
      <c r="L129" s="50"/>
      <c r="M129" s="25"/>
      <c r="N129" s="25"/>
      <c r="P129"/>
    </row>
    <row r="130" spans="1:16" x14ac:dyDescent="0.25">
      <c r="A130" s="25"/>
      <c r="B130" s="68" t="s">
        <v>861</v>
      </c>
      <c r="C130" s="52">
        <v>1.9999999999999999E-7</v>
      </c>
      <c r="D130" s="52">
        <v>9.9999999999999995E-8</v>
      </c>
      <c r="E130" s="52">
        <v>0</v>
      </c>
      <c r="F130" s="52">
        <v>3.2370000000000001E-4</v>
      </c>
      <c r="G130" s="25"/>
      <c r="I130" s="60"/>
      <c r="K130" s="50"/>
      <c r="L130" s="50"/>
      <c r="M130"/>
      <c r="P130"/>
    </row>
    <row r="131" spans="1:16" x14ac:dyDescent="0.25">
      <c r="A131" s="25"/>
      <c r="B131" s="25"/>
      <c r="C131" s="25"/>
      <c r="D131" s="25"/>
      <c r="E131" s="25"/>
      <c r="F131" s="25"/>
      <c r="G131" s="25"/>
      <c r="I131" s="60"/>
      <c r="K131" s="50"/>
      <c r="L131" s="50"/>
      <c r="M131"/>
      <c r="P131"/>
    </row>
    <row r="132" spans="1:16" x14ac:dyDescent="0.25">
      <c r="B132" s="9"/>
      <c r="C132" s="9"/>
      <c r="D132" s="9"/>
      <c r="E132" s="9"/>
      <c r="F132" s="9"/>
      <c r="G132" s="9"/>
      <c r="H132" s="25"/>
      <c r="I132" s="50"/>
      <c r="J132" s="25"/>
      <c r="K132" s="50"/>
      <c r="L132" s="50"/>
      <c r="M132" s="25"/>
      <c r="N132" s="25"/>
    </row>
    <row r="133" spans="1:16" x14ac:dyDescent="0.25">
      <c r="B133" s="9"/>
      <c r="C133" s="9"/>
      <c r="D133" s="9"/>
      <c r="E133" s="9"/>
      <c r="F133" s="9"/>
      <c r="G133" s="9"/>
      <c r="H133" s="25"/>
      <c r="I133" s="50"/>
      <c r="J133" s="25"/>
      <c r="K133" s="50"/>
      <c r="L133" s="50"/>
      <c r="M133" s="25"/>
      <c r="N133" s="25"/>
    </row>
    <row r="134" spans="1:16" x14ac:dyDescent="0.25">
      <c r="B134" s="9"/>
      <c r="C134" s="9"/>
      <c r="D134" s="9"/>
      <c r="E134" s="9"/>
      <c r="F134" s="9"/>
      <c r="G134" s="9"/>
      <c r="H134" s="25"/>
      <c r="I134" s="50"/>
      <c r="J134" s="25"/>
      <c r="K134" s="50"/>
      <c r="L134" s="50"/>
      <c r="M134" s="25"/>
      <c r="N134" s="25"/>
    </row>
    <row r="135" spans="1:16" x14ac:dyDescent="0.25">
      <c r="B135" s="9"/>
      <c r="C135" s="85"/>
      <c r="D135" s="9"/>
      <c r="E135" s="85"/>
      <c r="F135" s="9"/>
      <c r="G135" s="85"/>
      <c r="H135" s="25"/>
      <c r="I135" s="50"/>
      <c r="J135" s="25"/>
      <c r="K135" s="25"/>
      <c r="L135" s="50"/>
      <c r="M135" s="25"/>
      <c r="N135" s="25"/>
    </row>
    <row r="136" spans="1:16" x14ac:dyDescent="0.25">
      <c r="B136" s="85"/>
      <c r="C136" s="86"/>
      <c r="D136" s="86"/>
      <c r="E136" s="86"/>
      <c r="F136" s="87"/>
      <c r="G136" s="9"/>
      <c r="H136" s="25"/>
      <c r="I136" s="50"/>
      <c r="J136" s="25"/>
      <c r="K136" s="25"/>
      <c r="L136" s="25"/>
      <c r="M136" s="25"/>
      <c r="N136" s="25"/>
    </row>
    <row r="137" spans="1:16" x14ac:dyDescent="0.25">
      <c r="B137" s="9"/>
      <c r="C137" s="82"/>
      <c r="D137" s="86"/>
      <c r="E137" s="86"/>
      <c r="F137" s="86"/>
      <c r="G137" s="9"/>
      <c r="H137" s="25"/>
      <c r="I137" s="50"/>
      <c r="J137" s="25"/>
      <c r="K137" s="25"/>
      <c r="L137" s="25"/>
      <c r="M137" s="25"/>
      <c r="N137" s="25"/>
    </row>
    <row r="138" spans="1:16" x14ac:dyDescent="0.25">
      <c r="B138" s="85"/>
      <c r="C138" s="82"/>
      <c r="D138" s="88"/>
      <c r="E138" s="89"/>
      <c r="F138" s="89"/>
      <c r="G138" s="9"/>
      <c r="I138" s="50"/>
    </row>
    <row r="139" spans="1:16" x14ac:dyDescent="0.25">
      <c r="B139" s="9"/>
      <c r="C139" s="82"/>
      <c r="D139" s="88"/>
      <c r="E139" s="88"/>
      <c r="F139" s="89"/>
      <c r="G139" s="81"/>
    </row>
    <row r="140" spans="1:16" x14ac:dyDescent="0.25">
      <c r="B140" s="85"/>
      <c r="C140" s="82"/>
      <c r="D140" s="88"/>
      <c r="E140" s="88"/>
      <c r="F140" s="88"/>
      <c r="G140" s="9"/>
    </row>
    <row r="141" spans="1:16" x14ac:dyDescent="0.25">
      <c r="B141" s="46"/>
      <c r="C141" s="46"/>
      <c r="D141" s="46"/>
      <c r="E141" s="46"/>
      <c r="F141" s="46"/>
      <c r="G141" s="46"/>
    </row>
    <row r="142" spans="1:16" x14ac:dyDescent="0.25">
      <c r="B142" s="46"/>
      <c r="C142" s="46"/>
      <c r="D142" s="46"/>
      <c r="E142" s="46"/>
      <c r="F142" s="46"/>
      <c r="G142" s="46"/>
    </row>
    <row r="143" spans="1:16" x14ac:dyDescent="0.25">
      <c r="B143" s="46"/>
      <c r="C143" s="46"/>
      <c r="D143" s="46"/>
      <c r="E143" s="46"/>
      <c r="F143" s="46"/>
      <c r="G143" s="46"/>
    </row>
  </sheetData>
  <pageMargins left="0.7" right="0.7" top="0.78740157499999996" bottom="0.78740157499999996" header="0.3" footer="0.3"/>
  <pageSetup paperSize="9" orientation="portrait" horizont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W140"/>
  <sheetViews>
    <sheetView zoomScale="70" zoomScaleNormal="70" workbookViewId="0">
      <selection activeCell="AH2" sqref="AH2"/>
    </sheetView>
  </sheetViews>
  <sheetFormatPr defaultRowHeight="15" x14ac:dyDescent="0.25"/>
  <cols>
    <col min="2" max="2" width="42.140625" customWidth="1"/>
    <col min="3" max="3" width="28.28515625" customWidth="1"/>
    <col min="4" max="4" width="19.7109375" bestFit="1" customWidth="1"/>
    <col min="5" max="5" width="14" customWidth="1"/>
    <col min="6" max="6" width="23.85546875" bestFit="1" customWidth="1"/>
    <col min="7" max="7" width="13.42578125" customWidth="1"/>
    <col min="15" max="15" width="11.5703125" style="47" bestFit="1" customWidth="1"/>
    <col min="16" max="16" width="7" customWidth="1"/>
    <col min="17" max="18" width="6.140625" customWidth="1"/>
    <col min="19" max="19" width="5.5703125" customWidth="1"/>
    <col min="34" max="34" width="9.140625" style="60"/>
    <col min="36" max="36" width="53.42578125" bestFit="1" customWidth="1"/>
    <col min="37" max="37" width="17" customWidth="1"/>
  </cols>
  <sheetData>
    <row r="1" spans="1:4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47"/>
      <c r="AI1" s="1"/>
    </row>
    <row r="2" spans="1:49" ht="60" x14ac:dyDescent="0.25">
      <c r="A2" s="1"/>
      <c r="B2" s="25" t="s">
        <v>86</v>
      </c>
      <c r="C2" s="12" t="s">
        <v>1408</v>
      </c>
      <c r="D2" s="12" t="s">
        <v>89</v>
      </c>
      <c r="E2" s="12" t="s">
        <v>90</v>
      </c>
      <c r="F2" s="12" t="s">
        <v>91</v>
      </c>
      <c r="G2" s="12" t="s">
        <v>92</v>
      </c>
      <c r="H2" s="12" t="s">
        <v>93</v>
      </c>
      <c r="I2" s="12" t="s">
        <v>114</v>
      </c>
      <c r="J2" s="12" t="s">
        <v>95</v>
      </c>
      <c r="K2" s="12" t="s">
        <v>96</v>
      </c>
      <c r="L2" s="12" t="s">
        <v>97</v>
      </c>
      <c r="M2" s="12" t="s">
        <v>98</v>
      </c>
      <c r="N2" s="12" t="s">
        <v>106</v>
      </c>
      <c r="O2" s="16"/>
      <c r="P2" s="12" t="s">
        <v>90</v>
      </c>
      <c r="Q2" s="12" t="s">
        <v>91</v>
      </c>
      <c r="R2" s="12" t="s">
        <v>92</v>
      </c>
      <c r="S2" s="12" t="s">
        <v>93</v>
      </c>
      <c r="T2" s="12" t="s">
        <v>114</v>
      </c>
      <c r="U2" s="12" t="s">
        <v>95</v>
      </c>
      <c r="V2" s="12" t="s">
        <v>96</v>
      </c>
      <c r="W2" s="12" t="s">
        <v>97</v>
      </c>
      <c r="X2" s="12" t="s">
        <v>98</v>
      </c>
      <c r="Y2" s="12" t="s">
        <v>106</v>
      </c>
      <c r="Z2" s="12" t="s">
        <v>115</v>
      </c>
      <c r="AA2" s="12" t="s">
        <v>116</v>
      </c>
      <c r="AB2" s="12" t="s">
        <v>117</v>
      </c>
      <c r="AC2" s="12" t="s">
        <v>118</v>
      </c>
      <c r="AD2" s="12" t="s">
        <v>119</v>
      </c>
      <c r="AE2" s="13" t="s">
        <v>120</v>
      </c>
      <c r="AF2" s="13" t="s">
        <v>121</v>
      </c>
      <c r="AG2" s="13" t="s">
        <v>122</v>
      </c>
      <c r="AH2" s="152" t="s">
        <v>850</v>
      </c>
      <c r="AI2" s="1"/>
    </row>
    <row r="3" spans="1:49" x14ac:dyDescent="0.25">
      <c r="A3" s="1"/>
      <c r="B3" s="14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"/>
      <c r="AJ3" s="61" t="s">
        <v>88</v>
      </c>
      <c r="AK3" s="63"/>
      <c r="AL3" s="14"/>
      <c r="AM3" s="25" t="s">
        <v>862</v>
      </c>
      <c r="AN3" s="25"/>
      <c r="AO3" s="25"/>
      <c r="AP3" s="25"/>
    </row>
    <row r="4" spans="1:49" x14ac:dyDescent="0.25">
      <c r="A4" s="1"/>
      <c r="B4" s="61" t="s">
        <v>88</v>
      </c>
      <c r="C4" s="18" t="s">
        <v>894</v>
      </c>
      <c r="D4" s="54" t="s">
        <v>99</v>
      </c>
      <c r="E4" s="8" t="s">
        <v>123</v>
      </c>
      <c r="F4" s="72" t="s">
        <v>128</v>
      </c>
      <c r="G4" s="72" t="s">
        <v>129</v>
      </c>
      <c r="H4" s="72" t="s">
        <v>259</v>
      </c>
      <c r="I4" s="72" t="s">
        <v>148</v>
      </c>
      <c r="J4" s="72" t="s">
        <v>459</v>
      </c>
      <c r="K4" s="72" t="s">
        <v>460</v>
      </c>
      <c r="L4" s="72" t="s">
        <v>347</v>
      </c>
      <c r="M4" s="73" t="s">
        <v>461</v>
      </c>
      <c r="N4" s="74">
        <v>0.76765844640552516</v>
      </c>
      <c r="O4" s="64"/>
      <c r="P4" s="8" t="s">
        <v>100</v>
      </c>
      <c r="Q4" s="72" t="s">
        <v>128</v>
      </c>
      <c r="R4" s="72" t="s">
        <v>258</v>
      </c>
      <c r="S4" s="72" t="s">
        <v>259</v>
      </c>
      <c r="T4" s="72" t="s">
        <v>433</v>
      </c>
      <c r="U4" s="72" t="s">
        <v>434</v>
      </c>
      <c r="V4" s="72" t="s">
        <v>435</v>
      </c>
      <c r="W4" s="72" t="s">
        <v>371</v>
      </c>
      <c r="X4" s="73" t="s">
        <v>436</v>
      </c>
      <c r="Y4" s="74">
        <v>0.72161358200000003</v>
      </c>
      <c r="Z4" s="19">
        <f>N4/Y4</f>
        <v>1.0638082008904388</v>
      </c>
      <c r="AA4" s="10">
        <v>0.60460000000000003</v>
      </c>
      <c r="AB4" s="10" t="s">
        <v>124</v>
      </c>
      <c r="AC4" s="10">
        <v>4</v>
      </c>
      <c r="AD4" s="36">
        <v>61.687473889471342</v>
      </c>
      <c r="AE4" s="36">
        <v>38.312526110528658</v>
      </c>
      <c r="AF4" s="11">
        <f>0.01*AE4</f>
        <v>0.38312526110528661</v>
      </c>
      <c r="AG4" s="10">
        <f>LN(AF4/(1-AF4))</f>
        <v>-0.47630399871181706</v>
      </c>
      <c r="AH4" s="134"/>
      <c r="AI4" s="1"/>
      <c r="AJ4" s="39" t="s">
        <v>103</v>
      </c>
      <c r="AK4" s="22">
        <f>MIN(AH4:AH30)</f>
        <v>37.635439940767107</v>
      </c>
      <c r="AL4" s="14"/>
      <c r="AM4" s="25" t="s">
        <v>863</v>
      </c>
      <c r="AN4" s="25"/>
      <c r="AO4" s="25"/>
      <c r="AP4" s="25"/>
    </row>
    <row r="5" spans="1:49" ht="15.75" x14ac:dyDescent="0.25">
      <c r="A5" s="1"/>
      <c r="B5" s="61" t="s">
        <v>88</v>
      </c>
      <c r="C5" s="18" t="s">
        <v>895</v>
      </c>
      <c r="D5" s="54" t="s">
        <v>99</v>
      </c>
      <c r="E5" s="8" t="s">
        <v>123</v>
      </c>
      <c r="F5" s="75" t="s">
        <v>128</v>
      </c>
      <c r="G5" s="75" t="s">
        <v>129</v>
      </c>
      <c r="H5" s="75" t="s">
        <v>259</v>
      </c>
      <c r="I5" s="75" t="s">
        <v>228</v>
      </c>
      <c r="J5" s="75" t="s">
        <v>745</v>
      </c>
      <c r="K5" s="75" t="s">
        <v>746</v>
      </c>
      <c r="L5" s="75" t="s">
        <v>747</v>
      </c>
      <c r="M5" s="73" t="s">
        <v>551</v>
      </c>
      <c r="N5" s="74">
        <v>0.78084708043378437</v>
      </c>
      <c r="O5" s="64"/>
      <c r="P5" s="8" t="s">
        <v>100</v>
      </c>
      <c r="Q5" s="75" t="s">
        <v>128</v>
      </c>
      <c r="R5" s="75" t="s">
        <v>751</v>
      </c>
      <c r="S5" s="75" t="s">
        <v>259</v>
      </c>
      <c r="T5" s="75" t="s">
        <v>228</v>
      </c>
      <c r="U5" s="75" t="s">
        <v>752</v>
      </c>
      <c r="V5" s="75" t="s">
        <v>753</v>
      </c>
      <c r="W5" s="75" t="s">
        <v>422</v>
      </c>
      <c r="X5" s="76" t="s">
        <v>754</v>
      </c>
      <c r="Y5" s="77">
        <v>0.7133814076418572</v>
      </c>
      <c r="Z5" s="19">
        <f t="shared" ref="Z5:Z30" si="0">N5/Y5</f>
        <v>1.0945716724170604</v>
      </c>
      <c r="AA5" s="10">
        <v>0.60460000000000003</v>
      </c>
      <c r="AB5" s="10" t="s">
        <v>124</v>
      </c>
      <c r="AC5" s="10">
        <v>4</v>
      </c>
      <c r="AD5" s="36">
        <v>62.264413007693953</v>
      </c>
      <c r="AE5" s="36">
        <v>37.735586992306047</v>
      </c>
      <c r="AF5" s="11">
        <f t="shared" ref="AF5:AF12" si="1">0.01*AE5</f>
        <v>0.37735586992306047</v>
      </c>
      <c r="AG5" s="10">
        <f t="shared" ref="AG5:AG12" si="2">LN(AF5/(1-AF5))</f>
        <v>-0.50078644154308449</v>
      </c>
      <c r="AH5" s="134"/>
      <c r="AI5" s="1"/>
      <c r="AJ5" s="41">
        <v>0.05</v>
      </c>
      <c r="AK5" s="22">
        <f>PERCENTILE(AH4:AH30,0.05)</f>
        <v>37.744697877757012</v>
      </c>
      <c r="AL5" s="14"/>
      <c r="AM5" s="25"/>
      <c r="AN5" s="25"/>
      <c r="AO5" s="25"/>
      <c r="AP5" s="25"/>
    </row>
    <row r="6" spans="1:49" ht="15.75" x14ac:dyDescent="0.25">
      <c r="A6" s="1"/>
      <c r="B6" s="61" t="s">
        <v>88</v>
      </c>
      <c r="C6" s="18" t="s">
        <v>896</v>
      </c>
      <c r="D6" s="54" t="s">
        <v>99</v>
      </c>
      <c r="E6" s="8" t="s">
        <v>123</v>
      </c>
      <c r="F6" s="75" t="s">
        <v>128</v>
      </c>
      <c r="G6" s="75" t="s">
        <v>129</v>
      </c>
      <c r="H6" s="75" t="s">
        <v>259</v>
      </c>
      <c r="I6" s="75" t="s">
        <v>235</v>
      </c>
      <c r="J6" s="75" t="s">
        <v>748</v>
      </c>
      <c r="K6" s="75" t="s">
        <v>749</v>
      </c>
      <c r="L6" s="75" t="s">
        <v>750</v>
      </c>
      <c r="M6" s="73" t="s">
        <v>137</v>
      </c>
      <c r="N6" s="74">
        <v>0.77544798617932997</v>
      </c>
      <c r="O6" s="64"/>
      <c r="P6" s="8" t="s">
        <v>100</v>
      </c>
      <c r="Q6" s="75" t="s">
        <v>128</v>
      </c>
      <c r="R6" s="75" t="s">
        <v>751</v>
      </c>
      <c r="S6" s="75" t="s">
        <v>259</v>
      </c>
      <c r="T6" s="75" t="s">
        <v>235</v>
      </c>
      <c r="U6" s="75" t="s">
        <v>755</v>
      </c>
      <c r="V6" s="75" t="s">
        <v>756</v>
      </c>
      <c r="W6" s="75" t="s">
        <v>318</v>
      </c>
      <c r="X6" s="76" t="s">
        <v>757</v>
      </c>
      <c r="Y6" s="77">
        <v>0.73210207526561411</v>
      </c>
      <c r="Z6" s="19">
        <f t="shared" si="0"/>
        <v>1.0592074689830506</v>
      </c>
      <c r="AA6" s="10">
        <v>0.60460000000000003</v>
      </c>
      <c r="AB6" s="10" t="s">
        <v>124</v>
      </c>
      <c r="AC6" s="10">
        <v>4</v>
      </c>
      <c r="AD6" s="36">
        <v>61.600387488176459</v>
      </c>
      <c r="AE6" s="36">
        <v>38.399612511823541</v>
      </c>
      <c r="AF6" s="11">
        <f t="shared" si="1"/>
        <v>0.38399612511823544</v>
      </c>
      <c r="AG6" s="10">
        <f t="shared" si="2"/>
        <v>-0.47262079220732489</v>
      </c>
      <c r="AH6" s="135">
        <f>AVERAGE(AE4:AE6)</f>
        <v>38.149241871552753</v>
      </c>
      <c r="AI6" s="1"/>
      <c r="AJ6" s="39" t="s">
        <v>101</v>
      </c>
      <c r="AK6" s="22">
        <f>AVERAGE(AH4:AH30)</f>
        <v>38.196879869637804</v>
      </c>
      <c r="AL6" s="14"/>
      <c r="AM6" s="25"/>
      <c r="AN6" s="25"/>
      <c r="AO6" s="25"/>
      <c r="AP6" s="25"/>
    </row>
    <row r="7" spans="1:49" x14ac:dyDescent="0.25">
      <c r="A7" s="1"/>
      <c r="B7" s="61" t="s">
        <v>88</v>
      </c>
      <c r="C7" s="18" t="s">
        <v>897</v>
      </c>
      <c r="D7" s="54" t="s">
        <v>99</v>
      </c>
      <c r="E7" s="8" t="s">
        <v>123</v>
      </c>
      <c r="F7" s="72" t="s">
        <v>128</v>
      </c>
      <c r="G7" s="72" t="s">
        <v>129</v>
      </c>
      <c r="H7" s="72" t="s">
        <v>259</v>
      </c>
      <c r="I7" s="72" t="s">
        <v>152</v>
      </c>
      <c r="J7" s="72" t="s">
        <v>462</v>
      </c>
      <c r="K7" s="72" t="s">
        <v>463</v>
      </c>
      <c r="L7" s="72" t="s">
        <v>464</v>
      </c>
      <c r="M7" s="73" t="s">
        <v>465</v>
      </c>
      <c r="N7" s="74">
        <v>0.75492013922774137</v>
      </c>
      <c r="O7" s="64"/>
      <c r="P7" s="8" t="s">
        <v>100</v>
      </c>
      <c r="Q7" s="72" t="s">
        <v>128</v>
      </c>
      <c r="R7" s="72" t="s">
        <v>258</v>
      </c>
      <c r="S7" s="72" t="s">
        <v>259</v>
      </c>
      <c r="T7" s="72" t="s">
        <v>152</v>
      </c>
      <c r="U7" s="72" t="s">
        <v>437</v>
      </c>
      <c r="V7" s="72" t="s">
        <v>438</v>
      </c>
      <c r="W7" s="72" t="s">
        <v>371</v>
      </c>
      <c r="X7" s="73" t="s">
        <v>283</v>
      </c>
      <c r="Y7" s="74">
        <v>0.698588396</v>
      </c>
      <c r="Z7" s="19">
        <f t="shared" si="0"/>
        <v>1.0806365286773836</v>
      </c>
      <c r="AA7" s="10">
        <v>0.60460000000000003</v>
      </c>
      <c r="AB7" s="10" t="s">
        <v>124</v>
      </c>
      <c r="AC7" s="10">
        <v>4</v>
      </c>
      <c r="AD7" s="36">
        <v>62.004218697795125</v>
      </c>
      <c r="AE7" s="36">
        <v>37.995781302204875</v>
      </c>
      <c r="AF7" s="11">
        <f t="shared" si="1"/>
        <v>0.37995781302204878</v>
      </c>
      <c r="AG7" s="10">
        <f t="shared" si="2"/>
        <v>-0.48972729104269969</v>
      </c>
      <c r="AH7" s="134"/>
      <c r="AI7" s="1"/>
      <c r="AJ7" s="41">
        <v>0.95</v>
      </c>
      <c r="AK7" s="22">
        <f>PERCENTILE(AH4:AH30,0.95)</f>
        <v>38.543125302747114</v>
      </c>
      <c r="AL7" s="14"/>
      <c r="AM7" s="25"/>
      <c r="AN7" s="25"/>
      <c r="AO7" s="25"/>
      <c r="AP7" s="25"/>
    </row>
    <row r="8" spans="1:49" x14ac:dyDescent="0.25">
      <c r="A8" s="1"/>
      <c r="B8" s="61" t="s">
        <v>88</v>
      </c>
      <c r="C8" s="18" t="s">
        <v>898</v>
      </c>
      <c r="D8" s="54" t="s">
        <v>99</v>
      </c>
      <c r="E8" s="8" t="s">
        <v>123</v>
      </c>
      <c r="F8" s="72" t="s">
        <v>128</v>
      </c>
      <c r="G8" s="72" t="s">
        <v>129</v>
      </c>
      <c r="H8" s="72" t="s">
        <v>259</v>
      </c>
      <c r="I8" s="72" t="s">
        <v>228</v>
      </c>
      <c r="J8" s="72" t="s">
        <v>813</v>
      </c>
      <c r="K8" s="72" t="s">
        <v>814</v>
      </c>
      <c r="L8" s="72" t="s">
        <v>135</v>
      </c>
      <c r="M8" s="73" t="s">
        <v>531</v>
      </c>
      <c r="N8" s="74">
        <v>0.76258992805755388</v>
      </c>
      <c r="O8" s="64"/>
      <c r="P8" s="8" t="s">
        <v>100</v>
      </c>
      <c r="Q8" s="72" t="s">
        <v>128</v>
      </c>
      <c r="R8" s="72" t="s">
        <v>751</v>
      </c>
      <c r="S8" s="72" t="s">
        <v>259</v>
      </c>
      <c r="T8" s="72" t="s">
        <v>228</v>
      </c>
      <c r="U8" s="72" t="s">
        <v>758</v>
      </c>
      <c r="V8" s="72" t="s">
        <v>759</v>
      </c>
      <c r="W8" s="72" t="s">
        <v>306</v>
      </c>
      <c r="X8" s="73" t="s">
        <v>760</v>
      </c>
      <c r="Y8" s="74">
        <v>0.70444387689950194</v>
      </c>
      <c r="Z8" s="19">
        <f t="shared" si="0"/>
        <v>1.0825417795012606</v>
      </c>
      <c r="AA8" s="10">
        <v>0.60460000000000003</v>
      </c>
      <c r="AB8" s="10" t="s">
        <v>124</v>
      </c>
      <c r="AC8" s="10">
        <v>4</v>
      </c>
      <c r="AD8" s="36">
        <v>62.039904051275187</v>
      </c>
      <c r="AE8" s="36">
        <v>37.960095948724813</v>
      </c>
      <c r="AF8" s="11">
        <f t="shared" si="1"/>
        <v>0.37960095948724815</v>
      </c>
      <c r="AG8" s="10">
        <f t="shared" si="2"/>
        <v>-0.49124229037921135</v>
      </c>
      <c r="AH8" s="134"/>
      <c r="AI8" s="1"/>
      <c r="AJ8" s="39" t="s">
        <v>104</v>
      </c>
      <c r="AK8" s="22">
        <f>MAX(AH4:AH30)</f>
        <v>38.557209261449685</v>
      </c>
      <c r="AL8" s="14"/>
      <c r="AM8" s="25"/>
      <c r="AN8" s="25"/>
      <c r="AO8" s="25"/>
      <c r="AP8" s="25"/>
    </row>
    <row r="9" spans="1:49" x14ac:dyDescent="0.25">
      <c r="A9" s="1"/>
      <c r="B9" s="61" t="s">
        <v>88</v>
      </c>
      <c r="C9" s="18" t="s">
        <v>899</v>
      </c>
      <c r="D9" s="54" t="s">
        <v>99</v>
      </c>
      <c r="E9" s="8" t="s">
        <v>123</v>
      </c>
      <c r="F9" s="72" t="s">
        <v>128</v>
      </c>
      <c r="G9" s="72" t="s">
        <v>129</v>
      </c>
      <c r="H9" s="72" t="s">
        <v>259</v>
      </c>
      <c r="I9" s="72" t="s">
        <v>235</v>
      </c>
      <c r="J9" s="72" t="s">
        <v>815</v>
      </c>
      <c r="K9" s="72" t="s">
        <v>816</v>
      </c>
      <c r="L9" s="72" t="s">
        <v>498</v>
      </c>
      <c r="M9" s="73" t="s">
        <v>133</v>
      </c>
      <c r="N9" s="74">
        <v>0.76755065063416239</v>
      </c>
      <c r="O9" s="64"/>
      <c r="P9" s="8" t="s">
        <v>100</v>
      </c>
      <c r="Q9" s="72" t="s">
        <v>128</v>
      </c>
      <c r="R9" s="72" t="s">
        <v>751</v>
      </c>
      <c r="S9" s="72" t="s">
        <v>259</v>
      </c>
      <c r="T9" s="72" t="s">
        <v>235</v>
      </c>
      <c r="U9" s="72" t="s">
        <v>761</v>
      </c>
      <c r="V9" s="72" t="s">
        <v>762</v>
      </c>
      <c r="W9" s="72" t="s">
        <v>763</v>
      </c>
      <c r="X9" s="73" t="s">
        <v>760</v>
      </c>
      <c r="Y9" s="74">
        <v>0.70241599016785794</v>
      </c>
      <c r="Z9" s="19">
        <f t="shared" si="0"/>
        <v>1.0927294671220953</v>
      </c>
      <c r="AA9" s="10">
        <v>0.60460000000000003</v>
      </c>
      <c r="AB9" s="10" t="s">
        <v>124</v>
      </c>
      <c r="AC9" s="10">
        <v>4</v>
      </c>
      <c r="AD9" s="36">
        <v>62.230122901204069</v>
      </c>
      <c r="AE9" s="36">
        <v>37.769877098795931</v>
      </c>
      <c r="AF9" s="11">
        <f t="shared" si="1"/>
        <v>0.37769877098795934</v>
      </c>
      <c r="AG9" s="10">
        <f t="shared" si="2"/>
        <v>-0.49932729074825316</v>
      </c>
      <c r="AH9" s="135">
        <f>AVERAGE(AE7:AE9)</f>
        <v>37.908584783241871</v>
      </c>
      <c r="AI9" s="1"/>
      <c r="AJ9" s="39" t="s">
        <v>102</v>
      </c>
      <c r="AK9" s="22">
        <f>STDEVA(AH4:AH30)</f>
        <v>0.29901181360251311</v>
      </c>
      <c r="AL9" s="14"/>
      <c r="AM9" s="25"/>
      <c r="AN9" s="25"/>
      <c r="AO9" s="25"/>
      <c r="AP9" s="25"/>
    </row>
    <row r="10" spans="1:49" x14ac:dyDescent="0.25">
      <c r="A10" s="1"/>
      <c r="B10" s="61" t="s">
        <v>88</v>
      </c>
      <c r="C10" s="18" t="s">
        <v>900</v>
      </c>
      <c r="D10" s="54" t="s">
        <v>99</v>
      </c>
      <c r="E10" s="8" t="s">
        <v>123</v>
      </c>
      <c r="F10" s="72" t="s">
        <v>128</v>
      </c>
      <c r="G10" s="72" t="s">
        <v>129</v>
      </c>
      <c r="H10" s="72" t="s">
        <v>259</v>
      </c>
      <c r="I10" s="72" t="s">
        <v>235</v>
      </c>
      <c r="J10" s="72" t="s">
        <v>466</v>
      </c>
      <c r="K10" s="72" t="s">
        <v>467</v>
      </c>
      <c r="L10" s="72" t="s">
        <v>468</v>
      </c>
      <c r="M10" s="73" t="s">
        <v>315</v>
      </c>
      <c r="N10" s="74">
        <v>0.75990668221962998</v>
      </c>
      <c r="O10" s="64"/>
      <c r="P10" s="8" t="s">
        <v>100</v>
      </c>
      <c r="Q10" s="72" t="s">
        <v>128</v>
      </c>
      <c r="R10" s="72" t="s">
        <v>258</v>
      </c>
      <c r="S10" s="72" t="s">
        <v>259</v>
      </c>
      <c r="T10" s="72" t="s">
        <v>228</v>
      </c>
      <c r="U10" s="72" t="s">
        <v>439</v>
      </c>
      <c r="V10" s="72" t="s">
        <v>440</v>
      </c>
      <c r="W10" s="72" t="s">
        <v>441</v>
      </c>
      <c r="X10" s="73" t="s">
        <v>205</v>
      </c>
      <c r="Y10" s="74">
        <v>0.715466834</v>
      </c>
      <c r="Z10" s="19">
        <f t="shared" si="0"/>
        <v>1.0621130793319624</v>
      </c>
      <c r="AA10" s="10">
        <v>0.60460000000000003</v>
      </c>
      <c r="AB10" s="10" t="s">
        <v>124</v>
      </c>
      <c r="AC10" s="10">
        <v>4</v>
      </c>
      <c r="AD10" s="36">
        <v>61.655412015441854</v>
      </c>
      <c r="AE10" s="36">
        <v>38.344587984558146</v>
      </c>
      <c r="AF10" s="11">
        <f t="shared" si="1"/>
        <v>0.38344587984558148</v>
      </c>
      <c r="AG10" s="10">
        <f t="shared" si="2"/>
        <v>-0.47494761569554766</v>
      </c>
      <c r="AH10" s="134"/>
      <c r="AI10" s="1"/>
      <c r="AJ10" s="14"/>
      <c r="AK10" s="14"/>
      <c r="AL10" s="14"/>
      <c r="AM10" s="25"/>
      <c r="AN10" s="25"/>
      <c r="AO10" s="25"/>
      <c r="AP10" s="25"/>
    </row>
    <row r="11" spans="1:49" x14ac:dyDescent="0.25">
      <c r="A11" s="1"/>
      <c r="B11" s="61" t="s">
        <v>88</v>
      </c>
      <c r="C11" s="18" t="s">
        <v>901</v>
      </c>
      <c r="D11" s="54" t="s">
        <v>99</v>
      </c>
      <c r="E11" s="8" t="s">
        <v>123</v>
      </c>
      <c r="F11" s="72" t="s">
        <v>128</v>
      </c>
      <c r="G11" s="72" t="s">
        <v>129</v>
      </c>
      <c r="H11" s="72" t="s">
        <v>259</v>
      </c>
      <c r="I11" s="72" t="s">
        <v>235</v>
      </c>
      <c r="J11" s="72" t="s">
        <v>817</v>
      </c>
      <c r="K11" s="72" t="s">
        <v>818</v>
      </c>
      <c r="L11" s="72" t="s">
        <v>819</v>
      </c>
      <c r="M11" s="73" t="s">
        <v>820</v>
      </c>
      <c r="N11" s="74">
        <v>0.76197126895450906</v>
      </c>
      <c r="O11" s="64"/>
      <c r="P11" s="8" t="s">
        <v>100</v>
      </c>
      <c r="Q11" s="72" t="s">
        <v>128</v>
      </c>
      <c r="R11" s="72" t="s">
        <v>751</v>
      </c>
      <c r="S11" s="72" t="s">
        <v>259</v>
      </c>
      <c r="T11" s="72" t="s">
        <v>235</v>
      </c>
      <c r="U11" s="72" t="s">
        <v>764</v>
      </c>
      <c r="V11" s="72" t="s">
        <v>765</v>
      </c>
      <c r="W11" s="72" t="s">
        <v>213</v>
      </c>
      <c r="X11" s="73" t="s">
        <v>298</v>
      </c>
      <c r="Y11" s="74">
        <v>0.72066104643382833</v>
      </c>
      <c r="Z11" s="19">
        <f t="shared" si="0"/>
        <v>1.0573226799548876</v>
      </c>
      <c r="AA11" s="10">
        <v>0.60460000000000003</v>
      </c>
      <c r="AB11" s="10" t="s">
        <v>124</v>
      </c>
      <c r="AC11" s="10">
        <v>4</v>
      </c>
      <c r="AD11" s="36">
        <v>61.564649038058228</v>
      </c>
      <c r="AE11" s="36">
        <v>38.435350961941772</v>
      </c>
      <c r="AF11" s="11">
        <f t="shared" si="1"/>
        <v>0.38435350961941772</v>
      </c>
      <c r="AG11" s="10">
        <f t="shared" si="2"/>
        <v>-0.47111019248495156</v>
      </c>
      <c r="AH11" s="134"/>
      <c r="AI11" s="1"/>
      <c r="AJ11" s="25"/>
      <c r="AK11" s="25"/>
      <c r="AL11" s="25"/>
      <c r="AM11" s="25"/>
      <c r="AN11" s="25"/>
      <c r="AO11" s="25"/>
      <c r="AP11" s="25"/>
    </row>
    <row r="12" spans="1:49" x14ac:dyDescent="0.25">
      <c r="A12" s="1"/>
      <c r="B12" s="61" t="s">
        <v>88</v>
      </c>
      <c r="C12" s="18" t="s">
        <v>902</v>
      </c>
      <c r="D12" s="54" t="s">
        <v>99</v>
      </c>
      <c r="E12" s="8" t="s">
        <v>123</v>
      </c>
      <c r="F12" s="72" t="s">
        <v>128</v>
      </c>
      <c r="G12" s="72" t="s">
        <v>129</v>
      </c>
      <c r="H12" s="72" t="s">
        <v>259</v>
      </c>
      <c r="I12" s="72" t="s">
        <v>235</v>
      </c>
      <c r="J12" s="72" t="s">
        <v>821</v>
      </c>
      <c r="K12" s="72" t="s">
        <v>822</v>
      </c>
      <c r="L12" s="72" t="s">
        <v>823</v>
      </c>
      <c r="M12" s="73" t="s">
        <v>575</v>
      </c>
      <c r="N12" s="74">
        <v>0.76635702069150546</v>
      </c>
      <c r="O12" s="64"/>
      <c r="P12" s="8" t="s">
        <v>100</v>
      </c>
      <c r="Q12" s="72" t="s">
        <v>128</v>
      </c>
      <c r="R12" s="72" t="s">
        <v>751</v>
      </c>
      <c r="S12" s="72" t="s">
        <v>259</v>
      </c>
      <c r="T12" s="72" t="s">
        <v>235</v>
      </c>
      <c r="U12" s="72" t="s">
        <v>766</v>
      </c>
      <c r="V12" s="72" t="s">
        <v>767</v>
      </c>
      <c r="W12" s="72" t="s">
        <v>279</v>
      </c>
      <c r="X12" s="73" t="s">
        <v>647</v>
      </c>
      <c r="Y12" s="74">
        <v>0.72441211300964303</v>
      </c>
      <c r="Z12" s="19">
        <f t="shared" si="0"/>
        <v>1.0579019965687737</v>
      </c>
      <c r="AA12" s="10">
        <v>0.60460000000000003</v>
      </c>
      <c r="AB12" s="10" t="s">
        <v>124</v>
      </c>
      <c r="AC12" s="10">
        <v>4</v>
      </c>
      <c r="AD12" s="36">
        <v>61.575637582162855</v>
      </c>
      <c r="AE12" s="36">
        <v>38.424362417837145</v>
      </c>
      <c r="AF12" s="11">
        <f t="shared" si="1"/>
        <v>0.38424362417837143</v>
      </c>
      <c r="AG12" s="10">
        <f t="shared" si="2"/>
        <v>-0.47157460212761154</v>
      </c>
      <c r="AH12" s="135">
        <f>AVERAGE(AE10:AE12)</f>
        <v>38.401433788112357</v>
      </c>
      <c r="AI12" s="1"/>
      <c r="AJ12" s="25"/>
      <c r="AK12" s="25"/>
      <c r="AL12" s="25"/>
      <c r="AM12" s="25"/>
      <c r="AN12" s="25"/>
      <c r="AO12" s="25"/>
      <c r="AP12" s="25"/>
    </row>
    <row r="13" spans="1:49" x14ac:dyDescent="0.25">
      <c r="A13" s="1"/>
      <c r="B13" s="61" t="s">
        <v>88</v>
      </c>
      <c r="C13" s="18" t="s">
        <v>903</v>
      </c>
      <c r="D13" s="54" t="s">
        <v>99</v>
      </c>
      <c r="E13" s="8" t="s">
        <v>123</v>
      </c>
      <c r="F13" s="72" t="s">
        <v>128</v>
      </c>
      <c r="G13" s="72" t="s">
        <v>129</v>
      </c>
      <c r="H13" s="72" t="s">
        <v>259</v>
      </c>
      <c r="I13" s="72" t="s">
        <v>235</v>
      </c>
      <c r="J13" s="72" t="s">
        <v>469</v>
      </c>
      <c r="K13" s="72" t="s">
        <v>470</v>
      </c>
      <c r="L13" s="72" t="s">
        <v>471</v>
      </c>
      <c r="M13" s="73" t="s">
        <v>472</v>
      </c>
      <c r="N13" s="74">
        <v>0.7667473234114488</v>
      </c>
      <c r="O13" s="64"/>
      <c r="P13" s="8" t="s">
        <v>100</v>
      </c>
      <c r="Q13" s="72" t="s">
        <v>128</v>
      </c>
      <c r="R13" s="72" t="s">
        <v>258</v>
      </c>
      <c r="S13" s="72" t="s">
        <v>259</v>
      </c>
      <c r="T13" s="72" t="s">
        <v>152</v>
      </c>
      <c r="U13" s="72" t="s">
        <v>442</v>
      </c>
      <c r="V13" s="72" t="s">
        <v>443</v>
      </c>
      <c r="W13" s="72" t="s">
        <v>164</v>
      </c>
      <c r="X13" s="73" t="s">
        <v>444</v>
      </c>
      <c r="Y13" s="74">
        <v>0.72863591900000002</v>
      </c>
      <c r="Z13" s="19">
        <f t="shared" si="0"/>
        <v>1.0523051409046014</v>
      </c>
      <c r="AA13" s="10">
        <v>0.60460000000000003</v>
      </c>
      <c r="AB13" s="10" t="s">
        <v>124</v>
      </c>
      <c r="AC13" s="10">
        <v>4</v>
      </c>
      <c r="AD13" s="36">
        <v>61.469333214695141</v>
      </c>
      <c r="AE13" s="36">
        <v>38.530666785304859</v>
      </c>
      <c r="AF13" s="11">
        <f>0.01*AE13</f>
        <v>0.38530666785304862</v>
      </c>
      <c r="AG13" s="10">
        <f>LN(AF13/(1-AF13))</f>
        <v>-0.46708393942896864</v>
      </c>
      <c r="AH13" s="134"/>
      <c r="AI13" s="1"/>
      <c r="AP13" s="25"/>
      <c r="AV13" s="25"/>
      <c r="AW13" s="25"/>
    </row>
    <row r="14" spans="1:49" x14ac:dyDescent="0.25">
      <c r="A14" s="1"/>
      <c r="B14" s="61" t="s">
        <v>88</v>
      </c>
      <c r="C14" s="18" t="s">
        <v>904</v>
      </c>
      <c r="D14" s="54" t="s">
        <v>99</v>
      </c>
      <c r="E14" s="8" t="s">
        <v>123</v>
      </c>
      <c r="F14" s="72" t="s">
        <v>128</v>
      </c>
      <c r="G14" s="72" t="s">
        <v>824</v>
      </c>
      <c r="H14" s="72" t="s">
        <v>259</v>
      </c>
      <c r="I14" s="72" t="s">
        <v>228</v>
      </c>
      <c r="J14" s="72" t="s">
        <v>825</v>
      </c>
      <c r="K14" s="72" t="s">
        <v>338</v>
      </c>
      <c r="L14" s="72" t="s">
        <v>826</v>
      </c>
      <c r="M14" s="73" t="s">
        <v>464</v>
      </c>
      <c r="N14" s="74">
        <v>0.77085781433607514</v>
      </c>
      <c r="O14" s="64"/>
      <c r="P14" s="8" t="s">
        <v>100</v>
      </c>
      <c r="Q14" s="72" t="s">
        <v>128</v>
      </c>
      <c r="R14" s="72" t="s">
        <v>751</v>
      </c>
      <c r="S14" s="72" t="s">
        <v>259</v>
      </c>
      <c r="T14" s="72" t="s">
        <v>228</v>
      </c>
      <c r="U14" s="72" t="s">
        <v>768</v>
      </c>
      <c r="V14" s="72" t="s">
        <v>769</v>
      </c>
      <c r="W14" s="72" t="s">
        <v>770</v>
      </c>
      <c r="X14" s="73" t="s">
        <v>754</v>
      </c>
      <c r="Y14" s="74">
        <v>0.71586376189015033</v>
      </c>
      <c r="Z14" s="19">
        <f t="shared" si="0"/>
        <v>1.0768219532452932</v>
      </c>
      <c r="AA14" s="10">
        <v>0.60460000000000003</v>
      </c>
      <c r="AB14" s="10" t="s">
        <v>124</v>
      </c>
      <c r="AC14" s="10">
        <v>4</v>
      </c>
      <c r="AD14" s="36">
        <v>61.932665144097619</v>
      </c>
      <c r="AE14" s="36">
        <v>38.067334855902381</v>
      </c>
      <c r="AF14" s="11">
        <f t="shared" ref="AF14:AF21" si="3">0.01*AE14</f>
        <v>0.38067334855902379</v>
      </c>
      <c r="AG14" s="10">
        <f t="shared" ref="AG14:AG21" si="4">LN(AF14/(1-AF14))</f>
        <v>-0.48669118727474842</v>
      </c>
      <c r="AH14" s="134"/>
      <c r="AI14" s="1"/>
      <c r="AP14" s="25"/>
      <c r="AV14" s="25"/>
      <c r="AW14" s="25"/>
    </row>
    <row r="15" spans="1:49" x14ac:dyDescent="0.25">
      <c r="A15" s="1"/>
      <c r="B15" s="61" t="s">
        <v>88</v>
      </c>
      <c r="C15" s="18" t="s">
        <v>905</v>
      </c>
      <c r="D15" s="54" t="s">
        <v>99</v>
      </c>
      <c r="E15" s="8" t="s">
        <v>123</v>
      </c>
      <c r="F15" s="72" t="s">
        <v>128</v>
      </c>
      <c r="G15" s="72" t="s">
        <v>129</v>
      </c>
      <c r="H15" s="72" t="s">
        <v>259</v>
      </c>
      <c r="I15" s="72" t="s">
        <v>228</v>
      </c>
      <c r="J15" s="72" t="s">
        <v>827</v>
      </c>
      <c r="K15" s="72" t="s">
        <v>367</v>
      </c>
      <c r="L15" s="72" t="s">
        <v>828</v>
      </c>
      <c r="M15" s="73" t="s">
        <v>144</v>
      </c>
      <c r="N15" s="74">
        <v>0.76732771116089082</v>
      </c>
      <c r="O15" s="64"/>
      <c r="P15" s="8" t="s">
        <v>100</v>
      </c>
      <c r="Q15" s="72" t="s">
        <v>128</v>
      </c>
      <c r="R15" s="72" t="s">
        <v>751</v>
      </c>
      <c r="S15" s="72" t="s">
        <v>259</v>
      </c>
      <c r="T15" s="72" t="s">
        <v>228</v>
      </c>
      <c r="U15" s="72" t="s">
        <v>771</v>
      </c>
      <c r="V15" s="72" t="s">
        <v>772</v>
      </c>
      <c r="W15" s="72" t="s">
        <v>315</v>
      </c>
      <c r="X15" s="73" t="s">
        <v>770</v>
      </c>
      <c r="Y15" s="74">
        <v>0.72598107747829765</v>
      </c>
      <c r="Z15" s="19">
        <f t="shared" si="0"/>
        <v>1.0569527704857145</v>
      </c>
      <c r="AA15" s="10">
        <v>0.60460000000000003</v>
      </c>
      <c r="AB15" s="10" t="s">
        <v>124</v>
      </c>
      <c r="AC15" s="10">
        <v>4</v>
      </c>
      <c r="AD15" s="36">
        <v>61.557630774659231</v>
      </c>
      <c r="AE15" s="36">
        <v>38.442369225340769</v>
      </c>
      <c r="AF15" s="11">
        <f t="shared" si="3"/>
        <v>0.38442369225340772</v>
      </c>
      <c r="AG15" s="10">
        <f t="shared" si="4"/>
        <v>-0.47081360521164212</v>
      </c>
      <c r="AH15" s="135">
        <f>AVERAGE(AE13:AE15)</f>
        <v>38.346790288849341</v>
      </c>
      <c r="AI15" s="1"/>
      <c r="AP15" s="25"/>
      <c r="AV15" s="25"/>
      <c r="AW15" s="25"/>
    </row>
    <row r="16" spans="1:49" x14ac:dyDescent="0.25">
      <c r="A16" s="1"/>
      <c r="B16" s="61" t="s">
        <v>88</v>
      </c>
      <c r="C16" s="18" t="s">
        <v>906</v>
      </c>
      <c r="D16" s="54" t="s">
        <v>99</v>
      </c>
      <c r="E16" s="8" t="s">
        <v>123</v>
      </c>
      <c r="F16" s="72" t="s">
        <v>128</v>
      </c>
      <c r="G16" s="72" t="s">
        <v>129</v>
      </c>
      <c r="H16" s="72" t="s">
        <v>259</v>
      </c>
      <c r="I16" s="72" t="s">
        <v>148</v>
      </c>
      <c r="J16" s="72" t="s">
        <v>473</v>
      </c>
      <c r="K16" s="72" t="s">
        <v>474</v>
      </c>
      <c r="L16" s="72" t="s">
        <v>475</v>
      </c>
      <c r="M16" s="73" t="s">
        <v>476</v>
      </c>
      <c r="N16" s="74">
        <v>0.76841293265360877</v>
      </c>
      <c r="O16" s="64"/>
      <c r="P16" s="8" t="s">
        <v>100</v>
      </c>
      <c r="Q16" s="72" t="s">
        <v>128</v>
      </c>
      <c r="R16" s="72" t="s">
        <v>258</v>
      </c>
      <c r="S16" s="72" t="s">
        <v>259</v>
      </c>
      <c r="T16" s="72" t="s">
        <v>131</v>
      </c>
      <c r="U16" s="72" t="s">
        <v>445</v>
      </c>
      <c r="V16" s="72" t="s">
        <v>446</v>
      </c>
      <c r="W16" s="72" t="s">
        <v>270</v>
      </c>
      <c r="X16" s="73" t="s">
        <v>310</v>
      </c>
      <c r="Y16" s="74">
        <v>0.72434701492537301</v>
      </c>
      <c r="Z16" s="19">
        <f t="shared" si="0"/>
        <v>1.0608353687117433</v>
      </c>
      <c r="AA16" s="10">
        <v>0.60460000000000003</v>
      </c>
      <c r="AB16" s="10" t="s">
        <v>124</v>
      </c>
      <c r="AC16" s="10">
        <v>4</v>
      </c>
      <c r="AD16" s="36">
        <v>61.631226052873934</v>
      </c>
      <c r="AE16" s="36">
        <v>38.368773947126066</v>
      </c>
      <c r="AF16" s="11">
        <f t="shared" si="3"/>
        <v>0.38368773947126067</v>
      </c>
      <c r="AG16" s="10">
        <f t="shared" si="4"/>
        <v>-0.4739247082190276</v>
      </c>
      <c r="AH16" s="134"/>
      <c r="AI16" s="1"/>
      <c r="AP16" s="25"/>
      <c r="AV16" s="25"/>
      <c r="AW16" s="25"/>
    </row>
    <row r="17" spans="1:49" x14ac:dyDescent="0.25">
      <c r="A17" s="1"/>
      <c r="B17" s="61" t="s">
        <v>88</v>
      </c>
      <c r="C17" s="18" t="s">
        <v>907</v>
      </c>
      <c r="D17" s="54" t="s">
        <v>99</v>
      </c>
      <c r="E17" s="8" t="s">
        <v>123</v>
      </c>
      <c r="F17" s="72" t="s">
        <v>128</v>
      </c>
      <c r="G17" s="72" t="s">
        <v>129</v>
      </c>
      <c r="H17" s="72" t="s">
        <v>259</v>
      </c>
      <c r="I17" s="72" t="s">
        <v>235</v>
      </c>
      <c r="J17" s="72" t="s">
        <v>829</v>
      </c>
      <c r="K17" s="72" t="s">
        <v>830</v>
      </c>
      <c r="L17" s="72" t="s">
        <v>149</v>
      </c>
      <c r="M17" s="73" t="s">
        <v>476</v>
      </c>
      <c r="N17" s="74">
        <v>0.75274105953478843</v>
      </c>
      <c r="O17" s="64"/>
      <c r="P17" s="8" t="s">
        <v>100</v>
      </c>
      <c r="Q17" s="72" t="s">
        <v>128</v>
      </c>
      <c r="R17" s="72" t="s">
        <v>751</v>
      </c>
      <c r="S17" s="72" t="s">
        <v>259</v>
      </c>
      <c r="T17" s="72" t="s">
        <v>235</v>
      </c>
      <c r="U17" s="72" t="s">
        <v>773</v>
      </c>
      <c r="V17" s="72" t="s">
        <v>774</v>
      </c>
      <c r="W17" s="72" t="s">
        <v>658</v>
      </c>
      <c r="X17" s="73" t="s">
        <v>180</v>
      </c>
      <c r="Y17" s="74">
        <v>0.72109884262338697</v>
      </c>
      <c r="Z17" s="19">
        <f t="shared" si="0"/>
        <v>1.043880554288904</v>
      </c>
      <c r="AA17" s="10">
        <v>0.60460000000000003</v>
      </c>
      <c r="AB17" s="10" t="s">
        <v>124</v>
      </c>
      <c r="AC17" s="10">
        <v>4</v>
      </c>
      <c r="AD17" s="36">
        <v>61.308716002428973</v>
      </c>
      <c r="AE17" s="36">
        <v>38.691283997571027</v>
      </c>
      <c r="AF17" s="11">
        <f t="shared" si="3"/>
        <v>0.3869128399757103</v>
      </c>
      <c r="AG17" s="10">
        <f t="shared" si="4"/>
        <v>-0.46030766387599009</v>
      </c>
      <c r="AH17" s="134"/>
      <c r="AI17" s="1"/>
      <c r="AP17" s="25"/>
      <c r="AV17" s="25"/>
      <c r="AW17" s="25"/>
    </row>
    <row r="18" spans="1:49" x14ac:dyDescent="0.25">
      <c r="A18" s="1"/>
      <c r="B18" s="61" t="s">
        <v>88</v>
      </c>
      <c r="C18" s="18" t="s">
        <v>908</v>
      </c>
      <c r="D18" s="54" t="s">
        <v>99</v>
      </c>
      <c r="E18" s="8" t="s">
        <v>123</v>
      </c>
      <c r="F18" s="72" t="s">
        <v>128</v>
      </c>
      <c r="G18" s="72" t="s">
        <v>129</v>
      </c>
      <c r="H18" s="72" t="s">
        <v>259</v>
      </c>
      <c r="I18" s="72" t="s">
        <v>235</v>
      </c>
      <c r="J18" s="72" t="s">
        <v>831</v>
      </c>
      <c r="K18" s="72" t="s">
        <v>832</v>
      </c>
      <c r="L18" s="72" t="s">
        <v>625</v>
      </c>
      <c r="M18" s="73" t="s">
        <v>137</v>
      </c>
      <c r="N18" s="74">
        <v>0.75485789364497602</v>
      </c>
      <c r="O18" s="64"/>
      <c r="P18" s="8" t="s">
        <v>100</v>
      </c>
      <c r="Q18" s="72" t="s">
        <v>128</v>
      </c>
      <c r="R18" s="72" t="s">
        <v>751</v>
      </c>
      <c r="S18" s="72" t="s">
        <v>259</v>
      </c>
      <c r="T18" s="72" t="s">
        <v>235</v>
      </c>
      <c r="U18" s="72" t="s">
        <v>775</v>
      </c>
      <c r="V18" s="72" t="s">
        <v>776</v>
      </c>
      <c r="W18" s="72" t="s">
        <v>508</v>
      </c>
      <c r="X18" s="73" t="s">
        <v>777</v>
      </c>
      <c r="Y18" s="74">
        <v>0.72024515618821672</v>
      </c>
      <c r="Z18" s="19">
        <f t="shared" si="0"/>
        <v>1.0480568833533594</v>
      </c>
      <c r="AA18" s="10">
        <v>0.60460000000000003</v>
      </c>
      <c r="AB18" s="10" t="s">
        <v>124</v>
      </c>
      <c r="AC18" s="10">
        <v>4</v>
      </c>
      <c r="AD18" s="36">
        <v>61.38843016034803</v>
      </c>
      <c r="AE18" s="36">
        <v>38.61156983965197</v>
      </c>
      <c r="AF18" s="11">
        <f t="shared" si="3"/>
        <v>0.38611569839651971</v>
      </c>
      <c r="AG18" s="10">
        <f t="shared" si="4"/>
        <v>-0.4636694151894114</v>
      </c>
      <c r="AH18" s="135">
        <f>AVERAGE(AE16:AE18)</f>
        <v>38.557209261449685</v>
      </c>
      <c r="AI18" s="1"/>
      <c r="AP18" s="25"/>
      <c r="AV18" s="25"/>
      <c r="AW18" s="25"/>
    </row>
    <row r="19" spans="1:49" x14ac:dyDescent="0.25">
      <c r="A19" s="1"/>
      <c r="B19" s="61" t="s">
        <v>88</v>
      </c>
      <c r="C19" s="18" t="s">
        <v>909</v>
      </c>
      <c r="D19" s="54" t="s">
        <v>99</v>
      </c>
      <c r="E19" s="8" t="s">
        <v>123</v>
      </c>
      <c r="F19" s="72" t="s">
        <v>128</v>
      </c>
      <c r="G19" s="72" t="s">
        <v>129</v>
      </c>
      <c r="H19" s="72" t="s">
        <v>259</v>
      </c>
      <c r="I19" s="72" t="s">
        <v>148</v>
      </c>
      <c r="J19" s="72" t="s">
        <v>477</v>
      </c>
      <c r="K19" s="72" t="s">
        <v>478</v>
      </c>
      <c r="L19" s="72" t="s">
        <v>421</v>
      </c>
      <c r="M19" s="73" t="s">
        <v>479</v>
      </c>
      <c r="N19" s="74">
        <v>0.77837255379053849</v>
      </c>
      <c r="O19" s="64"/>
      <c r="P19" s="8" t="s">
        <v>100</v>
      </c>
      <c r="Q19" s="72" t="s">
        <v>128</v>
      </c>
      <c r="R19" s="72" t="s">
        <v>258</v>
      </c>
      <c r="S19" s="72" t="s">
        <v>259</v>
      </c>
      <c r="T19" s="72" t="s">
        <v>433</v>
      </c>
      <c r="U19" s="72" t="s">
        <v>447</v>
      </c>
      <c r="V19" s="72" t="s">
        <v>448</v>
      </c>
      <c r="W19" s="72" t="s">
        <v>449</v>
      </c>
      <c r="X19" s="73" t="s">
        <v>450</v>
      </c>
      <c r="Y19" s="74">
        <v>0.73538290710989285</v>
      </c>
      <c r="Z19" s="19">
        <f t="shared" si="0"/>
        <v>1.058458860363777</v>
      </c>
      <c r="AA19" s="10">
        <v>0.60460000000000003</v>
      </c>
      <c r="AB19" s="10" t="s">
        <v>124</v>
      </c>
      <c r="AC19" s="10">
        <v>4</v>
      </c>
      <c r="AD19" s="36">
        <v>61.586197037305247</v>
      </c>
      <c r="AE19" s="36">
        <v>38.413802962694753</v>
      </c>
      <c r="AF19" s="11">
        <f t="shared" si="3"/>
        <v>0.38413802962694754</v>
      </c>
      <c r="AG19" s="10">
        <f t="shared" si="4"/>
        <v>-0.4720209242016668</v>
      </c>
      <c r="AH19" s="134"/>
      <c r="AI19" s="1"/>
      <c r="AP19" s="25"/>
      <c r="AV19" s="25"/>
      <c r="AW19" s="25"/>
    </row>
    <row r="20" spans="1:49" x14ac:dyDescent="0.25">
      <c r="A20" s="1"/>
      <c r="B20" s="61" t="s">
        <v>88</v>
      </c>
      <c r="C20" s="18" t="s">
        <v>910</v>
      </c>
      <c r="D20" s="54" t="s">
        <v>99</v>
      </c>
      <c r="E20" s="8" t="s">
        <v>123</v>
      </c>
      <c r="F20" s="72" t="s">
        <v>128</v>
      </c>
      <c r="G20" s="72" t="s">
        <v>129</v>
      </c>
      <c r="H20" s="72" t="s">
        <v>259</v>
      </c>
      <c r="I20" s="72" t="s">
        <v>235</v>
      </c>
      <c r="J20" s="72" t="s">
        <v>833</v>
      </c>
      <c r="K20" s="72" t="s">
        <v>834</v>
      </c>
      <c r="L20" s="72" t="s">
        <v>695</v>
      </c>
      <c r="M20" s="73" t="s">
        <v>557</v>
      </c>
      <c r="N20" s="74">
        <v>0.78434794060514268</v>
      </c>
      <c r="O20" s="64"/>
      <c r="P20" s="8" t="s">
        <v>100</v>
      </c>
      <c r="Q20" s="72" t="s">
        <v>128</v>
      </c>
      <c r="R20" s="72" t="s">
        <v>751</v>
      </c>
      <c r="S20" s="72" t="s">
        <v>259</v>
      </c>
      <c r="T20" s="72" t="s">
        <v>235</v>
      </c>
      <c r="U20" s="72" t="s">
        <v>778</v>
      </c>
      <c r="V20" s="72" t="s">
        <v>779</v>
      </c>
      <c r="W20" s="72" t="s">
        <v>780</v>
      </c>
      <c r="X20" s="73" t="s">
        <v>243</v>
      </c>
      <c r="Y20" s="74">
        <v>0.72826327258945778</v>
      </c>
      <c r="Z20" s="19">
        <f t="shared" si="0"/>
        <v>1.0770115288338884</v>
      </c>
      <c r="AA20" s="10">
        <v>0.60460000000000003</v>
      </c>
      <c r="AB20" s="10" t="s">
        <v>124</v>
      </c>
      <c r="AC20" s="10">
        <v>4</v>
      </c>
      <c r="AD20" s="36">
        <v>61.936224556091034</v>
      </c>
      <c r="AE20" s="36">
        <v>38.063775443908966</v>
      </c>
      <c r="AF20" s="11">
        <f t="shared" si="3"/>
        <v>0.38063775443908965</v>
      </c>
      <c r="AG20" s="10">
        <f t="shared" si="4"/>
        <v>-0.48684216533545233</v>
      </c>
      <c r="AH20" s="134"/>
      <c r="AI20" s="1"/>
      <c r="AP20" s="25"/>
      <c r="AV20" s="25"/>
      <c r="AW20" s="25"/>
    </row>
    <row r="21" spans="1:49" x14ac:dyDescent="0.25">
      <c r="A21" s="1"/>
      <c r="B21" s="61" t="s">
        <v>88</v>
      </c>
      <c r="C21" s="18" t="s">
        <v>911</v>
      </c>
      <c r="D21" s="54" t="s">
        <v>99</v>
      </c>
      <c r="E21" s="8" t="s">
        <v>123</v>
      </c>
      <c r="F21" s="72" t="s">
        <v>128</v>
      </c>
      <c r="G21" s="72" t="s">
        <v>129</v>
      </c>
      <c r="H21" s="72" t="s">
        <v>259</v>
      </c>
      <c r="I21" s="72" t="s">
        <v>235</v>
      </c>
      <c r="J21" s="72" t="s">
        <v>835</v>
      </c>
      <c r="K21" s="72" t="s">
        <v>836</v>
      </c>
      <c r="L21" s="72" t="s">
        <v>600</v>
      </c>
      <c r="M21" s="73" t="s">
        <v>187</v>
      </c>
      <c r="N21" s="74">
        <v>0.7821238518116802</v>
      </c>
      <c r="O21" s="64"/>
      <c r="P21" s="8" t="s">
        <v>100</v>
      </c>
      <c r="Q21" s="72" t="s">
        <v>128</v>
      </c>
      <c r="R21" s="72" t="s">
        <v>751</v>
      </c>
      <c r="S21" s="72" t="s">
        <v>259</v>
      </c>
      <c r="T21" s="72" t="s">
        <v>235</v>
      </c>
      <c r="U21" s="72" t="s">
        <v>781</v>
      </c>
      <c r="V21" s="72" t="s">
        <v>782</v>
      </c>
      <c r="W21" s="72" t="s">
        <v>783</v>
      </c>
      <c r="X21" s="73" t="s">
        <v>784</v>
      </c>
      <c r="Y21" s="74">
        <v>0.7254862575742359</v>
      </c>
      <c r="Z21" s="19">
        <f t="shared" si="0"/>
        <v>1.0780684591143324</v>
      </c>
      <c r="AA21" s="10">
        <v>0.60460000000000003</v>
      </c>
      <c r="AB21" s="10" t="s">
        <v>124</v>
      </c>
      <c r="AC21" s="10">
        <v>4</v>
      </c>
      <c r="AD21" s="36">
        <v>61.956062687507675</v>
      </c>
      <c r="AE21" s="36">
        <v>38.043937312492325</v>
      </c>
      <c r="AF21" s="11">
        <f t="shared" si="3"/>
        <v>0.38043937312492326</v>
      </c>
      <c r="AG21" s="10">
        <f t="shared" si="4"/>
        <v>-0.487683730636427</v>
      </c>
      <c r="AH21" s="135">
        <f>AVERAGE(AE19:AE21)</f>
        <v>38.173838573032015</v>
      </c>
      <c r="AI21" s="1"/>
      <c r="AP21" s="25"/>
      <c r="AV21" s="25"/>
      <c r="AW21" s="25"/>
    </row>
    <row r="22" spans="1:49" x14ac:dyDescent="0.25">
      <c r="A22" s="1"/>
      <c r="B22" s="61" t="s">
        <v>88</v>
      </c>
      <c r="C22" s="18" t="s">
        <v>912</v>
      </c>
      <c r="D22" s="54" t="s">
        <v>99</v>
      </c>
      <c r="E22" s="8" t="s">
        <v>123</v>
      </c>
      <c r="F22" s="72" t="s">
        <v>128</v>
      </c>
      <c r="G22" s="72" t="s">
        <v>129</v>
      </c>
      <c r="H22" s="72" t="s">
        <v>259</v>
      </c>
      <c r="I22" s="72" t="s">
        <v>239</v>
      </c>
      <c r="J22" s="72" t="s">
        <v>480</v>
      </c>
      <c r="K22" s="72" t="s">
        <v>481</v>
      </c>
      <c r="L22" s="72" t="s">
        <v>482</v>
      </c>
      <c r="M22" s="73" t="s">
        <v>270</v>
      </c>
      <c r="N22" s="74">
        <v>0.76623070974683116</v>
      </c>
      <c r="O22" s="64"/>
      <c r="P22" s="8" t="s">
        <v>100</v>
      </c>
      <c r="Q22" s="72" t="s">
        <v>128</v>
      </c>
      <c r="R22" s="72" t="s">
        <v>258</v>
      </c>
      <c r="S22" s="72" t="s">
        <v>259</v>
      </c>
      <c r="T22" s="72" t="s">
        <v>228</v>
      </c>
      <c r="U22" s="72" t="s">
        <v>451</v>
      </c>
      <c r="V22" s="72" t="s">
        <v>452</v>
      </c>
      <c r="W22" s="72" t="s">
        <v>453</v>
      </c>
      <c r="X22" s="73" t="s">
        <v>218</v>
      </c>
      <c r="Y22" s="74">
        <v>0.72448084235156485</v>
      </c>
      <c r="Z22" s="19">
        <f t="shared" si="0"/>
        <v>1.0576272897151455</v>
      </c>
      <c r="AA22" s="10">
        <v>0.60460000000000003</v>
      </c>
      <c r="AB22" s="10" t="s">
        <v>124</v>
      </c>
      <c r="AC22" s="10">
        <v>4</v>
      </c>
      <c r="AD22" s="36">
        <v>61.570427334580316</v>
      </c>
      <c r="AE22" s="36">
        <v>38.429572665419684</v>
      </c>
      <c r="AF22" s="11">
        <f>0.01*AE22</f>
        <v>0.38429572665419687</v>
      </c>
      <c r="AG22" s="10">
        <f>LN(AF22/(1-AF22))</f>
        <v>-0.47135439483130148</v>
      </c>
      <c r="AH22" s="134"/>
      <c r="AI22" s="1"/>
      <c r="AP22" s="25"/>
      <c r="AV22" s="25"/>
      <c r="AW22" s="25"/>
    </row>
    <row r="23" spans="1:49" s="60" customFormat="1" x14ac:dyDescent="0.25">
      <c r="A23" s="47"/>
      <c r="B23" s="61" t="s">
        <v>88</v>
      </c>
      <c r="C23" s="18" t="s">
        <v>913</v>
      </c>
      <c r="D23" s="54" t="s">
        <v>99</v>
      </c>
      <c r="E23" s="8" t="s">
        <v>123</v>
      </c>
      <c r="F23" s="72" t="s">
        <v>128</v>
      </c>
      <c r="G23" s="72" t="s">
        <v>129</v>
      </c>
      <c r="H23" s="72" t="s">
        <v>259</v>
      </c>
      <c r="I23" s="72" t="s">
        <v>228</v>
      </c>
      <c r="J23" s="72" t="s">
        <v>837</v>
      </c>
      <c r="K23" s="72" t="s">
        <v>838</v>
      </c>
      <c r="L23" s="72" t="s">
        <v>839</v>
      </c>
      <c r="M23" s="73" t="s">
        <v>526</v>
      </c>
      <c r="N23" s="74">
        <v>0.77367667144142049</v>
      </c>
      <c r="O23" s="64"/>
      <c r="P23" s="8" t="s">
        <v>100</v>
      </c>
      <c r="Q23" s="72" t="s">
        <v>128</v>
      </c>
      <c r="R23" s="72" t="s">
        <v>751</v>
      </c>
      <c r="S23" s="72" t="s">
        <v>259</v>
      </c>
      <c r="T23" s="72" t="s">
        <v>228</v>
      </c>
      <c r="U23" s="72" t="s">
        <v>785</v>
      </c>
      <c r="V23" s="72" t="s">
        <v>786</v>
      </c>
      <c r="W23" s="72" t="s">
        <v>159</v>
      </c>
      <c r="X23" s="73" t="s">
        <v>760</v>
      </c>
      <c r="Y23" s="74">
        <v>0.73704905141059662</v>
      </c>
      <c r="Z23" s="19">
        <f t="shared" si="0"/>
        <v>1.0496949557980224</v>
      </c>
      <c r="AA23" s="10">
        <v>0.60460000000000003</v>
      </c>
      <c r="AB23" s="10" t="s">
        <v>124</v>
      </c>
      <c r="AC23" s="10">
        <v>4</v>
      </c>
      <c r="AD23" s="36">
        <v>61.419647231483978</v>
      </c>
      <c r="AE23" s="36">
        <v>38.580352768516022</v>
      </c>
      <c r="AF23" s="11">
        <f t="shared" ref="AF23:AF30" si="5">0.01*AE23</f>
        <v>0.38580352768516024</v>
      </c>
      <c r="AG23" s="10">
        <f t="shared" ref="AG23:AG30" si="6">LN(AF23/(1-AF23))</f>
        <v>-0.46498662019723874</v>
      </c>
      <c r="AH23" s="134"/>
      <c r="AI23" s="47"/>
      <c r="AP23" s="25"/>
      <c r="AV23" s="9"/>
      <c r="AW23" s="25"/>
    </row>
    <row r="24" spans="1:49" s="60" customFormat="1" x14ac:dyDescent="0.25">
      <c r="A24" s="47"/>
      <c r="B24" s="61" t="s">
        <v>88</v>
      </c>
      <c r="C24" s="18" t="s">
        <v>914</v>
      </c>
      <c r="D24" s="54" t="s">
        <v>99</v>
      </c>
      <c r="E24" s="8" t="s">
        <v>123</v>
      </c>
      <c r="F24" s="72" t="s">
        <v>128</v>
      </c>
      <c r="G24" s="72" t="s">
        <v>129</v>
      </c>
      <c r="H24" s="72" t="s">
        <v>259</v>
      </c>
      <c r="I24" s="72" t="s">
        <v>235</v>
      </c>
      <c r="J24" s="72" t="s">
        <v>840</v>
      </c>
      <c r="K24" s="72" t="s">
        <v>841</v>
      </c>
      <c r="L24" s="72" t="s">
        <v>491</v>
      </c>
      <c r="M24" s="73" t="s">
        <v>587</v>
      </c>
      <c r="N24" s="74">
        <v>0.77087070511935973</v>
      </c>
      <c r="O24" s="64"/>
      <c r="P24" s="8" t="s">
        <v>100</v>
      </c>
      <c r="Q24" s="72" t="s">
        <v>128</v>
      </c>
      <c r="R24" s="72" t="s">
        <v>751</v>
      </c>
      <c r="S24" s="72" t="s">
        <v>259</v>
      </c>
      <c r="T24" s="72" t="s">
        <v>235</v>
      </c>
      <c r="U24" s="72" t="s">
        <v>787</v>
      </c>
      <c r="V24" s="72" t="s">
        <v>788</v>
      </c>
      <c r="W24" s="72" t="s">
        <v>136</v>
      </c>
      <c r="X24" s="73" t="s">
        <v>784</v>
      </c>
      <c r="Y24" s="74">
        <v>0.73348496164030141</v>
      </c>
      <c r="Z24" s="19">
        <f t="shared" si="0"/>
        <v>1.0509700204288472</v>
      </c>
      <c r="AA24" s="10">
        <v>0.60460000000000003</v>
      </c>
      <c r="AB24" s="10" t="s">
        <v>124</v>
      </c>
      <c r="AC24" s="10">
        <v>4</v>
      </c>
      <c r="AD24" s="36">
        <v>61.443927339855911</v>
      </c>
      <c r="AE24" s="36">
        <v>38.556072660144089</v>
      </c>
      <c r="AF24" s="11">
        <f t="shared" si="5"/>
        <v>0.38556072660144092</v>
      </c>
      <c r="AG24" s="10">
        <f t="shared" si="6"/>
        <v>-0.46601139388838203</v>
      </c>
      <c r="AH24" s="135">
        <f>AVERAGE(AE22:AE24)</f>
        <v>38.521999364693265</v>
      </c>
      <c r="AI24" s="47"/>
      <c r="AP24" s="25"/>
      <c r="AV24" s="9"/>
      <c r="AW24" s="25"/>
    </row>
    <row r="25" spans="1:49" s="60" customFormat="1" x14ac:dyDescent="0.25">
      <c r="A25" s="47"/>
      <c r="B25" s="61" t="s">
        <v>88</v>
      </c>
      <c r="C25" s="18" t="s">
        <v>915</v>
      </c>
      <c r="D25" s="54" t="s">
        <v>99</v>
      </c>
      <c r="E25" s="8" t="s">
        <v>123</v>
      </c>
      <c r="F25" s="72" t="s">
        <v>128</v>
      </c>
      <c r="G25" s="72" t="s">
        <v>129</v>
      </c>
      <c r="H25" s="72" t="s">
        <v>259</v>
      </c>
      <c r="I25" s="72" t="s">
        <v>228</v>
      </c>
      <c r="J25" s="72" t="s">
        <v>483</v>
      </c>
      <c r="K25" s="72" t="s">
        <v>484</v>
      </c>
      <c r="L25" s="72" t="s">
        <v>393</v>
      </c>
      <c r="M25" s="73" t="s">
        <v>136</v>
      </c>
      <c r="N25" s="74">
        <v>0.76396384241770099</v>
      </c>
      <c r="O25" s="64"/>
      <c r="P25" s="8" t="s">
        <v>100</v>
      </c>
      <c r="Q25" s="72" t="s">
        <v>128</v>
      </c>
      <c r="R25" s="72" t="s">
        <v>258</v>
      </c>
      <c r="S25" s="72" t="s">
        <v>259</v>
      </c>
      <c r="T25" s="72" t="s">
        <v>228</v>
      </c>
      <c r="U25" s="72" t="s">
        <v>454</v>
      </c>
      <c r="V25" s="72" t="s">
        <v>455</v>
      </c>
      <c r="W25" s="72" t="s">
        <v>306</v>
      </c>
      <c r="X25" s="73" t="s">
        <v>299</v>
      </c>
      <c r="Y25" s="74">
        <v>0.71565083456448619</v>
      </c>
      <c r="Z25" s="19">
        <f t="shared" si="0"/>
        <v>1.0675091895653499</v>
      </c>
      <c r="AA25" s="10">
        <v>0.60460000000000003</v>
      </c>
      <c r="AB25" s="10" t="s">
        <v>124</v>
      </c>
      <c r="AC25" s="10">
        <v>4</v>
      </c>
      <c r="AD25" s="36">
        <v>61.757375164378026</v>
      </c>
      <c r="AE25" s="36">
        <v>38.242624835621974</v>
      </c>
      <c r="AF25" s="11">
        <f t="shared" si="5"/>
        <v>0.38242624835621974</v>
      </c>
      <c r="AG25" s="10">
        <f t="shared" si="6"/>
        <v>-0.47926267731015593</v>
      </c>
      <c r="AH25" s="134"/>
      <c r="AI25" s="47"/>
      <c r="AP25" s="25"/>
      <c r="AV25" s="9"/>
      <c r="AW25" s="25"/>
    </row>
    <row r="26" spans="1:49" s="60" customFormat="1" x14ac:dyDescent="0.25">
      <c r="A26" s="47"/>
      <c r="B26" s="61" t="s">
        <v>88</v>
      </c>
      <c r="C26" s="18" t="s">
        <v>916</v>
      </c>
      <c r="D26" s="54" t="s">
        <v>99</v>
      </c>
      <c r="E26" s="8" t="s">
        <v>123</v>
      </c>
      <c r="F26" s="72" t="s">
        <v>128</v>
      </c>
      <c r="G26" s="72" t="s">
        <v>129</v>
      </c>
      <c r="H26" s="72" t="s">
        <v>789</v>
      </c>
      <c r="I26" s="72" t="s">
        <v>235</v>
      </c>
      <c r="J26" s="72" t="s">
        <v>842</v>
      </c>
      <c r="K26" s="72" t="s">
        <v>843</v>
      </c>
      <c r="L26" s="72" t="s">
        <v>593</v>
      </c>
      <c r="M26" s="73" t="s">
        <v>290</v>
      </c>
      <c r="N26" s="74">
        <v>0.77568614788505008</v>
      </c>
      <c r="O26" s="64"/>
      <c r="P26" s="8" t="s">
        <v>100</v>
      </c>
      <c r="Q26" s="72" t="s">
        <v>128</v>
      </c>
      <c r="R26" s="72" t="s">
        <v>751</v>
      </c>
      <c r="S26" s="72" t="s">
        <v>789</v>
      </c>
      <c r="T26" s="72" t="s">
        <v>235</v>
      </c>
      <c r="U26" s="72" t="s">
        <v>790</v>
      </c>
      <c r="V26" s="72" t="s">
        <v>791</v>
      </c>
      <c r="W26" s="72" t="s">
        <v>332</v>
      </c>
      <c r="X26" s="73" t="s">
        <v>792</v>
      </c>
      <c r="Y26" s="74">
        <v>0.72127526293231348</v>
      </c>
      <c r="Z26" s="19">
        <f t="shared" si="0"/>
        <v>1.0754370595374803</v>
      </c>
      <c r="AA26" s="10">
        <v>0.60460000000000003</v>
      </c>
      <c r="AB26" s="10" t="s">
        <v>124</v>
      </c>
      <c r="AC26" s="10">
        <v>4</v>
      </c>
      <c r="AD26" s="36">
        <v>61.906652104257468</v>
      </c>
      <c r="AE26" s="36">
        <v>38.093347895742532</v>
      </c>
      <c r="AF26" s="11">
        <f t="shared" si="5"/>
        <v>0.38093347895742535</v>
      </c>
      <c r="AG26" s="10">
        <f t="shared" si="6"/>
        <v>-0.48558796827515838</v>
      </c>
      <c r="AH26" s="134"/>
      <c r="AI26" s="47"/>
      <c r="AP26" s="25"/>
      <c r="AV26" s="9"/>
      <c r="AW26" s="25"/>
    </row>
    <row r="27" spans="1:49" s="60" customFormat="1" x14ac:dyDescent="0.25">
      <c r="A27" s="47"/>
      <c r="B27" s="61" t="s">
        <v>88</v>
      </c>
      <c r="C27" s="18" t="s">
        <v>917</v>
      </c>
      <c r="D27" s="54" t="s">
        <v>99</v>
      </c>
      <c r="E27" s="8" t="s">
        <v>123</v>
      </c>
      <c r="F27" s="72" t="s">
        <v>128</v>
      </c>
      <c r="G27" s="72" t="s">
        <v>129</v>
      </c>
      <c r="H27" s="72" t="s">
        <v>259</v>
      </c>
      <c r="I27" s="72" t="s">
        <v>228</v>
      </c>
      <c r="J27" s="72" t="s">
        <v>313</v>
      </c>
      <c r="K27" s="72" t="s">
        <v>844</v>
      </c>
      <c r="L27" s="72" t="s">
        <v>616</v>
      </c>
      <c r="M27" s="73" t="s">
        <v>820</v>
      </c>
      <c r="N27" s="74">
        <v>0.77700325077918164</v>
      </c>
      <c r="O27" s="64"/>
      <c r="P27" s="8" t="s">
        <v>100</v>
      </c>
      <c r="Q27" s="72" t="s">
        <v>128</v>
      </c>
      <c r="R27" s="72" t="s">
        <v>751</v>
      </c>
      <c r="S27" s="72" t="s">
        <v>259</v>
      </c>
      <c r="T27" s="72" t="s">
        <v>228</v>
      </c>
      <c r="U27" s="72" t="s">
        <v>793</v>
      </c>
      <c r="V27" s="72" t="s">
        <v>794</v>
      </c>
      <c r="W27" s="72" t="s">
        <v>795</v>
      </c>
      <c r="X27" s="73" t="s">
        <v>796</v>
      </c>
      <c r="Y27" s="74">
        <v>0.71549927873056574</v>
      </c>
      <c r="Z27" s="19">
        <f t="shared" si="0"/>
        <v>1.0859595164899898</v>
      </c>
      <c r="AA27" s="10">
        <v>0.60460000000000003</v>
      </c>
      <c r="AB27" s="10" t="s">
        <v>124</v>
      </c>
      <c r="AC27" s="10">
        <v>4</v>
      </c>
      <c r="AD27" s="36">
        <v>62.103829866238833</v>
      </c>
      <c r="AE27" s="36">
        <v>37.896170133761167</v>
      </c>
      <c r="AF27" s="11">
        <f t="shared" si="5"/>
        <v>0.3789617013376117</v>
      </c>
      <c r="AG27" s="10">
        <f t="shared" si="6"/>
        <v>-0.49395760449934806</v>
      </c>
      <c r="AH27" s="135">
        <f>AVERAGE(AE25:AE27)</f>
        <v>38.077380955041889</v>
      </c>
      <c r="AI27" s="47"/>
      <c r="AP27" s="25"/>
      <c r="AV27" s="9"/>
      <c r="AW27" s="25"/>
    </row>
    <row r="28" spans="1:49" s="60" customFormat="1" ht="15.75" x14ac:dyDescent="0.25">
      <c r="A28" s="47"/>
      <c r="B28" s="61" t="s">
        <v>88</v>
      </c>
      <c r="C28" s="18" t="s">
        <v>918</v>
      </c>
      <c r="D28" s="54" t="s">
        <v>99</v>
      </c>
      <c r="E28" s="8" t="s">
        <v>123</v>
      </c>
      <c r="F28" s="72" t="s">
        <v>128</v>
      </c>
      <c r="G28" s="72" t="s">
        <v>129</v>
      </c>
      <c r="H28" s="72" t="s">
        <v>259</v>
      </c>
      <c r="I28" s="72" t="s">
        <v>235</v>
      </c>
      <c r="J28" s="72" t="s">
        <v>845</v>
      </c>
      <c r="K28" s="72" t="s">
        <v>846</v>
      </c>
      <c r="L28" s="72" t="s">
        <v>482</v>
      </c>
      <c r="M28" s="78" t="s">
        <v>747</v>
      </c>
      <c r="N28" s="79">
        <v>0.76812639532886828</v>
      </c>
      <c r="O28" s="64"/>
      <c r="P28" s="8" t="s">
        <v>100</v>
      </c>
      <c r="Q28" s="72" t="s">
        <v>128</v>
      </c>
      <c r="R28" s="72" t="s">
        <v>751</v>
      </c>
      <c r="S28" s="72" t="s">
        <v>259</v>
      </c>
      <c r="T28" s="72" t="s">
        <v>235</v>
      </c>
      <c r="U28" s="72" t="s">
        <v>797</v>
      </c>
      <c r="V28" s="72" t="s">
        <v>798</v>
      </c>
      <c r="W28" s="72" t="s">
        <v>347</v>
      </c>
      <c r="X28" s="73" t="s">
        <v>679</v>
      </c>
      <c r="Y28" s="74">
        <v>0.70923444341249831</v>
      </c>
      <c r="Z28" s="19">
        <f>N28/Y28</f>
        <v>1.0830359445503097</v>
      </c>
      <c r="AA28" s="10">
        <v>0.60460000000000003</v>
      </c>
      <c r="AB28" s="10" t="s">
        <v>124</v>
      </c>
      <c r="AC28" s="10">
        <v>4</v>
      </c>
      <c r="AD28" s="36">
        <v>62.049153993099956</v>
      </c>
      <c r="AE28" s="36">
        <v>37.950846006900044</v>
      </c>
      <c r="AF28" s="11">
        <f t="shared" si="5"/>
        <v>0.37950846006900046</v>
      </c>
      <c r="AG28" s="10">
        <f t="shared" si="6"/>
        <v>-0.49163508101537307</v>
      </c>
      <c r="AH28" s="134"/>
      <c r="AI28" s="47"/>
      <c r="AP28" s="25"/>
      <c r="AV28" s="9"/>
      <c r="AW28" s="25"/>
    </row>
    <row r="29" spans="1:49" s="60" customFormat="1" ht="15.75" x14ac:dyDescent="0.25">
      <c r="A29" s="47"/>
      <c r="B29" s="61" t="s">
        <v>88</v>
      </c>
      <c r="C29" s="18" t="s">
        <v>919</v>
      </c>
      <c r="D29" s="54" t="s">
        <v>99</v>
      </c>
      <c r="E29" s="8" t="s">
        <v>123</v>
      </c>
      <c r="F29" s="72" t="s">
        <v>128</v>
      </c>
      <c r="G29" s="72" t="s">
        <v>129</v>
      </c>
      <c r="H29" s="72" t="s">
        <v>259</v>
      </c>
      <c r="I29" s="72" t="s">
        <v>235</v>
      </c>
      <c r="J29" s="72" t="s">
        <v>604</v>
      </c>
      <c r="K29" s="72" t="s">
        <v>847</v>
      </c>
      <c r="L29" s="72" t="s">
        <v>546</v>
      </c>
      <c r="M29" s="78" t="s">
        <v>145</v>
      </c>
      <c r="N29" s="79">
        <v>0.77451567805072896</v>
      </c>
      <c r="O29" s="64"/>
      <c r="P29" s="8" t="s">
        <v>100</v>
      </c>
      <c r="Q29" s="72" t="s">
        <v>128</v>
      </c>
      <c r="R29" s="72" t="s">
        <v>751</v>
      </c>
      <c r="S29" s="72" t="s">
        <v>259</v>
      </c>
      <c r="T29" s="72" t="s">
        <v>235</v>
      </c>
      <c r="U29" s="72" t="s">
        <v>799</v>
      </c>
      <c r="V29" s="72" t="s">
        <v>800</v>
      </c>
      <c r="W29" s="72" t="s">
        <v>406</v>
      </c>
      <c r="X29" s="73" t="s">
        <v>385</v>
      </c>
      <c r="Y29" s="74">
        <v>0.70067560951728192</v>
      </c>
      <c r="Z29" s="19">
        <f t="shared" si="0"/>
        <v>1.105384100046408</v>
      </c>
      <c r="AA29" s="10">
        <v>0.60460000000000003</v>
      </c>
      <c r="AB29" s="10" t="s">
        <v>124</v>
      </c>
      <c r="AC29" s="10">
        <v>4</v>
      </c>
      <c r="AD29" s="36">
        <v>62.46502151362504</v>
      </c>
      <c r="AE29" s="36">
        <v>37.53497848637496</v>
      </c>
      <c r="AF29" s="11">
        <f t="shared" si="5"/>
        <v>0.37534978486374959</v>
      </c>
      <c r="AG29" s="10">
        <f t="shared" si="6"/>
        <v>-0.50933348643151943</v>
      </c>
      <c r="AH29" s="134"/>
      <c r="AI29" s="47"/>
      <c r="AP29" s="25"/>
      <c r="AV29" s="9"/>
      <c r="AW29" s="25"/>
    </row>
    <row r="30" spans="1:49" s="60" customFormat="1" ht="15.75" x14ac:dyDescent="0.25">
      <c r="A30" s="47"/>
      <c r="B30" s="61" t="s">
        <v>88</v>
      </c>
      <c r="C30" s="18" t="s">
        <v>920</v>
      </c>
      <c r="D30" s="54" t="s">
        <v>99</v>
      </c>
      <c r="E30" s="8" t="s">
        <v>123</v>
      </c>
      <c r="F30" s="72" t="s">
        <v>128</v>
      </c>
      <c r="G30" s="72" t="s">
        <v>129</v>
      </c>
      <c r="H30" s="72" t="s">
        <v>259</v>
      </c>
      <c r="I30" s="72" t="s">
        <v>228</v>
      </c>
      <c r="J30" s="72" t="s">
        <v>848</v>
      </c>
      <c r="K30" s="72" t="s">
        <v>849</v>
      </c>
      <c r="L30" s="72" t="s">
        <v>631</v>
      </c>
      <c r="M30" s="78" t="s">
        <v>557</v>
      </c>
      <c r="N30" s="79">
        <v>0.7647737765466297</v>
      </c>
      <c r="O30" s="64"/>
      <c r="P30" s="8" t="s">
        <v>100</v>
      </c>
      <c r="Q30" s="72" t="s">
        <v>128</v>
      </c>
      <c r="R30" s="72" t="s">
        <v>751</v>
      </c>
      <c r="S30" s="72" t="s">
        <v>259</v>
      </c>
      <c r="T30" s="72" t="s">
        <v>228</v>
      </c>
      <c r="U30" s="72" t="s">
        <v>801</v>
      </c>
      <c r="V30" s="72" t="s">
        <v>802</v>
      </c>
      <c r="W30" s="72" t="s">
        <v>406</v>
      </c>
      <c r="X30" s="73" t="s">
        <v>757</v>
      </c>
      <c r="Y30" s="74">
        <v>0.68800528484695966</v>
      </c>
      <c r="Z30" s="19">
        <f t="shared" si="0"/>
        <v>1.111581252921257</v>
      </c>
      <c r="AA30" s="10">
        <v>0.60460000000000003</v>
      </c>
      <c r="AB30" s="10" t="s">
        <v>124</v>
      </c>
      <c r="AC30" s="10">
        <v>4</v>
      </c>
      <c r="AD30" s="36">
        <v>62.579504670973677</v>
      </c>
      <c r="AE30" s="36">
        <v>37.420495329026323</v>
      </c>
      <c r="AF30" s="11">
        <f t="shared" si="5"/>
        <v>0.37420495329026326</v>
      </c>
      <c r="AG30" s="10">
        <f t="shared" si="6"/>
        <v>-0.51421926530502882</v>
      </c>
      <c r="AH30" s="135">
        <f>AVERAGE(AE28:AE30)</f>
        <v>37.635439940767107</v>
      </c>
      <c r="AI30" s="47"/>
      <c r="AP30" s="25"/>
      <c r="AV30" s="25"/>
      <c r="AW30" s="25"/>
    </row>
    <row r="31" spans="1:49" s="60" customFormat="1" x14ac:dyDescent="0.25">
      <c r="A31" s="47"/>
      <c r="B31" s="14"/>
      <c r="C31" s="14"/>
      <c r="D31" s="14"/>
      <c r="E31" s="15"/>
      <c r="F31" s="29"/>
      <c r="G31" s="29"/>
      <c r="H31" s="29"/>
      <c r="I31" s="29"/>
      <c r="J31" s="29"/>
      <c r="K31" s="29"/>
      <c r="L31" s="29"/>
      <c r="M31" s="29"/>
      <c r="N31" s="33"/>
      <c r="O31" s="16"/>
      <c r="P31" s="15"/>
      <c r="Q31" s="29"/>
      <c r="R31" s="29"/>
      <c r="S31" s="29"/>
      <c r="T31" s="29"/>
      <c r="U31" s="29"/>
      <c r="V31" s="29"/>
      <c r="W31" s="29"/>
      <c r="X31" s="32"/>
      <c r="Y31" s="33"/>
      <c r="Z31" s="33"/>
      <c r="AA31" s="15"/>
      <c r="AB31" s="15"/>
      <c r="AC31" s="15"/>
      <c r="AD31" s="37"/>
      <c r="AE31" s="37"/>
      <c r="AF31" s="37"/>
      <c r="AG31" s="37"/>
      <c r="AH31" s="37"/>
      <c r="AI31" s="47"/>
      <c r="AJ31" s="23" t="s">
        <v>937</v>
      </c>
      <c r="AK31" s="42"/>
      <c r="AL31" s="14"/>
      <c r="AM31" s="25" t="s">
        <v>851</v>
      </c>
      <c r="AP31" s="25"/>
      <c r="AV31" s="25"/>
      <c r="AW31" s="25"/>
    </row>
    <row r="32" spans="1:49" s="60" customFormat="1" x14ac:dyDescent="0.25">
      <c r="A32" s="47"/>
      <c r="B32" s="23" t="s">
        <v>983</v>
      </c>
      <c r="C32" s="18" t="s">
        <v>921</v>
      </c>
      <c r="D32" s="54" t="s">
        <v>99</v>
      </c>
      <c r="E32" s="8" t="s">
        <v>123</v>
      </c>
      <c r="F32" s="72" t="s">
        <v>128</v>
      </c>
      <c r="G32" s="72" t="s">
        <v>129</v>
      </c>
      <c r="H32" s="72" t="s">
        <v>130</v>
      </c>
      <c r="I32" s="72" t="s">
        <v>148</v>
      </c>
      <c r="J32" s="72" t="s">
        <v>518</v>
      </c>
      <c r="K32" s="72" t="s">
        <v>519</v>
      </c>
      <c r="L32" s="72" t="s">
        <v>176</v>
      </c>
      <c r="M32" s="73" t="s">
        <v>520</v>
      </c>
      <c r="N32" s="73">
        <v>0.71425244527247322</v>
      </c>
      <c r="O32" s="34"/>
      <c r="P32" s="8" t="s">
        <v>100</v>
      </c>
      <c r="Q32" s="72" t="s">
        <v>128</v>
      </c>
      <c r="R32" s="72" t="s">
        <v>150</v>
      </c>
      <c r="S32" s="72" t="s">
        <v>130</v>
      </c>
      <c r="T32" s="72" t="s">
        <v>228</v>
      </c>
      <c r="U32" s="72" t="s">
        <v>337</v>
      </c>
      <c r="V32" s="72" t="s">
        <v>338</v>
      </c>
      <c r="W32" s="72" t="s">
        <v>141</v>
      </c>
      <c r="X32" s="73" t="s">
        <v>339</v>
      </c>
      <c r="Y32" s="73">
        <v>0.71203304489402108</v>
      </c>
      <c r="Z32" s="19">
        <v>1.0031169906991921</v>
      </c>
      <c r="AA32" s="11">
        <v>0.60460000000000003</v>
      </c>
      <c r="AB32" s="11" t="s">
        <v>124</v>
      </c>
      <c r="AC32" s="11">
        <v>4</v>
      </c>
      <c r="AD32" s="36">
        <v>60.520976935702066</v>
      </c>
      <c r="AE32" s="36">
        <v>39.479023064297934</v>
      </c>
      <c r="AF32" s="11">
        <f>0.01*AE32</f>
        <v>0.39479023064297936</v>
      </c>
      <c r="AG32" s="10">
        <f>LN(AF32/(1-AF32))</f>
        <v>-0.42722056197056241</v>
      </c>
      <c r="AH32" s="136"/>
      <c r="AI32" s="47"/>
      <c r="AJ32" s="39" t="s">
        <v>103</v>
      </c>
      <c r="AK32" s="22">
        <f>MIN(AH32:AH47)</f>
        <v>38.282908321457477</v>
      </c>
      <c r="AL32" s="14"/>
      <c r="AM32" s="25" t="s">
        <v>852</v>
      </c>
      <c r="AP32" s="25"/>
      <c r="AV32" s="25"/>
      <c r="AW32" s="25"/>
    </row>
    <row r="33" spans="1:49" s="60" customFormat="1" x14ac:dyDescent="0.25">
      <c r="A33" s="47"/>
      <c r="B33" s="23" t="s">
        <v>983</v>
      </c>
      <c r="C33" s="18" t="s">
        <v>922</v>
      </c>
      <c r="D33" s="54" t="s">
        <v>99</v>
      </c>
      <c r="E33" s="8" t="s">
        <v>123</v>
      </c>
      <c r="F33" s="72" t="s">
        <v>128</v>
      </c>
      <c r="G33" s="72" t="s">
        <v>129</v>
      </c>
      <c r="H33" s="72" t="s">
        <v>130</v>
      </c>
      <c r="I33" s="72" t="s">
        <v>148</v>
      </c>
      <c r="J33" s="72" t="s">
        <v>521</v>
      </c>
      <c r="K33" s="72" t="s">
        <v>522</v>
      </c>
      <c r="L33" s="72" t="s">
        <v>400</v>
      </c>
      <c r="M33" s="73" t="s">
        <v>523</v>
      </c>
      <c r="N33" s="73">
        <v>0.74769874476987441</v>
      </c>
      <c r="O33" s="34"/>
      <c r="P33" s="8" t="s">
        <v>100</v>
      </c>
      <c r="Q33" s="72" t="s">
        <v>128</v>
      </c>
      <c r="R33" s="72" t="s">
        <v>150</v>
      </c>
      <c r="S33" s="72" t="s">
        <v>130</v>
      </c>
      <c r="T33" s="72" t="s">
        <v>228</v>
      </c>
      <c r="U33" s="72" t="s">
        <v>142</v>
      </c>
      <c r="V33" s="72" t="s">
        <v>340</v>
      </c>
      <c r="W33" s="72" t="s">
        <v>176</v>
      </c>
      <c r="X33" s="73" t="s">
        <v>341</v>
      </c>
      <c r="Y33" s="73">
        <v>0.71600783257863188</v>
      </c>
      <c r="Z33" s="19">
        <v>1.0442605663643523</v>
      </c>
      <c r="AA33" s="11">
        <v>0.60460000000000003</v>
      </c>
      <c r="AB33" s="11" t="s">
        <v>124</v>
      </c>
      <c r="AC33" s="11">
        <v>4</v>
      </c>
      <c r="AD33" s="36">
        <v>61.315976794333849</v>
      </c>
      <c r="AE33" s="36">
        <v>38.684023205666151</v>
      </c>
      <c r="AF33" s="11">
        <f t="shared" ref="AF33:AF117" si="7">0.01*AE33</f>
        <v>0.38684023205666151</v>
      </c>
      <c r="AG33" s="10">
        <f t="shared" ref="AG33:AG117" si="8">LN(AF33/(1-AF33))</f>
        <v>-0.46061376411141619</v>
      </c>
      <c r="AH33" s="136"/>
      <c r="AI33" s="47"/>
      <c r="AJ33" s="41">
        <v>0.05</v>
      </c>
      <c r="AK33" s="22">
        <f>PERCENTILE(AH32:AH47,0.05)</f>
        <v>38.404778711343788</v>
      </c>
      <c r="AL33" s="14"/>
      <c r="AM33" s="25"/>
      <c r="AP33" s="25"/>
      <c r="AV33" s="25"/>
      <c r="AW33" s="25"/>
    </row>
    <row r="34" spans="1:49" s="60" customFormat="1" x14ac:dyDescent="0.25">
      <c r="A34" s="47"/>
      <c r="B34" s="23" t="s">
        <v>983</v>
      </c>
      <c r="C34" s="18" t="s">
        <v>923</v>
      </c>
      <c r="D34" s="54" t="s">
        <v>99</v>
      </c>
      <c r="E34" s="8" t="s">
        <v>123</v>
      </c>
      <c r="F34" s="72" t="s">
        <v>128</v>
      </c>
      <c r="G34" s="72" t="s">
        <v>129</v>
      </c>
      <c r="H34" s="72" t="s">
        <v>130</v>
      </c>
      <c r="I34" s="72" t="s">
        <v>131</v>
      </c>
      <c r="J34" s="72" t="s">
        <v>524</v>
      </c>
      <c r="K34" s="72" t="s">
        <v>525</v>
      </c>
      <c r="L34" s="72" t="s">
        <v>526</v>
      </c>
      <c r="M34" s="73" t="s">
        <v>218</v>
      </c>
      <c r="N34" s="73">
        <v>0.73423752501349937</v>
      </c>
      <c r="O34" s="34"/>
      <c r="P34" s="8" t="s">
        <v>100</v>
      </c>
      <c r="Q34" s="72" t="s">
        <v>128</v>
      </c>
      <c r="R34" s="72" t="s">
        <v>150</v>
      </c>
      <c r="S34" s="72" t="s">
        <v>130</v>
      </c>
      <c r="T34" s="72" t="s">
        <v>152</v>
      </c>
      <c r="U34" s="72" t="s">
        <v>342</v>
      </c>
      <c r="V34" s="72" t="s">
        <v>343</v>
      </c>
      <c r="W34" s="72" t="s">
        <v>180</v>
      </c>
      <c r="X34" s="73" t="s">
        <v>341</v>
      </c>
      <c r="Y34" s="73">
        <v>0.7127769419122636</v>
      </c>
      <c r="Z34" s="19">
        <v>1.0301084137818215</v>
      </c>
      <c r="AA34" s="11">
        <v>0.60460000000000003</v>
      </c>
      <c r="AB34" s="11" t="s">
        <v>124</v>
      </c>
      <c r="AC34" s="11">
        <v>4</v>
      </c>
      <c r="AD34" s="36">
        <v>61.044558785776168</v>
      </c>
      <c r="AE34" s="36">
        <v>38.955441214223832</v>
      </c>
      <c r="AF34" s="11">
        <f t="shared" si="7"/>
        <v>0.38955441214223835</v>
      </c>
      <c r="AG34" s="10">
        <f t="shared" si="8"/>
        <v>-0.4491856094338762</v>
      </c>
      <c r="AH34" s="136"/>
      <c r="AI34" s="47"/>
      <c r="AJ34" s="39" t="s">
        <v>101</v>
      </c>
      <c r="AK34" s="22">
        <f>AVERAGE(AH32:AH47)</f>
        <v>38.765116491614094</v>
      </c>
      <c r="AL34" s="14"/>
      <c r="AM34" s="25"/>
      <c r="AP34" s="25"/>
      <c r="AV34" s="25"/>
      <c r="AW34" s="25"/>
    </row>
    <row r="35" spans="1:49" s="60" customFormat="1" x14ac:dyDescent="0.25">
      <c r="A35" s="47"/>
      <c r="B35" s="23" t="s">
        <v>983</v>
      </c>
      <c r="C35" s="18" t="s">
        <v>924</v>
      </c>
      <c r="D35" s="54" t="s">
        <v>99</v>
      </c>
      <c r="E35" s="8" t="s">
        <v>123</v>
      </c>
      <c r="F35" s="72" t="s">
        <v>128</v>
      </c>
      <c r="G35" s="72" t="s">
        <v>129</v>
      </c>
      <c r="H35" s="72" t="s">
        <v>130</v>
      </c>
      <c r="I35" s="72" t="s">
        <v>148</v>
      </c>
      <c r="J35" s="72" t="s">
        <v>527</v>
      </c>
      <c r="K35" s="72" t="s">
        <v>528</v>
      </c>
      <c r="L35" s="72" t="s">
        <v>133</v>
      </c>
      <c r="M35" s="73" t="s">
        <v>449</v>
      </c>
      <c r="N35" s="73">
        <v>0.75103509777692845</v>
      </c>
      <c r="O35" s="34"/>
      <c r="P35" s="8" t="s">
        <v>100</v>
      </c>
      <c r="Q35" s="72" t="s">
        <v>128</v>
      </c>
      <c r="R35" s="72" t="s">
        <v>150</v>
      </c>
      <c r="S35" s="72" t="s">
        <v>130</v>
      </c>
      <c r="T35" s="72" t="s">
        <v>148</v>
      </c>
      <c r="U35" s="72" t="s">
        <v>344</v>
      </c>
      <c r="V35" s="72" t="s">
        <v>345</v>
      </c>
      <c r="W35" s="72" t="s">
        <v>346</v>
      </c>
      <c r="X35" s="73" t="s">
        <v>347</v>
      </c>
      <c r="Y35" s="73">
        <v>0.72230907642842401</v>
      </c>
      <c r="Z35" s="19">
        <v>1.0397697084059154</v>
      </c>
      <c r="AA35" s="11">
        <v>0.60460000000000003</v>
      </c>
      <c r="AB35" s="11" t="s">
        <v>124</v>
      </c>
      <c r="AC35" s="11">
        <v>4</v>
      </c>
      <c r="AD35" s="36">
        <v>61.230075368793102</v>
      </c>
      <c r="AE35" s="36">
        <v>38.769924631206898</v>
      </c>
      <c r="AF35" s="11">
        <f t="shared" si="7"/>
        <v>0.38769924631206898</v>
      </c>
      <c r="AG35" s="10">
        <f t="shared" si="8"/>
        <v>-0.45699368871875445</v>
      </c>
      <c r="AH35" s="137">
        <f>AVERAGE(AE32:AE35)</f>
        <v>38.9721030288487</v>
      </c>
      <c r="AI35" s="47"/>
      <c r="AJ35" s="41">
        <v>0.95</v>
      </c>
      <c r="AK35" s="22">
        <f>PERCENTILE(AH32:AH47,0.95)</f>
        <v>39.06622739453956</v>
      </c>
      <c r="AL35" s="14"/>
      <c r="AM35" s="25"/>
      <c r="AP35" s="25"/>
      <c r="AV35" s="25"/>
      <c r="AW35" s="25"/>
    </row>
    <row r="36" spans="1:49" s="60" customFormat="1" x14ac:dyDescent="0.25">
      <c r="A36" s="47"/>
      <c r="B36" s="23" t="s">
        <v>983</v>
      </c>
      <c r="C36" s="18" t="s">
        <v>925</v>
      </c>
      <c r="D36" s="54" t="s">
        <v>99</v>
      </c>
      <c r="E36" s="8" t="s">
        <v>123</v>
      </c>
      <c r="F36" s="72" t="s">
        <v>128</v>
      </c>
      <c r="G36" s="72" t="s">
        <v>129</v>
      </c>
      <c r="H36" s="72" t="s">
        <v>130</v>
      </c>
      <c r="I36" s="72" t="s">
        <v>228</v>
      </c>
      <c r="J36" s="72" t="s">
        <v>529</v>
      </c>
      <c r="K36" s="72" t="s">
        <v>530</v>
      </c>
      <c r="L36" s="72" t="s">
        <v>531</v>
      </c>
      <c r="M36" s="73" t="s">
        <v>532</v>
      </c>
      <c r="N36" s="73">
        <v>0.7362025151495406</v>
      </c>
      <c r="O36" s="34"/>
      <c r="P36" s="8" t="s">
        <v>100</v>
      </c>
      <c r="Q36" s="72" t="s">
        <v>128</v>
      </c>
      <c r="R36" s="72" t="s">
        <v>258</v>
      </c>
      <c r="S36" s="72" t="s">
        <v>259</v>
      </c>
      <c r="T36" s="72" t="s">
        <v>148</v>
      </c>
      <c r="U36" s="72" t="s">
        <v>272</v>
      </c>
      <c r="V36" s="72" t="s">
        <v>273</v>
      </c>
      <c r="W36" s="72" t="s">
        <v>205</v>
      </c>
      <c r="X36" s="73" t="s">
        <v>274</v>
      </c>
      <c r="Y36" s="73">
        <v>0.73856881952515363</v>
      </c>
      <c r="Z36" s="19">
        <v>0.99679609494327914</v>
      </c>
      <c r="AA36" s="11">
        <v>0.60460000000000003</v>
      </c>
      <c r="AB36" s="11" t="s">
        <v>124</v>
      </c>
      <c r="AC36" s="11">
        <v>4</v>
      </c>
      <c r="AD36" s="36">
        <v>60.397209906030881</v>
      </c>
      <c r="AE36" s="36">
        <v>39.602790093969119</v>
      </c>
      <c r="AF36" s="11">
        <f t="shared" si="7"/>
        <v>0.3960279009396912</v>
      </c>
      <c r="AG36" s="10">
        <f t="shared" si="8"/>
        <v>-0.42204333756817652</v>
      </c>
      <c r="AH36" s="136"/>
      <c r="AI36" s="47"/>
      <c r="AJ36" s="39" t="s">
        <v>104</v>
      </c>
      <c r="AK36" s="22">
        <f>MAX(AH32:AH47)</f>
        <v>39.106566408407069</v>
      </c>
      <c r="AL36" s="14"/>
      <c r="AM36" s="25"/>
      <c r="AP36" s="25"/>
      <c r="AV36" s="25"/>
      <c r="AW36" s="25"/>
    </row>
    <row r="37" spans="1:49" s="60" customFormat="1" x14ac:dyDescent="0.25">
      <c r="A37" s="47"/>
      <c r="B37" s="23" t="s">
        <v>983</v>
      </c>
      <c r="C37" s="18" t="s">
        <v>926</v>
      </c>
      <c r="D37" s="54" t="s">
        <v>99</v>
      </c>
      <c r="E37" s="8" t="s">
        <v>123</v>
      </c>
      <c r="F37" s="72" t="s">
        <v>128</v>
      </c>
      <c r="G37" s="72" t="s">
        <v>129</v>
      </c>
      <c r="H37" s="72" t="s">
        <v>259</v>
      </c>
      <c r="I37" s="72" t="s">
        <v>148</v>
      </c>
      <c r="J37" s="72" t="s">
        <v>454</v>
      </c>
      <c r="K37" s="72" t="s">
        <v>494</v>
      </c>
      <c r="L37" s="72" t="s">
        <v>495</v>
      </c>
      <c r="M37" s="73" t="s">
        <v>362</v>
      </c>
      <c r="N37" s="73">
        <v>0.77043975733190828</v>
      </c>
      <c r="O37" s="34"/>
      <c r="P37" s="8" t="s">
        <v>100</v>
      </c>
      <c r="Q37" s="72" t="s">
        <v>128</v>
      </c>
      <c r="R37" s="72" t="s">
        <v>258</v>
      </c>
      <c r="S37" s="72" t="s">
        <v>259</v>
      </c>
      <c r="T37" s="72" t="s">
        <v>148</v>
      </c>
      <c r="U37" s="72" t="s">
        <v>275</v>
      </c>
      <c r="V37" s="72" t="s">
        <v>276</v>
      </c>
      <c r="W37" s="72" t="s">
        <v>136</v>
      </c>
      <c r="X37" s="73" t="s">
        <v>214</v>
      </c>
      <c r="Y37" s="73">
        <v>0.73488128033582578</v>
      </c>
      <c r="Z37" s="19">
        <v>1.0483866958481145</v>
      </c>
      <c r="AA37" s="11">
        <v>0.60460000000000003</v>
      </c>
      <c r="AB37" s="11" t="s">
        <v>124</v>
      </c>
      <c r="AC37" s="11">
        <v>4</v>
      </c>
      <c r="AD37" s="36">
        <v>61.394717678543302</v>
      </c>
      <c r="AE37" s="36">
        <v>38.605282321456698</v>
      </c>
      <c r="AF37" s="11">
        <f t="shared" si="7"/>
        <v>0.38605282321456702</v>
      </c>
      <c r="AG37" s="10">
        <f t="shared" si="8"/>
        <v>-0.46393468534398546</v>
      </c>
      <c r="AH37" s="136"/>
      <c r="AI37" s="47"/>
      <c r="AJ37" s="39" t="s">
        <v>102</v>
      </c>
      <c r="AK37" s="22">
        <f>STDEVA(AH32:AH47)</f>
        <v>0.25951567974292722</v>
      </c>
      <c r="AL37" s="14"/>
      <c r="AM37" s="25"/>
      <c r="AP37" s="25"/>
      <c r="AV37" s="25"/>
      <c r="AW37" s="25"/>
    </row>
    <row r="38" spans="1:49" s="60" customFormat="1" x14ac:dyDescent="0.25">
      <c r="A38" s="47"/>
      <c r="B38" s="23" t="s">
        <v>983</v>
      </c>
      <c r="C38" s="18" t="s">
        <v>927</v>
      </c>
      <c r="D38" s="54" t="s">
        <v>99</v>
      </c>
      <c r="E38" s="8" t="s">
        <v>123</v>
      </c>
      <c r="F38" s="72" t="s">
        <v>128</v>
      </c>
      <c r="G38" s="72" t="s">
        <v>129</v>
      </c>
      <c r="H38" s="72" t="s">
        <v>259</v>
      </c>
      <c r="I38" s="72" t="s">
        <v>148</v>
      </c>
      <c r="J38" s="72" t="s">
        <v>496</v>
      </c>
      <c r="K38" s="72" t="s">
        <v>497</v>
      </c>
      <c r="L38" s="72" t="s">
        <v>498</v>
      </c>
      <c r="M38" s="73" t="s">
        <v>499</v>
      </c>
      <c r="N38" s="73">
        <v>0.76261849070540433</v>
      </c>
      <c r="O38" s="34"/>
      <c r="P38" s="8" t="s">
        <v>100</v>
      </c>
      <c r="Q38" s="72" t="s">
        <v>128</v>
      </c>
      <c r="R38" s="72" t="s">
        <v>258</v>
      </c>
      <c r="S38" s="72" t="s">
        <v>259</v>
      </c>
      <c r="T38" s="72" t="s">
        <v>148</v>
      </c>
      <c r="U38" s="72" t="s">
        <v>277</v>
      </c>
      <c r="V38" s="72" t="s">
        <v>278</v>
      </c>
      <c r="W38" s="72" t="s">
        <v>279</v>
      </c>
      <c r="X38" s="73" t="s">
        <v>280</v>
      </c>
      <c r="Y38" s="73">
        <v>0.74619166320454233</v>
      </c>
      <c r="Z38" s="19">
        <v>1.0220142200869902</v>
      </c>
      <c r="AA38" s="11">
        <v>0.60460000000000003</v>
      </c>
      <c r="AB38" s="11" t="s">
        <v>124</v>
      </c>
      <c r="AC38" s="11">
        <v>4</v>
      </c>
      <c r="AD38" s="36">
        <v>60.888373190204604</v>
      </c>
      <c r="AE38" s="36">
        <v>39.111626809795396</v>
      </c>
      <c r="AF38" s="11">
        <f t="shared" si="7"/>
        <v>0.39111626809795397</v>
      </c>
      <c r="AG38" s="10">
        <f t="shared" si="8"/>
        <v>-0.44262245641931741</v>
      </c>
      <c r="AH38" s="137">
        <f>AVERAGE(AE36:AE38)</f>
        <v>39.106566408407069</v>
      </c>
      <c r="AI38" s="47"/>
      <c r="AJ38" s="14"/>
      <c r="AK38" s="14"/>
      <c r="AL38" s="14"/>
      <c r="AM38" s="25"/>
      <c r="AP38" s="25"/>
      <c r="AV38" s="25"/>
      <c r="AW38" s="25"/>
    </row>
    <row r="39" spans="1:49" s="60" customFormat="1" x14ac:dyDescent="0.25">
      <c r="A39" s="47"/>
      <c r="B39" s="23" t="s">
        <v>983</v>
      </c>
      <c r="C39" s="18" t="s">
        <v>928</v>
      </c>
      <c r="D39" s="54" t="s">
        <v>99</v>
      </c>
      <c r="E39" s="8" t="s">
        <v>123</v>
      </c>
      <c r="F39" s="72" t="s">
        <v>128</v>
      </c>
      <c r="G39" s="72" t="s">
        <v>129</v>
      </c>
      <c r="H39" s="72" t="s">
        <v>259</v>
      </c>
      <c r="I39" s="72" t="s">
        <v>148</v>
      </c>
      <c r="J39" s="72" t="s">
        <v>500</v>
      </c>
      <c r="K39" s="72" t="s">
        <v>501</v>
      </c>
      <c r="L39" s="72" t="s">
        <v>269</v>
      </c>
      <c r="M39" s="73" t="s">
        <v>283</v>
      </c>
      <c r="N39" s="73">
        <v>0.76545483410065096</v>
      </c>
      <c r="O39" s="34"/>
      <c r="P39" s="8" t="s">
        <v>100</v>
      </c>
      <c r="Q39" s="72" t="s">
        <v>128</v>
      </c>
      <c r="R39" s="72" t="s">
        <v>258</v>
      </c>
      <c r="S39" s="72" t="s">
        <v>259</v>
      </c>
      <c r="T39" s="72" t="s">
        <v>148</v>
      </c>
      <c r="U39" s="72" t="s">
        <v>281</v>
      </c>
      <c r="V39" s="72" t="s">
        <v>282</v>
      </c>
      <c r="W39" s="72" t="s">
        <v>283</v>
      </c>
      <c r="X39" s="73" t="s">
        <v>271</v>
      </c>
      <c r="Y39" s="73">
        <v>0.72578314835489588</v>
      </c>
      <c r="Z39" s="19">
        <v>1.0546605219970695</v>
      </c>
      <c r="AA39" s="11">
        <v>0.60460000000000003</v>
      </c>
      <c r="AB39" s="11" t="s">
        <v>124</v>
      </c>
      <c r="AC39" s="11">
        <v>4</v>
      </c>
      <c r="AD39" s="36">
        <v>61.514109167559504</v>
      </c>
      <c r="AE39" s="36">
        <v>38.485890832440496</v>
      </c>
      <c r="AF39" s="11">
        <f t="shared" si="7"/>
        <v>0.38485890832440495</v>
      </c>
      <c r="AG39" s="10">
        <f t="shared" si="8"/>
        <v>-0.46897486361718083</v>
      </c>
      <c r="AH39" s="136"/>
      <c r="AI39" s="47"/>
      <c r="AJ39" s="25"/>
      <c r="AK39" s="25"/>
      <c r="AL39" s="25"/>
      <c r="AM39" s="25"/>
      <c r="AP39" s="25"/>
      <c r="AV39" s="25"/>
      <c r="AW39" s="25"/>
    </row>
    <row r="40" spans="1:49" s="60" customFormat="1" x14ac:dyDescent="0.25">
      <c r="A40" s="47"/>
      <c r="B40" s="23" t="s">
        <v>983</v>
      </c>
      <c r="C40" s="18" t="s">
        <v>929</v>
      </c>
      <c r="D40" s="54" t="s">
        <v>99</v>
      </c>
      <c r="E40" s="8" t="s">
        <v>123</v>
      </c>
      <c r="F40" s="72" t="s">
        <v>128</v>
      </c>
      <c r="G40" s="72" t="s">
        <v>129</v>
      </c>
      <c r="H40" s="72" t="s">
        <v>259</v>
      </c>
      <c r="I40" s="72" t="s">
        <v>132</v>
      </c>
      <c r="J40" s="72" t="s">
        <v>502</v>
      </c>
      <c r="K40" s="72" t="s">
        <v>503</v>
      </c>
      <c r="L40" s="72" t="s">
        <v>139</v>
      </c>
      <c r="M40" s="73" t="s">
        <v>504</v>
      </c>
      <c r="N40" s="73">
        <v>0.76372169566939929</v>
      </c>
      <c r="O40" s="34"/>
      <c r="P40" s="8" t="s">
        <v>100</v>
      </c>
      <c r="Q40" s="72" t="s">
        <v>128</v>
      </c>
      <c r="R40" s="72" t="s">
        <v>258</v>
      </c>
      <c r="S40" s="72" t="s">
        <v>259</v>
      </c>
      <c r="T40" s="72" t="s">
        <v>148</v>
      </c>
      <c r="U40" s="72" t="s">
        <v>284</v>
      </c>
      <c r="V40" s="72" t="s">
        <v>285</v>
      </c>
      <c r="W40" s="72" t="s">
        <v>286</v>
      </c>
      <c r="X40" s="73" t="s">
        <v>287</v>
      </c>
      <c r="Y40" s="73">
        <v>0.73823480708726608</v>
      </c>
      <c r="Z40" s="19">
        <v>1.0345240949592891</v>
      </c>
      <c r="AA40" s="11">
        <v>0.60460000000000003</v>
      </c>
      <c r="AB40" s="11" t="s">
        <v>124</v>
      </c>
      <c r="AC40" s="11">
        <v>4</v>
      </c>
      <c r="AD40" s="36">
        <v>61.129470609452873</v>
      </c>
      <c r="AE40" s="36">
        <v>38.870529390547127</v>
      </c>
      <c r="AF40" s="11">
        <f t="shared" si="7"/>
        <v>0.38870529390547126</v>
      </c>
      <c r="AG40" s="10">
        <f t="shared" si="8"/>
        <v>-0.45275771963911587</v>
      </c>
      <c r="AH40" s="136"/>
      <c r="AI40" s="47"/>
      <c r="AJ40" s="25"/>
      <c r="AK40" s="25"/>
      <c r="AL40" s="25"/>
      <c r="AM40" s="25"/>
      <c r="AP40" s="25"/>
      <c r="AV40" s="25"/>
      <c r="AW40" s="25"/>
    </row>
    <row r="41" spans="1:49" s="60" customFormat="1" x14ac:dyDescent="0.25">
      <c r="A41" s="47"/>
      <c r="B41" s="23" t="s">
        <v>983</v>
      </c>
      <c r="C41" s="18" t="s">
        <v>930</v>
      </c>
      <c r="D41" s="54" t="s">
        <v>99</v>
      </c>
      <c r="E41" s="8" t="s">
        <v>123</v>
      </c>
      <c r="F41" s="72" t="s">
        <v>128</v>
      </c>
      <c r="G41" s="72" t="s">
        <v>129</v>
      </c>
      <c r="H41" s="72" t="s">
        <v>259</v>
      </c>
      <c r="I41" s="72" t="s">
        <v>148</v>
      </c>
      <c r="J41" s="72" t="s">
        <v>505</v>
      </c>
      <c r="K41" s="72" t="s">
        <v>506</v>
      </c>
      <c r="L41" s="72" t="s">
        <v>507</v>
      </c>
      <c r="M41" s="73" t="s">
        <v>508</v>
      </c>
      <c r="N41" s="73">
        <v>0.77352643561851753</v>
      </c>
      <c r="O41" s="34"/>
      <c r="P41" s="8" t="s">
        <v>100</v>
      </c>
      <c r="Q41" s="72" t="s">
        <v>128</v>
      </c>
      <c r="R41" s="72" t="s">
        <v>258</v>
      </c>
      <c r="S41" s="72" t="s">
        <v>259</v>
      </c>
      <c r="T41" s="72" t="s">
        <v>148</v>
      </c>
      <c r="U41" s="72" t="s">
        <v>288</v>
      </c>
      <c r="V41" s="72" t="s">
        <v>289</v>
      </c>
      <c r="W41" s="72" t="s">
        <v>290</v>
      </c>
      <c r="X41" s="73" t="s">
        <v>291</v>
      </c>
      <c r="Y41" s="73">
        <v>0.74174374728687342</v>
      </c>
      <c r="Z41" s="19">
        <v>1.0428486097090779</v>
      </c>
      <c r="AA41" s="11">
        <v>0.60460000000000003</v>
      </c>
      <c r="AB41" s="11" t="s">
        <v>124</v>
      </c>
      <c r="AC41" s="11">
        <v>4</v>
      </c>
      <c r="AD41" s="36">
        <v>61.288991359752117</v>
      </c>
      <c r="AE41" s="36">
        <v>38.711008640247883</v>
      </c>
      <c r="AF41" s="11">
        <f>0.01*AE41</f>
        <v>0.38711008640247885</v>
      </c>
      <c r="AG41" s="10">
        <f>LN(AF41/(1-AF41))</f>
        <v>-0.45947621994097326</v>
      </c>
      <c r="AH41" s="137">
        <f>AVERAGE(AE39:AE41)</f>
        <v>38.689142954411835</v>
      </c>
      <c r="AI41" s="47"/>
      <c r="AJ41" s="65"/>
      <c r="AK41" s="66"/>
      <c r="AL41" s="9"/>
      <c r="AM41" s="9"/>
      <c r="AP41" s="25"/>
      <c r="AV41" s="9"/>
      <c r="AW41" s="25"/>
    </row>
    <row r="42" spans="1:49" s="60" customFormat="1" x14ac:dyDescent="0.25">
      <c r="A42" s="47"/>
      <c r="B42" s="23" t="s">
        <v>983</v>
      </c>
      <c r="C42" s="18" t="s">
        <v>931</v>
      </c>
      <c r="D42" s="54" t="s">
        <v>99</v>
      </c>
      <c r="E42" s="8" t="s">
        <v>123</v>
      </c>
      <c r="F42" s="72" t="s">
        <v>128</v>
      </c>
      <c r="G42" s="72" t="s">
        <v>129</v>
      </c>
      <c r="H42" s="72" t="s">
        <v>259</v>
      </c>
      <c r="I42" s="72" t="s">
        <v>148</v>
      </c>
      <c r="J42" s="72" t="s">
        <v>509</v>
      </c>
      <c r="K42" s="72" t="s">
        <v>510</v>
      </c>
      <c r="L42" s="72" t="s">
        <v>472</v>
      </c>
      <c r="M42" s="73" t="s">
        <v>511</v>
      </c>
      <c r="N42" s="73">
        <v>0.75408209003009552</v>
      </c>
      <c r="O42" s="34"/>
      <c r="P42" s="8" t="s">
        <v>100</v>
      </c>
      <c r="Q42" s="72" t="s">
        <v>128</v>
      </c>
      <c r="R42" s="72" t="s">
        <v>258</v>
      </c>
      <c r="S42" s="72" t="s">
        <v>259</v>
      </c>
      <c r="T42" s="72" t="s">
        <v>148</v>
      </c>
      <c r="U42" s="72" t="s">
        <v>292</v>
      </c>
      <c r="V42" s="72" t="s">
        <v>293</v>
      </c>
      <c r="W42" s="72" t="s">
        <v>294</v>
      </c>
      <c r="X42" s="73" t="s">
        <v>295</v>
      </c>
      <c r="Y42" s="73">
        <v>0.70045312851495967</v>
      </c>
      <c r="Z42" s="19">
        <v>1.0765632407536467</v>
      </c>
      <c r="AA42" s="11">
        <v>0.60460000000000003</v>
      </c>
      <c r="AB42" s="11" t="s">
        <v>124</v>
      </c>
      <c r="AC42" s="11">
        <v>4</v>
      </c>
      <c r="AD42" s="36">
        <v>61.927807069988816</v>
      </c>
      <c r="AE42" s="36">
        <v>38.072192930011184</v>
      </c>
      <c r="AF42" s="11">
        <f t="shared" ref="AF42:AF50" si="9">0.01*AE42</f>
        <v>0.38072192930011184</v>
      </c>
      <c r="AG42" s="10">
        <f t="shared" ref="AG42:AG50" si="10">LN(AF42/(1-AF42))</f>
        <v>-0.48648513319537012</v>
      </c>
      <c r="AH42" s="136"/>
      <c r="AI42" s="47"/>
      <c r="AJ42" s="67"/>
      <c r="AK42" s="66"/>
      <c r="AL42" s="9"/>
      <c r="AM42" s="9"/>
      <c r="AP42" s="25"/>
      <c r="AV42" s="9"/>
      <c r="AW42" s="25"/>
    </row>
    <row r="43" spans="1:49" s="60" customFormat="1" x14ac:dyDescent="0.25">
      <c r="A43" s="47"/>
      <c r="B43" s="23" t="s">
        <v>983</v>
      </c>
      <c r="C43" s="18" t="s">
        <v>932</v>
      </c>
      <c r="D43" s="54" t="s">
        <v>99</v>
      </c>
      <c r="E43" s="8" t="s">
        <v>123</v>
      </c>
      <c r="F43" s="72" t="s">
        <v>128</v>
      </c>
      <c r="G43" s="72" t="s">
        <v>129</v>
      </c>
      <c r="H43" s="72" t="s">
        <v>259</v>
      </c>
      <c r="I43" s="72" t="s">
        <v>132</v>
      </c>
      <c r="J43" s="72" t="s">
        <v>512</v>
      </c>
      <c r="K43" s="72" t="s">
        <v>513</v>
      </c>
      <c r="L43" s="72" t="s">
        <v>482</v>
      </c>
      <c r="M43" s="73" t="s">
        <v>514</v>
      </c>
      <c r="N43" s="73">
        <v>0.75434974933647891</v>
      </c>
      <c r="O43" s="34"/>
      <c r="P43" s="8" t="s">
        <v>100</v>
      </c>
      <c r="Q43" s="72" t="s">
        <v>128</v>
      </c>
      <c r="R43" s="72" t="s">
        <v>258</v>
      </c>
      <c r="S43" s="72" t="s">
        <v>259</v>
      </c>
      <c r="T43" s="72" t="s">
        <v>148</v>
      </c>
      <c r="U43" s="72" t="s">
        <v>296</v>
      </c>
      <c r="V43" s="72" t="s">
        <v>297</v>
      </c>
      <c r="W43" s="72" t="s">
        <v>298</v>
      </c>
      <c r="X43" s="73" t="s">
        <v>299</v>
      </c>
      <c r="Y43" s="73">
        <v>0.71930663097855529</v>
      </c>
      <c r="Z43" s="19">
        <v>1.0487179136806377</v>
      </c>
      <c r="AA43" s="11">
        <v>0.60460000000000003</v>
      </c>
      <c r="AB43" s="11" t="s">
        <v>124</v>
      </c>
      <c r="AC43" s="11">
        <v>4</v>
      </c>
      <c r="AD43" s="36">
        <v>61.401030862853965</v>
      </c>
      <c r="AE43" s="36">
        <v>38.598969137146035</v>
      </c>
      <c r="AF43" s="11">
        <f t="shared" si="9"/>
        <v>0.38598969137146039</v>
      </c>
      <c r="AG43" s="10">
        <f t="shared" si="10"/>
        <v>-0.46420105448684135</v>
      </c>
      <c r="AH43" s="136"/>
      <c r="AI43" s="47"/>
      <c r="AJ43" s="65"/>
      <c r="AK43" s="66"/>
      <c r="AL43" s="9"/>
      <c r="AM43" s="9"/>
      <c r="AP43" s="25"/>
      <c r="AV43" s="9"/>
      <c r="AW43" s="25"/>
    </row>
    <row r="44" spans="1:49" s="60" customFormat="1" x14ac:dyDescent="0.25">
      <c r="A44" s="47"/>
      <c r="B44" s="23" t="s">
        <v>983</v>
      </c>
      <c r="C44" s="18" t="s">
        <v>933</v>
      </c>
      <c r="D44" s="54" t="s">
        <v>99</v>
      </c>
      <c r="E44" s="8" t="s">
        <v>123</v>
      </c>
      <c r="F44" s="72" t="s">
        <v>128</v>
      </c>
      <c r="G44" s="72" t="s">
        <v>129</v>
      </c>
      <c r="H44" s="72" t="s">
        <v>259</v>
      </c>
      <c r="I44" s="72" t="s">
        <v>148</v>
      </c>
      <c r="J44" s="72" t="s">
        <v>515</v>
      </c>
      <c r="K44" s="72" t="s">
        <v>516</v>
      </c>
      <c r="L44" s="72" t="s">
        <v>149</v>
      </c>
      <c r="M44" s="73" t="s">
        <v>517</v>
      </c>
      <c r="N44" s="73">
        <v>0.76712026015849455</v>
      </c>
      <c r="O44" s="34"/>
      <c r="P44" s="8" t="s">
        <v>100</v>
      </c>
      <c r="Q44" s="72" t="s">
        <v>128</v>
      </c>
      <c r="R44" s="72" t="s">
        <v>258</v>
      </c>
      <c r="S44" s="72" t="s">
        <v>259</v>
      </c>
      <c r="T44" s="72" t="s">
        <v>148</v>
      </c>
      <c r="U44" s="72" t="s">
        <v>300</v>
      </c>
      <c r="V44" s="72" t="s">
        <v>301</v>
      </c>
      <c r="W44" s="72" t="s">
        <v>302</v>
      </c>
      <c r="X44" s="73" t="s">
        <v>303</v>
      </c>
      <c r="Y44" s="73">
        <v>0.71629185572814891</v>
      </c>
      <c r="Z44" s="19">
        <v>1.0709604667760404</v>
      </c>
      <c r="AA44" s="11">
        <v>0.60460000000000003</v>
      </c>
      <c r="AB44" s="11" t="s">
        <v>124</v>
      </c>
      <c r="AC44" s="11">
        <v>4</v>
      </c>
      <c r="AD44" s="36">
        <v>61.822437102784775</v>
      </c>
      <c r="AE44" s="36">
        <v>38.177562897215225</v>
      </c>
      <c r="AF44" s="11">
        <f t="shared" si="9"/>
        <v>0.38177562897215228</v>
      </c>
      <c r="AG44" s="10">
        <f t="shared" si="10"/>
        <v>-0.48201837415076854</v>
      </c>
      <c r="AH44" s="137">
        <f>AVERAGE(AE42:AE44)</f>
        <v>38.282908321457477</v>
      </c>
      <c r="AI44" s="47"/>
      <c r="AJ44" s="67"/>
      <c r="AK44" s="66"/>
      <c r="AL44" s="9"/>
      <c r="AM44" s="9"/>
      <c r="AP44" s="25"/>
      <c r="AV44" s="9"/>
      <c r="AW44" s="25"/>
    </row>
    <row r="45" spans="1:49" s="60" customFormat="1" x14ac:dyDescent="0.25">
      <c r="A45" s="47"/>
      <c r="B45" s="23" t="s">
        <v>983</v>
      </c>
      <c r="C45" s="18" t="s">
        <v>934</v>
      </c>
      <c r="D45" s="54" t="s">
        <v>99</v>
      </c>
      <c r="E45" s="8" t="s">
        <v>123</v>
      </c>
      <c r="F45" s="72" t="s">
        <v>128</v>
      </c>
      <c r="G45" s="72" t="s">
        <v>129</v>
      </c>
      <c r="H45" s="72" t="s">
        <v>259</v>
      </c>
      <c r="I45" s="72" t="s">
        <v>148</v>
      </c>
      <c r="J45" s="72" t="s">
        <v>485</v>
      </c>
      <c r="K45" s="72" t="s">
        <v>486</v>
      </c>
      <c r="L45" s="72" t="s">
        <v>487</v>
      </c>
      <c r="M45" s="73" t="s">
        <v>488</v>
      </c>
      <c r="N45" s="73">
        <v>0.75330756418717204</v>
      </c>
      <c r="O45" s="34"/>
      <c r="P45" s="8" t="s">
        <v>100</v>
      </c>
      <c r="Q45" s="72" t="s">
        <v>128</v>
      </c>
      <c r="R45" s="72" t="s">
        <v>258</v>
      </c>
      <c r="S45" s="72" t="s">
        <v>259</v>
      </c>
      <c r="T45" s="72" t="s">
        <v>148</v>
      </c>
      <c r="U45" s="72" t="s">
        <v>304</v>
      </c>
      <c r="V45" s="72" t="s">
        <v>305</v>
      </c>
      <c r="W45" s="72" t="s">
        <v>306</v>
      </c>
      <c r="X45" s="73" t="s">
        <v>257</v>
      </c>
      <c r="Y45" s="73">
        <v>0.72263187748156565</v>
      </c>
      <c r="Z45" s="19">
        <v>1.0424499494992026</v>
      </c>
      <c r="AA45" s="11">
        <v>0.60460000000000003</v>
      </c>
      <c r="AB45" s="11" t="s">
        <v>124</v>
      </c>
      <c r="AC45" s="11">
        <v>4</v>
      </c>
      <c r="AD45" s="36">
        <v>61.281368391066124</v>
      </c>
      <c r="AE45" s="36">
        <v>38.718631608933876</v>
      </c>
      <c r="AF45" s="11">
        <f t="shared" si="9"/>
        <v>0.38718631608933879</v>
      </c>
      <c r="AG45" s="10">
        <f t="shared" si="10"/>
        <v>-0.45915493421892128</v>
      </c>
      <c r="AH45" s="138">
        <v>38.718631608933876</v>
      </c>
      <c r="AI45" s="47"/>
      <c r="AJ45" s="65"/>
      <c r="AK45" s="66"/>
      <c r="AL45" s="9"/>
      <c r="AM45" s="9"/>
      <c r="AP45" s="25"/>
      <c r="AV45" s="9"/>
      <c r="AW45" s="25"/>
    </row>
    <row r="46" spans="1:49" s="60" customFormat="1" x14ac:dyDescent="0.25">
      <c r="A46" s="47"/>
      <c r="B46" s="23" t="s">
        <v>983</v>
      </c>
      <c r="C46" s="18" t="s">
        <v>935</v>
      </c>
      <c r="D46" s="54" t="s">
        <v>99</v>
      </c>
      <c r="E46" s="8" t="s">
        <v>123</v>
      </c>
      <c r="F46" s="72" t="s">
        <v>128</v>
      </c>
      <c r="G46" s="72" t="s">
        <v>129</v>
      </c>
      <c r="H46" s="72" t="s">
        <v>259</v>
      </c>
      <c r="I46" s="72" t="s">
        <v>148</v>
      </c>
      <c r="J46" s="72" t="s">
        <v>489</v>
      </c>
      <c r="K46" s="72" t="s">
        <v>490</v>
      </c>
      <c r="L46" s="72" t="s">
        <v>491</v>
      </c>
      <c r="M46" s="73" t="s">
        <v>269</v>
      </c>
      <c r="N46" s="73">
        <v>0.75862390743102426</v>
      </c>
      <c r="O46" s="34"/>
      <c r="P46" s="8" t="s">
        <v>100</v>
      </c>
      <c r="Q46" s="72" t="s">
        <v>128</v>
      </c>
      <c r="R46" s="72" t="s">
        <v>258</v>
      </c>
      <c r="S46" s="72" t="s">
        <v>259</v>
      </c>
      <c r="T46" s="72" t="s">
        <v>148</v>
      </c>
      <c r="U46" s="72" t="s">
        <v>330</v>
      </c>
      <c r="V46" s="72" t="s">
        <v>331</v>
      </c>
      <c r="W46" s="72" t="s">
        <v>325</v>
      </c>
      <c r="X46" s="73" t="s">
        <v>332</v>
      </c>
      <c r="Y46" s="73">
        <v>0.72913556791966339</v>
      </c>
      <c r="Z46" s="19">
        <v>1.0404428762068152</v>
      </c>
      <c r="AA46" s="11">
        <v>0.60460000000000003</v>
      </c>
      <c r="AB46" s="11" t="s">
        <v>124</v>
      </c>
      <c r="AC46" s="11">
        <v>4</v>
      </c>
      <c r="AD46" s="36">
        <v>61.242965123817669</v>
      </c>
      <c r="AE46" s="36">
        <v>38.757034876182331</v>
      </c>
      <c r="AF46" s="11">
        <f t="shared" si="9"/>
        <v>0.38757034876182334</v>
      </c>
      <c r="AG46" s="10">
        <f t="shared" si="10"/>
        <v>-0.45753670319331341</v>
      </c>
      <c r="AH46" s="138">
        <v>38.757034876182331</v>
      </c>
      <c r="AI46" s="47"/>
      <c r="AJ46" s="65"/>
      <c r="AK46" s="66"/>
      <c r="AL46" s="9"/>
      <c r="AM46" s="9"/>
      <c r="AP46" s="25"/>
      <c r="AV46" s="9"/>
      <c r="AW46" s="25"/>
    </row>
    <row r="47" spans="1:49" s="60" customFormat="1" x14ac:dyDescent="0.25">
      <c r="A47" s="47"/>
      <c r="B47" s="23" t="s">
        <v>983</v>
      </c>
      <c r="C47" s="18" t="s">
        <v>936</v>
      </c>
      <c r="D47" s="54" t="s">
        <v>99</v>
      </c>
      <c r="E47" s="8" t="s">
        <v>123</v>
      </c>
      <c r="F47" s="72" t="s">
        <v>128</v>
      </c>
      <c r="G47" s="72" t="s">
        <v>129</v>
      </c>
      <c r="H47" s="72" t="s">
        <v>259</v>
      </c>
      <c r="I47" s="72" t="s">
        <v>148</v>
      </c>
      <c r="J47" s="72" t="s">
        <v>492</v>
      </c>
      <c r="K47" s="72" t="s">
        <v>493</v>
      </c>
      <c r="L47" s="72" t="s">
        <v>143</v>
      </c>
      <c r="M47" s="73" t="s">
        <v>146</v>
      </c>
      <c r="N47" s="73">
        <v>0.75458261084964084</v>
      </c>
      <c r="O47" s="34"/>
      <c r="P47" s="8" t="s">
        <v>100</v>
      </c>
      <c r="Q47" s="72" t="s">
        <v>128</v>
      </c>
      <c r="R47" s="72" t="s">
        <v>258</v>
      </c>
      <c r="S47" s="72" t="s">
        <v>259</v>
      </c>
      <c r="T47" s="72" t="s">
        <v>148</v>
      </c>
      <c r="U47" s="72" t="s">
        <v>333</v>
      </c>
      <c r="V47" s="72" t="s">
        <v>314</v>
      </c>
      <c r="W47" s="72" t="s">
        <v>147</v>
      </c>
      <c r="X47" s="73" t="s">
        <v>334</v>
      </c>
      <c r="Y47" s="73">
        <v>0.72789413428513694</v>
      </c>
      <c r="Z47" s="19">
        <v>1.0366653271505128</v>
      </c>
      <c r="AA47" s="11">
        <v>0.60460000000000003</v>
      </c>
      <c r="AB47" s="11" t="s">
        <v>124</v>
      </c>
      <c r="AC47" s="11">
        <v>4</v>
      </c>
      <c r="AD47" s="36">
        <v>61.170571756942628</v>
      </c>
      <c r="AE47" s="36">
        <v>38.829428243057372</v>
      </c>
      <c r="AF47" s="11">
        <f t="shared" si="9"/>
        <v>0.38829428243057373</v>
      </c>
      <c r="AG47" s="10">
        <f t="shared" si="10"/>
        <v>-0.4544878012098576</v>
      </c>
      <c r="AH47" s="138">
        <v>38.829428243057372</v>
      </c>
      <c r="AI47" s="47"/>
      <c r="AJ47" s="9"/>
      <c r="AK47" s="9"/>
      <c r="AL47" s="9"/>
      <c r="AM47" s="9"/>
      <c r="AP47" s="25"/>
      <c r="AV47" s="9"/>
      <c r="AW47" s="25"/>
    </row>
    <row r="48" spans="1:49" s="60" customFormat="1" x14ac:dyDescent="0.25">
      <c r="A48" s="47"/>
      <c r="B48" s="14"/>
      <c r="C48" s="14"/>
      <c r="D48" s="14"/>
      <c r="E48" s="15"/>
      <c r="F48" s="29"/>
      <c r="G48" s="29"/>
      <c r="H48" s="29"/>
      <c r="I48" s="29"/>
      <c r="J48" s="29"/>
      <c r="K48" s="29"/>
      <c r="L48" s="29"/>
      <c r="M48" s="29"/>
      <c r="N48" s="33"/>
      <c r="O48" s="16"/>
      <c r="P48" s="15"/>
      <c r="Q48" s="29"/>
      <c r="R48" s="29"/>
      <c r="S48" s="29"/>
      <c r="T48" s="29"/>
      <c r="U48" s="29"/>
      <c r="V48" s="29"/>
      <c r="W48" s="29"/>
      <c r="X48" s="32"/>
      <c r="Y48" s="33"/>
      <c r="Z48" s="33"/>
      <c r="AA48" s="15"/>
      <c r="AB48" s="15"/>
      <c r="AC48" s="15"/>
      <c r="AD48" s="37"/>
      <c r="AE48" s="37"/>
      <c r="AF48" s="37"/>
      <c r="AG48" s="37"/>
      <c r="AH48" s="37"/>
      <c r="AI48" s="47"/>
      <c r="AJ48" s="57" t="s">
        <v>227</v>
      </c>
      <c r="AK48" s="59"/>
      <c r="AL48" s="14"/>
      <c r="AM48" s="25" t="s">
        <v>853</v>
      </c>
      <c r="AP48" s="25"/>
      <c r="AV48" s="9"/>
      <c r="AW48" s="25"/>
    </row>
    <row r="49" spans="1:49" s="60" customFormat="1" x14ac:dyDescent="0.25">
      <c r="A49" s="47"/>
      <c r="B49" s="57" t="s">
        <v>227</v>
      </c>
      <c r="C49" s="18" t="s">
        <v>881</v>
      </c>
      <c r="D49" s="54" t="s">
        <v>99</v>
      </c>
      <c r="E49" s="8" t="s">
        <v>123</v>
      </c>
      <c r="F49" s="72" t="s">
        <v>128</v>
      </c>
      <c r="G49" s="72" t="s">
        <v>129</v>
      </c>
      <c r="H49" s="72" t="s">
        <v>130</v>
      </c>
      <c r="I49" s="72" t="s">
        <v>148</v>
      </c>
      <c r="J49" s="72" t="s">
        <v>533</v>
      </c>
      <c r="K49" s="72" t="s">
        <v>534</v>
      </c>
      <c r="L49" s="72" t="s">
        <v>475</v>
      </c>
      <c r="M49" s="73" t="s">
        <v>213</v>
      </c>
      <c r="N49" s="73">
        <v>0.7513588237142228</v>
      </c>
      <c r="O49" s="64"/>
      <c r="P49" s="8" t="s">
        <v>100</v>
      </c>
      <c r="Q49" s="72" t="s">
        <v>128</v>
      </c>
      <c r="R49" s="72" t="s">
        <v>150</v>
      </c>
      <c r="S49" s="72" t="s">
        <v>130</v>
      </c>
      <c r="T49" s="72" t="s">
        <v>228</v>
      </c>
      <c r="U49" s="72" t="s">
        <v>229</v>
      </c>
      <c r="V49" s="72" t="s">
        <v>230</v>
      </c>
      <c r="W49" s="72" t="s">
        <v>213</v>
      </c>
      <c r="X49" s="73" t="s">
        <v>231</v>
      </c>
      <c r="Y49" s="73">
        <v>0.73443516379361418</v>
      </c>
      <c r="Z49" s="19">
        <v>1.0230430959122274</v>
      </c>
      <c r="AA49" s="11">
        <v>0.60460000000000003</v>
      </c>
      <c r="AB49" s="11" t="s">
        <v>124</v>
      </c>
      <c r="AC49" s="11">
        <v>4</v>
      </c>
      <c r="AD49" s="36">
        <v>60.908265211161549</v>
      </c>
      <c r="AE49" s="36">
        <v>39.091734788838451</v>
      </c>
      <c r="AF49" s="11">
        <f t="shared" si="9"/>
        <v>0.3909173478883845</v>
      </c>
      <c r="AG49" s="10">
        <f t="shared" si="10"/>
        <v>-0.4434578250887633</v>
      </c>
      <c r="AH49" s="139">
        <v>39.091734788838451</v>
      </c>
      <c r="AI49" s="47"/>
      <c r="AJ49" s="39" t="s">
        <v>103</v>
      </c>
      <c r="AK49" s="22">
        <f>MIN(AH49:AH68)</f>
        <v>38.342887906334347</v>
      </c>
      <c r="AL49" s="14"/>
      <c r="AM49" s="25" t="s">
        <v>854</v>
      </c>
      <c r="AP49" s="25"/>
      <c r="AV49" s="9"/>
      <c r="AW49" s="25"/>
    </row>
    <row r="50" spans="1:49" s="60" customFormat="1" x14ac:dyDescent="0.25">
      <c r="A50" s="47"/>
      <c r="B50" s="57" t="s">
        <v>227</v>
      </c>
      <c r="C50" s="18" t="s">
        <v>874</v>
      </c>
      <c r="D50" s="54" t="s">
        <v>99</v>
      </c>
      <c r="E50" s="8" t="s">
        <v>123</v>
      </c>
      <c r="F50" s="72" t="s">
        <v>128</v>
      </c>
      <c r="G50" s="72" t="s">
        <v>129</v>
      </c>
      <c r="H50" s="72" t="s">
        <v>130</v>
      </c>
      <c r="I50" s="72" t="s">
        <v>148</v>
      </c>
      <c r="J50" s="72" t="s">
        <v>535</v>
      </c>
      <c r="K50" s="72" t="s">
        <v>536</v>
      </c>
      <c r="L50" s="72" t="s">
        <v>134</v>
      </c>
      <c r="M50" s="73" t="s">
        <v>537</v>
      </c>
      <c r="N50" s="73">
        <v>0.70393785519722907</v>
      </c>
      <c r="O50" s="64"/>
      <c r="P50" s="8" t="s">
        <v>100</v>
      </c>
      <c r="Q50" s="72" t="s">
        <v>128</v>
      </c>
      <c r="R50" s="72" t="s">
        <v>150</v>
      </c>
      <c r="S50" s="72" t="s">
        <v>130</v>
      </c>
      <c r="T50" s="72" t="s">
        <v>228</v>
      </c>
      <c r="U50" s="72" t="s">
        <v>232</v>
      </c>
      <c r="V50" s="72" t="s">
        <v>233</v>
      </c>
      <c r="W50" s="72" t="s">
        <v>213</v>
      </c>
      <c r="X50" s="73" t="s">
        <v>234</v>
      </c>
      <c r="Y50" s="73">
        <v>0.72352140372107088</v>
      </c>
      <c r="Z50" s="19">
        <v>0.97293300734004051</v>
      </c>
      <c r="AA50" s="11">
        <v>0.60460000000000003</v>
      </c>
      <c r="AB50" s="11" t="s">
        <v>124</v>
      </c>
      <c r="AC50" s="11">
        <v>4</v>
      </c>
      <c r="AD50" s="36">
        <v>59.925878044606272</v>
      </c>
      <c r="AE50" s="36">
        <v>40.074121955393728</v>
      </c>
      <c r="AF50" s="11">
        <f t="shared" si="9"/>
        <v>0.40074121955393727</v>
      </c>
      <c r="AG50" s="10">
        <f t="shared" si="10"/>
        <v>-0.40237764438361945</v>
      </c>
      <c r="AH50" s="139">
        <v>40.074121955393728</v>
      </c>
      <c r="AI50" s="47"/>
      <c r="AJ50" s="41">
        <v>0.05</v>
      </c>
      <c r="AK50" s="22">
        <f>PERCENTILE(AH49:AH68,0.05)</f>
        <v>38.408776596362799</v>
      </c>
      <c r="AL50" s="14"/>
      <c r="AM50" s="25"/>
      <c r="AP50" s="25"/>
      <c r="AV50" s="9"/>
      <c r="AW50" s="25"/>
    </row>
    <row r="51" spans="1:49" x14ac:dyDescent="0.25">
      <c r="A51" s="1"/>
      <c r="B51" s="57" t="s">
        <v>227</v>
      </c>
      <c r="C51" s="18" t="s">
        <v>875</v>
      </c>
      <c r="D51" s="54" t="s">
        <v>99</v>
      </c>
      <c r="E51" s="8" t="s">
        <v>123</v>
      </c>
      <c r="F51" s="72" t="s">
        <v>128</v>
      </c>
      <c r="G51" s="72" t="s">
        <v>129</v>
      </c>
      <c r="H51" s="72" t="s">
        <v>130</v>
      </c>
      <c r="I51" s="72" t="s">
        <v>152</v>
      </c>
      <c r="J51" s="72" t="s">
        <v>538</v>
      </c>
      <c r="K51" s="72" t="s">
        <v>539</v>
      </c>
      <c r="L51" s="72" t="s">
        <v>507</v>
      </c>
      <c r="M51" s="73" t="s">
        <v>540</v>
      </c>
      <c r="N51" s="73">
        <v>0.74246449839670181</v>
      </c>
      <c r="O51" s="64"/>
      <c r="P51" s="8" t="s">
        <v>100</v>
      </c>
      <c r="Q51" s="72" t="s">
        <v>128</v>
      </c>
      <c r="R51" s="72" t="s">
        <v>150</v>
      </c>
      <c r="S51" s="72" t="s">
        <v>130</v>
      </c>
      <c r="T51" s="72" t="s">
        <v>235</v>
      </c>
      <c r="U51" s="72" t="s">
        <v>236</v>
      </c>
      <c r="V51" s="72" t="s">
        <v>237</v>
      </c>
      <c r="W51" s="72" t="s">
        <v>140</v>
      </c>
      <c r="X51" s="73" t="s">
        <v>238</v>
      </c>
      <c r="Y51" s="73">
        <v>0.72304275082213121</v>
      </c>
      <c r="Z51" s="19">
        <v>1.0268611331107147</v>
      </c>
      <c r="AA51" s="11">
        <v>0.60460000000000003</v>
      </c>
      <c r="AB51" s="11" t="s">
        <v>124</v>
      </c>
      <c r="AC51" s="11">
        <v>4</v>
      </c>
      <c r="AD51" s="36">
        <v>60.981983135678455</v>
      </c>
      <c r="AE51" s="36">
        <v>39.018016864321545</v>
      </c>
      <c r="AF51" s="11">
        <f>0.01*AE51</f>
        <v>0.39018016864321547</v>
      </c>
      <c r="AG51" s="10">
        <f>LN(AF51/(1-AF51))</f>
        <v>-0.44655495178092647</v>
      </c>
      <c r="AH51" s="139">
        <v>39.018016864321545</v>
      </c>
      <c r="AI51" s="1"/>
      <c r="AJ51" s="39" t="s">
        <v>101</v>
      </c>
      <c r="AK51" s="22">
        <f>AVERAGE(AH49:AH68)</f>
        <v>39.045990695269623</v>
      </c>
      <c r="AL51" s="14"/>
      <c r="AM51" s="25"/>
      <c r="AP51" s="25"/>
      <c r="AV51" s="25"/>
      <c r="AW51" s="25"/>
    </row>
    <row r="52" spans="1:49" x14ac:dyDescent="0.25">
      <c r="A52" s="1"/>
      <c r="B52" s="57" t="s">
        <v>227</v>
      </c>
      <c r="C52" s="18" t="s">
        <v>876</v>
      </c>
      <c r="D52" s="54" t="s">
        <v>99</v>
      </c>
      <c r="E52" s="8" t="s">
        <v>123</v>
      </c>
      <c r="F52" s="72" t="s">
        <v>128</v>
      </c>
      <c r="G52" s="72" t="s">
        <v>129</v>
      </c>
      <c r="H52" s="72" t="s">
        <v>130</v>
      </c>
      <c r="I52" s="72" t="s">
        <v>235</v>
      </c>
      <c r="J52" s="72" t="s">
        <v>541</v>
      </c>
      <c r="K52" s="72" t="s">
        <v>542</v>
      </c>
      <c r="L52" s="72" t="s">
        <v>270</v>
      </c>
      <c r="M52" s="73" t="s">
        <v>543</v>
      </c>
      <c r="N52" s="73">
        <v>0.74155542833037025</v>
      </c>
      <c r="O52" s="64"/>
      <c r="P52" s="8" t="s">
        <v>100</v>
      </c>
      <c r="Q52" s="72" t="s">
        <v>128</v>
      </c>
      <c r="R52" s="72" t="s">
        <v>150</v>
      </c>
      <c r="S52" s="72" t="s">
        <v>130</v>
      </c>
      <c r="T52" s="72" t="s">
        <v>239</v>
      </c>
      <c r="U52" s="72" t="s">
        <v>240</v>
      </c>
      <c r="V52" s="72" t="s">
        <v>241</v>
      </c>
      <c r="W52" s="72" t="s">
        <v>242</v>
      </c>
      <c r="X52" s="73" t="s">
        <v>243</v>
      </c>
      <c r="Y52" s="73">
        <v>0.73586488127946326</v>
      </c>
      <c r="Z52" s="19">
        <v>1.0077331412269772</v>
      </c>
      <c r="AA52" s="11">
        <v>0.60460000000000003</v>
      </c>
      <c r="AB52" s="11" t="s">
        <v>124</v>
      </c>
      <c r="AC52" s="11">
        <v>4</v>
      </c>
      <c r="AD52" s="36">
        <v>60.611083849729042</v>
      </c>
      <c r="AE52" s="36">
        <v>39.388916150270958</v>
      </c>
      <c r="AF52" s="11">
        <f t="shared" ref="AF52:AF59" si="11">0.01*AE52</f>
        <v>0.39388916150270958</v>
      </c>
      <c r="AG52" s="10">
        <f t="shared" ref="AG52:AG59" si="12">LN(AF52/(1-AF52))</f>
        <v>-0.43099331741732833</v>
      </c>
      <c r="AH52" s="139">
        <v>39.388916150270958</v>
      </c>
      <c r="AI52" s="1"/>
      <c r="AJ52" s="41">
        <v>0.95</v>
      </c>
      <c r="AK52" s="22">
        <f>PERCENTILE(AH49:AH68,0.95)</f>
        <v>39.616654884872581</v>
      </c>
      <c r="AL52" s="14"/>
      <c r="AM52" s="25"/>
      <c r="AP52" s="25"/>
      <c r="AV52" s="25"/>
      <c r="AW52" s="25"/>
    </row>
    <row r="53" spans="1:49" x14ac:dyDescent="0.25">
      <c r="A53" s="1"/>
      <c r="B53" s="57" t="s">
        <v>227</v>
      </c>
      <c r="C53" s="18" t="s">
        <v>877</v>
      </c>
      <c r="D53" s="54" t="s">
        <v>99</v>
      </c>
      <c r="E53" s="8" t="s">
        <v>123</v>
      </c>
      <c r="F53" s="72" t="s">
        <v>128</v>
      </c>
      <c r="G53" s="72" t="s">
        <v>129</v>
      </c>
      <c r="H53" s="72" t="s">
        <v>130</v>
      </c>
      <c r="I53" s="72" t="s">
        <v>235</v>
      </c>
      <c r="J53" s="72" t="s">
        <v>544</v>
      </c>
      <c r="K53" s="72" t="s">
        <v>545</v>
      </c>
      <c r="L53" s="72" t="s">
        <v>546</v>
      </c>
      <c r="M53" s="73" t="s">
        <v>302</v>
      </c>
      <c r="N53" s="73">
        <v>0.74994061757719721</v>
      </c>
      <c r="O53" s="64"/>
      <c r="P53" s="8" t="s">
        <v>100</v>
      </c>
      <c r="Q53" s="72" t="s">
        <v>128</v>
      </c>
      <c r="R53" s="72" t="s">
        <v>150</v>
      </c>
      <c r="S53" s="72" t="s">
        <v>130</v>
      </c>
      <c r="T53" s="72" t="s">
        <v>239</v>
      </c>
      <c r="U53" s="72" t="s">
        <v>244</v>
      </c>
      <c r="V53" s="72" t="s">
        <v>245</v>
      </c>
      <c r="W53" s="72" t="s">
        <v>135</v>
      </c>
      <c r="X53" s="73" t="s">
        <v>246</v>
      </c>
      <c r="Y53" s="73">
        <v>0.73414843034759747</v>
      </c>
      <c r="Z53" s="19">
        <v>1.0215108914993152</v>
      </c>
      <c r="AA53" s="11">
        <v>0.60460000000000003</v>
      </c>
      <c r="AB53" s="11" t="s">
        <v>124</v>
      </c>
      <c r="AC53" s="11">
        <v>4</v>
      </c>
      <c r="AD53" s="36">
        <v>60.878637825405733</v>
      </c>
      <c r="AE53" s="36">
        <v>39.121362174594267</v>
      </c>
      <c r="AF53" s="11">
        <f t="shared" si="11"/>
        <v>0.39121362174594271</v>
      </c>
      <c r="AG53" s="10">
        <f t="shared" si="12"/>
        <v>-0.44221367358179869</v>
      </c>
      <c r="AH53" s="139">
        <v>39.121362174594267</v>
      </c>
      <c r="AI53" s="1"/>
      <c r="AJ53" s="39" t="s">
        <v>104</v>
      </c>
      <c r="AK53" s="22">
        <f>MAX(AH49:AH68)</f>
        <v>40.074121955393728</v>
      </c>
      <c r="AL53" s="14"/>
      <c r="AM53" s="25"/>
      <c r="AP53" s="25"/>
      <c r="AV53" s="25"/>
      <c r="AW53" s="25"/>
    </row>
    <row r="54" spans="1:49" x14ac:dyDescent="0.25">
      <c r="A54" s="1"/>
      <c r="B54" s="57" t="s">
        <v>227</v>
      </c>
      <c r="C54" s="18" t="s">
        <v>878</v>
      </c>
      <c r="D54" s="54" t="s">
        <v>99</v>
      </c>
      <c r="E54" s="8" t="s">
        <v>123</v>
      </c>
      <c r="F54" s="72" t="s">
        <v>128</v>
      </c>
      <c r="G54" s="72" t="s">
        <v>129</v>
      </c>
      <c r="H54" s="72" t="s">
        <v>130</v>
      </c>
      <c r="I54" s="72" t="s">
        <v>131</v>
      </c>
      <c r="J54" s="72" t="s">
        <v>547</v>
      </c>
      <c r="K54" s="72" t="s">
        <v>548</v>
      </c>
      <c r="L54" s="72" t="s">
        <v>464</v>
      </c>
      <c r="M54" s="73" t="s">
        <v>269</v>
      </c>
      <c r="N54" s="73">
        <v>0.7475297500688306</v>
      </c>
      <c r="O54" s="64"/>
      <c r="P54" s="8" t="s">
        <v>100</v>
      </c>
      <c r="Q54" s="72" t="s">
        <v>128</v>
      </c>
      <c r="R54" s="72" t="s">
        <v>150</v>
      </c>
      <c r="S54" s="72" t="s">
        <v>130</v>
      </c>
      <c r="T54" s="72" t="s">
        <v>152</v>
      </c>
      <c r="U54" s="72" t="s">
        <v>247</v>
      </c>
      <c r="V54" s="72" t="s">
        <v>248</v>
      </c>
      <c r="W54" s="72" t="s">
        <v>243</v>
      </c>
      <c r="X54" s="73" t="s">
        <v>249</v>
      </c>
      <c r="Y54" s="73">
        <v>0.7381525871325344</v>
      </c>
      <c r="Z54" s="19">
        <v>1.0127035562832927</v>
      </c>
      <c r="AA54" s="11">
        <v>0.60460000000000003</v>
      </c>
      <c r="AB54" s="11" t="s">
        <v>124</v>
      </c>
      <c r="AC54" s="11">
        <v>4</v>
      </c>
      <c r="AD54" s="36">
        <v>60.707843958510018</v>
      </c>
      <c r="AE54" s="36">
        <v>39.292156041489982</v>
      </c>
      <c r="AF54" s="11">
        <f t="shared" si="11"/>
        <v>0.39292156041489984</v>
      </c>
      <c r="AG54" s="10">
        <f t="shared" si="12"/>
        <v>-0.43504800759873441</v>
      </c>
      <c r="AH54" s="139">
        <v>39.292156041489982</v>
      </c>
      <c r="AI54" s="1"/>
      <c r="AJ54" s="39" t="s">
        <v>102</v>
      </c>
      <c r="AK54" s="22">
        <f>STDEVA(AH49:AH68)</f>
        <v>0.44178097306854619</v>
      </c>
      <c r="AL54" s="14"/>
      <c r="AM54" s="25"/>
      <c r="AP54" s="25"/>
      <c r="AV54" s="25"/>
      <c r="AW54" s="25"/>
    </row>
    <row r="55" spans="1:49" s="60" customFormat="1" x14ac:dyDescent="0.25">
      <c r="A55" s="47"/>
      <c r="B55" s="57" t="s">
        <v>227</v>
      </c>
      <c r="C55" s="18" t="s">
        <v>879</v>
      </c>
      <c r="D55" s="54" t="s">
        <v>99</v>
      </c>
      <c r="E55" s="8" t="s">
        <v>123</v>
      </c>
      <c r="F55" s="72" t="s">
        <v>128</v>
      </c>
      <c r="G55" s="72" t="s">
        <v>129</v>
      </c>
      <c r="H55" s="72" t="s">
        <v>130</v>
      </c>
      <c r="I55" s="72" t="s">
        <v>131</v>
      </c>
      <c r="J55" s="72" t="s">
        <v>549</v>
      </c>
      <c r="K55" s="72" t="s">
        <v>550</v>
      </c>
      <c r="L55" s="72" t="s">
        <v>551</v>
      </c>
      <c r="M55" s="73" t="s">
        <v>172</v>
      </c>
      <c r="N55" s="73">
        <v>0.72077468303883396</v>
      </c>
      <c r="O55" s="64"/>
      <c r="P55" s="8" t="s">
        <v>100</v>
      </c>
      <c r="Q55" s="72" t="s">
        <v>128</v>
      </c>
      <c r="R55" s="72" t="s">
        <v>150</v>
      </c>
      <c r="S55" s="72" t="s">
        <v>130</v>
      </c>
      <c r="T55" s="72" t="s">
        <v>152</v>
      </c>
      <c r="U55" s="72" t="s">
        <v>250</v>
      </c>
      <c r="V55" s="72" t="s">
        <v>251</v>
      </c>
      <c r="W55" s="72" t="s">
        <v>252</v>
      </c>
      <c r="X55" s="73" t="s">
        <v>253</v>
      </c>
      <c r="Y55" s="73">
        <v>0.72062471290767105</v>
      </c>
      <c r="Z55" s="19">
        <v>1.000208111279667</v>
      </c>
      <c r="AA55" s="11">
        <v>0.60460000000000003</v>
      </c>
      <c r="AB55" s="11" t="s">
        <v>124</v>
      </c>
      <c r="AC55" s="11">
        <v>4</v>
      </c>
      <c r="AD55" s="36">
        <v>60.464074598160565</v>
      </c>
      <c r="AE55" s="36">
        <v>39.535925401839435</v>
      </c>
      <c r="AF55" s="11">
        <f t="shared" si="11"/>
        <v>0.39535925401839433</v>
      </c>
      <c r="AG55" s="10">
        <f t="shared" si="12"/>
        <v>-0.42483961796485858</v>
      </c>
      <c r="AH55" s="139">
        <v>39.535925401839435</v>
      </c>
      <c r="AI55" s="47"/>
      <c r="AJ55" s="14"/>
      <c r="AK55" s="14"/>
      <c r="AL55" s="14"/>
      <c r="AM55" s="25"/>
      <c r="AP55" s="25"/>
      <c r="AV55" s="25"/>
      <c r="AW55" s="25"/>
    </row>
    <row r="56" spans="1:49" s="60" customFormat="1" x14ac:dyDescent="0.25">
      <c r="A56" s="47"/>
      <c r="B56" s="57" t="s">
        <v>227</v>
      </c>
      <c r="C56" s="18" t="s">
        <v>880</v>
      </c>
      <c r="D56" s="54" t="s">
        <v>99</v>
      </c>
      <c r="E56" s="8" t="s">
        <v>123</v>
      </c>
      <c r="F56" s="72" t="s">
        <v>128</v>
      </c>
      <c r="G56" s="72" t="s">
        <v>129</v>
      </c>
      <c r="H56" s="72" t="s">
        <v>130</v>
      </c>
      <c r="I56" s="72" t="s">
        <v>131</v>
      </c>
      <c r="J56" s="72" t="s">
        <v>552</v>
      </c>
      <c r="K56" s="72" t="s">
        <v>553</v>
      </c>
      <c r="L56" s="72" t="s">
        <v>554</v>
      </c>
      <c r="M56" s="73" t="s">
        <v>144</v>
      </c>
      <c r="N56" s="73">
        <v>0.75274909378902799</v>
      </c>
      <c r="O56" s="64"/>
      <c r="P56" s="8" t="s">
        <v>100</v>
      </c>
      <c r="Q56" s="72" t="s">
        <v>128</v>
      </c>
      <c r="R56" s="72" t="s">
        <v>150</v>
      </c>
      <c r="S56" s="72" t="s">
        <v>130</v>
      </c>
      <c r="T56" s="72" t="s">
        <v>152</v>
      </c>
      <c r="U56" s="72" t="s">
        <v>254</v>
      </c>
      <c r="V56" s="72" t="s">
        <v>255</v>
      </c>
      <c r="W56" s="72" t="s">
        <v>256</v>
      </c>
      <c r="X56" s="73" t="s">
        <v>257</v>
      </c>
      <c r="Y56" s="73">
        <v>0.74630058311600789</v>
      </c>
      <c r="Z56" s="19">
        <v>1.0086406346436121</v>
      </c>
      <c r="AA56" s="11">
        <v>0.60460000000000003</v>
      </c>
      <c r="AB56" s="11" t="s">
        <v>124</v>
      </c>
      <c r="AC56" s="11">
        <v>4</v>
      </c>
      <c r="AD56" s="36">
        <v>60.628770425354062</v>
      </c>
      <c r="AE56" s="36">
        <v>39.371229574645938</v>
      </c>
      <c r="AF56" s="11">
        <f t="shared" si="11"/>
        <v>0.39371229574645938</v>
      </c>
      <c r="AG56" s="10">
        <f t="shared" si="12"/>
        <v>-0.43173420418049868</v>
      </c>
      <c r="AH56" s="139">
        <v>39.371229574645938</v>
      </c>
      <c r="AI56" s="47"/>
      <c r="AJ56" s="65"/>
      <c r="AK56" s="66"/>
      <c r="AL56" s="9"/>
      <c r="AM56" s="25"/>
      <c r="AP56" s="25"/>
      <c r="AV56" s="25"/>
      <c r="AW56" s="25"/>
    </row>
    <row r="57" spans="1:49" s="60" customFormat="1" x14ac:dyDescent="0.25">
      <c r="A57" s="47"/>
      <c r="B57" s="57" t="s">
        <v>227</v>
      </c>
      <c r="C57" s="18" t="s">
        <v>882</v>
      </c>
      <c r="D57" s="54" t="s">
        <v>99</v>
      </c>
      <c r="E57" s="8" t="s">
        <v>123</v>
      </c>
      <c r="F57" s="72" t="s">
        <v>128</v>
      </c>
      <c r="G57" s="72" t="s">
        <v>129</v>
      </c>
      <c r="H57" s="72" t="s">
        <v>259</v>
      </c>
      <c r="I57" s="72" t="s">
        <v>148</v>
      </c>
      <c r="J57" s="72" t="s">
        <v>566</v>
      </c>
      <c r="K57" s="72" t="s">
        <v>567</v>
      </c>
      <c r="L57" s="72" t="s">
        <v>568</v>
      </c>
      <c r="M57" s="73" t="s">
        <v>231</v>
      </c>
      <c r="N57" s="73">
        <v>0.76517521902377972</v>
      </c>
      <c r="O57" s="64"/>
      <c r="P57" s="8" t="s">
        <v>100</v>
      </c>
      <c r="Q57" s="72" t="s">
        <v>128</v>
      </c>
      <c r="R57" s="72" t="s">
        <v>258</v>
      </c>
      <c r="S57" s="72" t="s">
        <v>259</v>
      </c>
      <c r="T57" s="72" t="s">
        <v>148</v>
      </c>
      <c r="U57" s="72" t="s">
        <v>311</v>
      </c>
      <c r="V57" s="72" t="s">
        <v>282</v>
      </c>
      <c r="W57" s="72" t="s">
        <v>312</v>
      </c>
      <c r="X57" s="73" t="s">
        <v>234</v>
      </c>
      <c r="Y57" s="73">
        <v>0.72036632663038169</v>
      </c>
      <c r="Z57" s="19">
        <v>1.0622029247299747</v>
      </c>
      <c r="AA57" s="11">
        <v>0.60460000000000003</v>
      </c>
      <c r="AB57" s="11" t="s">
        <v>124</v>
      </c>
      <c r="AC57" s="11">
        <v>4</v>
      </c>
      <c r="AD57" s="36">
        <v>61.657112093665653</v>
      </c>
      <c r="AE57" s="36">
        <v>38.342887906334347</v>
      </c>
      <c r="AF57" s="11">
        <f t="shared" si="11"/>
        <v>0.3834288790633435</v>
      </c>
      <c r="AG57" s="10">
        <f t="shared" si="12"/>
        <v>-0.47501952701623856</v>
      </c>
      <c r="AH57" s="139">
        <v>38.342887906334347</v>
      </c>
      <c r="AI57" s="47"/>
      <c r="AJ57" s="9"/>
      <c r="AK57" s="9"/>
      <c r="AL57" s="9"/>
      <c r="AM57" s="25"/>
      <c r="AP57" s="25"/>
      <c r="AV57" s="25"/>
      <c r="AW57" s="25"/>
    </row>
    <row r="58" spans="1:49" s="60" customFormat="1" x14ac:dyDescent="0.25">
      <c r="A58" s="47"/>
      <c r="B58" s="57" t="s">
        <v>227</v>
      </c>
      <c r="C58" s="18" t="s">
        <v>883</v>
      </c>
      <c r="D58" s="54" t="s">
        <v>99</v>
      </c>
      <c r="E58" s="8" t="s">
        <v>123</v>
      </c>
      <c r="F58" s="72" t="s">
        <v>128</v>
      </c>
      <c r="G58" s="72" t="s">
        <v>129</v>
      </c>
      <c r="H58" s="72" t="s">
        <v>259</v>
      </c>
      <c r="I58" s="72" t="s">
        <v>148</v>
      </c>
      <c r="J58" s="72" t="s">
        <v>569</v>
      </c>
      <c r="K58" s="72" t="s">
        <v>570</v>
      </c>
      <c r="L58" s="72" t="s">
        <v>571</v>
      </c>
      <c r="M58" s="73" t="s">
        <v>572</v>
      </c>
      <c r="N58" s="73">
        <v>0.75264659270998413</v>
      </c>
      <c r="O58" s="64"/>
      <c r="P58" s="8" t="s">
        <v>100</v>
      </c>
      <c r="Q58" s="72" t="s">
        <v>128</v>
      </c>
      <c r="R58" s="72" t="s">
        <v>258</v>
      </c>
      <c r="S58" s="72" t="s">
        <v>259</v>
      </c>
      <c r="T58" s="72" t="s">
        <v>148</v>
      </c>
      <c r="U58" s="72" t="s">
        <v>313</v>
      </c>
      <c r="V58" s="72" t="s">
        <v>314</v>
      </c>
      <c r="W58" s="72" t="s">
        <v>315</v>
      </c>
      <c r="X58" s="73" t="s">
        <v>298</v>
      </c>
      <c r="Y58" s="73">
        <v>0.72445457287442605</v>
      </c>
      <c r="Z58" s="19">
        <v>1.0389148207370689</v>
      </c>
      <c r="AA58" s="11">
        <v>0.60460000000000003</v>
      </c>
      <c r="AB58" s="11" t="s">
        <v>124</v>
      </c>
      <c r="AC58" s="11">
        <v>4</v>
      </c>
      <c r="AD58" s="36">
        <v>61.213699248975715</v>
      </c>
      <c r="AE58" s="36">
        <v>38.786300751024285</v>
      </c>
      <c r="AF58" s="11">
        <f t="shared" si="11"/>
        <v>0.38786300751024289</v>
      </c>
      <c r="AG58" s="10">
        <f t="shared" si="12"/>
        <v>-0.45630389754955492</v>
      </c>
      <c r="AH58" s="139">
        <v>38.786300751024285</v>
      </c>
      <c r="AI58" s="47"/>
      <c r="AJ58" s="9"/>
      <c r="AK58" s="9"/>
      <c r="AL58" s="9"/>
      <c r="AM58" s="25"/>
      <c r="AP58" s="25"/>
      <c r="AV58" s="25"/>
      <c r="AW58" s="25"/>
    </row>
    <row r="59" spans="1:49" s="60" customFormat="1" x14ac:dyDescent="0.25">
      <c r="A59" s="47"/>
      <c r="B59" s="57" t="s">
        <v>227</v>
      </c>
      <c r="C59" s="18" t="s">
        <v>884</v>
      </c>
      <c r="D59" s="54" t="s">
        <v>99</v>
      </c>
      <c r="E59" s="8" t="s">
        <v>123</v>
      </c>
      <c r="F59" s="72" t="s">
        <v>128</v>
      </c>
      <c r="G59" s="72" t="s">
        <v>129</v>
      </c>
      <c r="H59" s="72" t="s">
        <v>259</v>
      </c>
      <c r="I59" s="72" t="s">
        <v>148</v>
      </c>
      <c r="J59" s="72" t="s">
        <v>573</v>
      </c>
      <c r="K59" s="72" t="s">
        <v>574</v>
      </c>
      <c r="L59" s="72" t="s">
        <v>575</v>
      </c>
      <c r="M59" s="73" t="s">
        <v>199</v>
      </c>
      <c r="N59" s="73">
        <v>0.75782470169300942</v>
      </c>
      <c r="O59" s="64"/>
      <c r="P59" s="8" t="s">
        <v>100</v>
      </c>
      <c r="Q59" s="72" t="s">
        <v>128</v>
      </c>
      <c r="R59" s="72" t="s">
        <v>258</v>
      </c>
      <c r="S59" s="72" t="s">
        <v>259</v>
      </c>
      <c r="T59" s="72" t="s">
        <v>148</v>
      </c>
      <c r="U59" s="72" t="s">
        <v>307</v>
      </c>
      <c r="V59" s="72" t="s">
        <v>308</v>
      </c>
      <c r="W59" s="72" t="s">
        <v>309</v>
      </c>
      <c r="X59" s="73" t="s">
        <v>310</v>
      </c>
      <c r="Y59" s="73">
        <v>0.71736608665984292</v>
      </c>
      <c r="Z59" s="19">
        <v>1.0563988398469566</v>
      </c>
      <c r="AA59" s="11">
        <v>0.60460000000000003</v>
      </c>
      <c r="AB59" s="11" t="s">
        <v>124</v>
      </c>
      <c r="AC59" s="11">
        <v>4</v>
      </c>
      <c r="AD59" s="36">
        <v>61.547118498483023</v>
      </c>
      <c r="AE59" s="36">
        <v>38.452881501516977</v>
      </c>
      <c r="AF59" s="11">
        <f t="shared" si="11"/>
        <v>0.38452881501516978</v>
      </c>
      <c r="AG59" s="10">
        <f t="shared" si="12"/>
        <v>-0.47036940124727977</v>
      </c>
      <c r="AH59" s="139">
        <v>38.452881501516977</v>
      </c>
      <c r="AI59" s="47"/>
      <c r="AJ59" s="9"/>
      <c r="AK59" s="9"/>
      <c r="AL59" s="9"/>
      <c r="AM59" s="9"/>
      <c r="AP59" s="25"/>
      <c r="AV59" s="25"/>
      <c r="AW59" s="25"/>
    </row>
    <row r="60" spans="1:49" s="60" customFormat="1" x14ac:dyDescent="0.25">
      <c r="A60" s="47"/>
      <c r="B60" s="57" t="s">
        <v>227</v>
      </c>
      <c r="C60" s="18" t="s">
        <v>885</v>
      </c>
      <c r="D60" s="54" t="s">
        <v>99</v>
      </c>
      <c r="E60" s="8" t="s">
        <v>123</v>
      </c>
      <c r="F60" s="72" t="s">
        <v>128</v>
      </c>
      <c r="G60" s="72" t="s">
        <v>129</v>
      </c>
      <c r="H60" s="72" t="s">
        <v>259</v>
      </c>
      <c r="I60" s="72" t="s">
        <v>131</v>
      </c>
      <c r="J60" s="72" t="s">
        <v>555</v>
      </c>
      <c r="K60" s="72" t="s">
        <v>556</v>
      </c>
      <c r="L60" s="72" t="s">
        <v>507</v>
      </c>
      <c r="M60" s="73" t="s">
        <v>557</v>
      </c>
      <c r="N60" s="73">
        <v>0.75374335611237653</v>
      </c>
      <c r="O60" s="64"/>
      <c r="P60" s="8" t="s">
        <v>100</v>
      </c>
      <c r="Q60" s="72" t="s">
        <v>128</v>
      </c>
      <c r="R60" s="72" t="s">
        <v>258</v>
      </c>
      <c r="S60" s="72" t="s">
        <v>259</v>
      </c>
      <c r="T60" s="72" t="s">
        <v>228</v>
      </c>
      <c r="U60" s="72" t="s">
        <v>260</v>
      </c>
      <c r="V60" s="72" t="s">
        <v>261</v>
      </c>
      <c r="W60" s="72" t="s">
        <v>138</v>
      </c>
      <c r="X60" s="73" t="s">
        <v>262</v>
      </c>
      <c r="Y60" s="73">
        <v>0.72117546470755878</v>
      </c>
      <c r="Z60" s="19">
        <v>1.0451594556368113</v>
      </c>
      <c r="AA60" s="11">
        <v>0.60460000000000003</v>
      </c>
      <c r="AB60" s="11" t="s">
        <v>124</v>
      </c>
      <c r="AC60" s="11">
        <v>4</v>
      </c>
      <c r="AD60" s="36">
        <v>61.333145691858618</v>
      </c>
      <c r="AE60" s="36">
        <v>38.666854308141382</v>
      </c>
      <c r="AF60" s="11">
        <f>0.01*AE60</f>
        <v>0.38666854308141385</v>
      </c>
      <c r="AG60" s="10">
        <f>LN(AF60/(1-AF60))</f>
        <v>-0.46133765434108553</v>
      </c>
      <c r="AH60" s="139">
        <v>38.666854308141382</v>
      </c>
      <c r="AI60" s="47"/>
      <c r="AJ60" s="65"/>
      <c r="AK60" s="66"/>
      <c r="AL60" s="9"/>
      <c r="AM60" s="9"/>
      <c r="AP60" s="25"/>
      <c r="AV60" s="25"/>
      <c r="AW60" s="25"/>
    </row>
    <row r="61" spans="1:49" s="60" customFormat="1" x14ac:dyDescent="0.25">
      <c r="A61" s="47"/>
      <c r="B61" s="57" t="s">
        <v>227</v>
      </c>
      <c r="C61" s="18" t="s">
        <v>886</v>
      </c>
      <c r="D61" s="54" t="s">
        <v>99</v>
      </c>
      <c r="E61" s="8" t="s">
        <v>123</v>
      </c>
      <c r="F61" s="72" t="s">
        <v>128</v>
      </c>
      <c r="G61" s="72" t="s">
        <v>129</v>
      </c>
      <c r="H61" s="72" t="s">
        <v>259</v>
      </c>
      <c r="I61" s="72" t="s">
        <v>148</v>
      </c>
      <c r="J61" s="72" t="s">
        <v>576</v>
      </c>
      <c r="K61" s="72" t="s">
        <v>577</v>
      </c>
      <c r="L61" s="72" t="s">
        <v>554</v>
      </c>
      <c r="M61" s="73" t="s">
        <v>578</v>
      </c>
      <c r="N61" s="73">
        <v>0.7543272449077173</v>
      </c>
      <c r="O61" s="64"/>
      <c r="P61" s="8" t="s">
        <v>100</v>
      </c>
      <c r="Q61" s="72" t="s">
        <v>128</v>
      </c>
      <c r="R61" s="72" t="s">
        <v>258</v>
      </c>
      <c r="S61" s="72" t="s">
        <v>259</v>
      </c>
      <c r="T61" s="72" t="s">
        <v>148</v>
      </c>
      <c r="U61" s="72" t="s">
        <v>316</v>
      </c>
      <c r="V61" s="72" t="s">
        <v>317</v>
      </c>
      <c r="W61" s="72" t="s">
        <v>318</v>
      </c>
      <c r="X61" s="73" t="s">
        <v>274</v>
      </c>
      <c r="Y61" s="73">
        <v>0.74046409720147399</v>
      </c>
      <c r="Z61" s="19">
        <v>1.0187222415761115</v>
      </c>
      <c r="AA61" s="11">
        <v>0.60460000000000003</v>
      </c>
      <c r="AB61" s="11" t="s">
        <v>124</v>
      </c>
      <c r="AC61" s="11">
        <v>4</v>
      </c>
      <c r="AD61" s="36">
        <v>60.824650460508508</v>
      </c>
      <c r="AE61" s="36">
        <v>39.175349539491492</v>
      </c>
      <c r="AF61" s="11">
        <f t="shared" ref="AF61:AF68" si="13">0.01*AE61</f>
        <v>0.39175349539491494</v>
      </c>
      <c r="AG61" s="10">
        <f t="shared" ref="AG61:AG68" si="14">LN(AF61/(1-AF61))</f>
        <v>-0.43994743129478786</v>
      </c>
      <c r="AH61" s="140"/>
      <c r="AI61" s="47"/>
      <c r="AJ61" s="67"/>
      <c r="AK61" s="66"/>
      <c r="AL61" s="9"/>
      <c r="AM61" s="9"/>
      <c r="AP61" s="25"/>
      <c r="AV61" s="25"/>
      <c r="AW61" s="25"/>
    </row>
    <row r="62" spans="1:49" s="60" customFormat="1" x14ac:dyDescent="0.25">
      <c r="A62" s="47"/>
      <c r="B62" s="57" t="s">
        <v>227</v>
      </c>
      <c r="C62" s="18" t="s">
        <v>887</v>
      </c>
      <c r="D62" s="54" t="s">
        <v>99</v>
      </c>
      <c r="E62" s="8" t="s">
        <v>123</v>
      </c>
      <c r="F62" s="72" t="s">
        <v>128</v>
      </c>
      <c r="G62" s="72" t="s">
        <v>129</v>
      </c>
      <c r="H62" s="72" t="s">
        <v>259</v>
      </c>
      <c r="I62" s="72" t="s">
        <v>132</v>
      </c>
      <c r="J62" s="72" t="s">
        <v>579</v>
      </c>
      <c r="K62" s="72" t="s">
        <v>580</v>
      </c>
      <c r="L62" s="72" t="s">
        <v>560</v>
      </c>
      <c r="M62" s="73" t="s">
        <v>482</v>
      </c>
      <c r="N62" s="73">
        <v>0.75856821280238407</v>
      </c>
      <c r="O62" s="64"/>
      <c r="P62" s="8" t="s">
        <v>100</v>
      </c>
      <c r="Q62" s="72" t="s">
        <v>128</v>
      </c>
      <c r="R62" s="72" t="s">
        <v>258</v>
      </c>
      <c r="S62" s="72" t="s">
        <v>259</v>
      </c>
      <c r="T62" s="72" t="s">
        <v>132</v>
      </c>
      <c r="U62" s="72" t="s">
        <v>319</v>
      </c>
      <c r="V62" s="72" t="s">
        <v>320</v>
      </c>
      <c r="W62" s="72" t="s">
        <v>321</v>
      </c>
      <c r="X62" s="73" t="s">
        <v>322</v>
      </c>
      <c r="Y62" s="73">
        <v>0.75176335108680004</v>
      </c>
      <c r="Z62" s="19">
        <v>1.0090518667952442</v>
      </c>
      <c r="AA62" s="11">
        <v>0.60460000000000003</v>
      </c>
      <c r="AB62" s="11" t="s">
        <v>124</v>
      </c>
      <c r="AC62" s="11">
        <v>4</v>
      </c>
      <c r="AD62" s="36">
        <v>60.636782147604862</v>
      </c>
      <c r="AE62" s="36">
        <v>39.363217852395138</v>
      </c>
      <c r="AF62" s="11">
        <f t="shared" si="13"/>
        <v>0.39363217852395138</v>
      </c>
      <c r="AG62" s="10">
        <f t="shared" si="14"/>
        <v>-0.4320698518556193</v>
      </c>
      <c r="AH62" s="141">
        <f>AVERAGE(AE61:AE62)</f>
        <v>39.269283695943315</v>
      </c>
      <c r="AI62" s="47"/>
      <c r="AJ62" s="65"/>
      <c r="AK62" s="66"/>
      <c r="AL62" s="9"/>
      <c r="AM62" s="9"/>
      <c r="AP62" s="25"/>
      <c r="AV62" s="9"/>
      <c r="AW62" s="25"/>
    </row>
    <row r="63" spans="1:49" s="60" customFormat="1" x14ac:dyDescent="0.25">
      <c r="A63" s="47"/>
      <c r="B63" s="57" t="s">
        <v>227</v>
      </c>
      <c r="C63" s="18" t="s">
        <v>888</v>
      </c>
      <c r="D63" s="54" t="s">
        <v>99</v>
      </c>
      <c r="E63" s="8" t="s">
        <v>123</v>
      </c>
      <c r="F63" s="72" t="s">
        <v>128</v>
      </c>
      <c r="G63" s="72" t="s">
        <v>129</v>
      </c>
      <c r="H63" s="72" t="s">
        <v>259</v>
      </c>
      <c r="I63" s="72" t="s">
        <v>228</v>
      </c>
      <c r="J63" s="72" t="s">
        <v>564</v>
      </c>
      <c r="K63" s="72" t="s">
        <v>565</v>
      </c>
      <c r="L63" s="72" t="s">
        <v>554</v>
      </c>
      <c r="M63" s="73" t="s">
        <v>551</v>
      </c>
      <c r="N63" s="73">
        <v>0.75890351150751567</v>
      </c>
      <c r="O63" s="64"/>
      <c r="P63" s="8" t="s">
        <v>100</v>
      </c>
      <c r="Q63" s="72" t="s">
        <v>128</v>
      </c>
      <c r="R63" s="72" t="s">
        <v>258</v>
      </c>
      <c r="S63" s="72" t="s">
        <v>259</v>
      </c>
      <c r="T63" s="72" t="s">
        <v>228</v>
      </c>
      <c r="U63" s="72" t="s">
        <v>267</v>
      </c>
      <c r="V63" s="72" t="s">
        <v>268</v>
      </c>
      <c r="W63" s="72" t="s">
        <v>269</v>
      </c>
      <c r="X63" s="73" t="s">
        <v>270</v>
      </c>
      <c r="Y63" s="73">
        <v>0.71722504230118445</v>
      </c>
      <c r="Z63" s="19">
        <v>1.0581107278025426</v>
      </c>
      <c r="AA63" s="11">
        <v>0.60460000000000003</v>
      </c>
      <c r="AB63" s="11" t="s">
        <v>124</v>
      </c>
      <c r="AC63" s="11">
        <v>4</v>
      </c>
      <c r="AD63" s="36">
        <v>61.579595987749826</v>
      </c>
      <c r="AE63" s="36">
        <v>38.420404012250174</v>
      </c>
      <c r="AF63" s="11">
        <f t="shared" si="13"/>
        <v>0.38420404012250176</v>
      </c>
      <c r="AG63" s="10">
        <f t="shared" si="14"/>
        <v>-0.4717419087437319</v>
      </c>
      <c r="AH63" s="139">
        <v>38.420404012250174</v>
      </c>
      <c r="AI63" s="47"/>
      <c r="AJ63" s="67"/>
      <c r="AK63" s="66"/>
      <c r="AL63" s="9"/>
      <c r="AM63" s="9"/>
      <c r="AP63" s="25"/>
      <c r="AV63" s="9"/>
      <c r="AW63" s="9"/>
    </row>
    <row r="64" spans="1:49" s="60" customFormat="1" x14ac:dyDescent="0.25">
      <c r="A64" s="47"/>
      <c r="B64" s="57" t="s">
        <v>227</v>
      </c>
      <c r="C64" s="18" t="s">
        <v>889</v>
      </c>
      <c r="D64" s="54" t="s">
        <v>99</v>
      </c>
      <c r="E64" s="8" t="s">
        <v>123</v>
      </c>
      <c r="F64" s="72" t="s">
        <v>128</v>
      </c>
      <c r="G64" s="72" t="s">
        <v>129</v>
      </c>
      <c r="H64" s="72" t="s">
        <v>259</v>
      </c>
      <c r="I64" s="72" t="s">
        <v>152</v>
      </c>
      <c r="J64" s="72" t="s">
        <v>558</v>
      </c>
      <c r="K64" s="72" t="s">
        <v>559</v>
      </c>
      <c r="L64" s="72" t="s">
        <v>560</v>
      </c>
      <c r="M64" s="73" t="s">
        <v>499</v>
      </c>
      <c r="N64" s="73">
        <v>0.74722886329058902</v>
      </c>
      <c r="O64" s="64"/>
      <c r="P64" s="8" t="s">
        <v>100</v>
      </c>
      <c r="Q64" s="72" t="s">
        <v>128</v>
      </c>
      <c r="R64" s="72" t="s">
        <v>258</v>
      </c>
      <c r="S64" s="72" t="s">
        <v>259</v>
      </c>
      <c r="T64" s="72" t="s">
        <v>228</v>
      </c>
      <c r="U64" s="72" t="s">
        <v>263</v>
      </c>
      <c r="V64" s="72" t="s">
        <v>264</v>
      </c>
      <c r="W64" s="72" t="s">
        <v>159</v>
      </c>
      <c r="X64" s="73" t="s">
        <v>242</v>
      </c>
      <c r="Y64" s="73">
        <v>0.72318921953958459</v>
      </c>
      <c r="Z64" s="19">
        <v>1.0332411533544557</v>
      </c>
      <c r="AA64" s="11">
        <v>0.60460000000000003</v>
      </c>
      <c r="AB64" s="11" t="s">
        <v>124</v>
      </c>
      <c r="AC64" s="11">
        <v>4</v>
      </c>
      <c r="AD64" s="36">
        <v>61.104821341908163</v>
      </c>
      <c r="AE64" s="36">
        <v>38.895178658091837</v>
      </c>
      <c r="AF64" s="11">
        <f t="shared" si="13"/>
        <v>0.38895178658091839</v>
      </c>
      <c r="AG64" s="10">
        <f t="shared" si="14"/>
        <v>-0.45172047110566677</v>
      </c>
      <c r="AH64" s="139">
        <v>38.895178658091837</v>
      </c>
      <c r="AI64" s="47"/>
      <c r="AJ64" s="65"/>
      <c r="AK64" s="66"/>
      <c r="AL64" s="9"/>
      <c r="AM64" s="9"/>
      <c r="AP64" s="25"/>
      <c r="AV64" s="9"/>
      <c r="AW64" s="9"/>
    </row>
    <row r="65" spans="1:49" s="60" customFormat="1" x14ac:dyDescent="0.25">
      <c r="A65" s="47"/>
      <c r="B65" s="57" t="s">
        <v>227</v>
      </c>
      <c r="C65" s="18" t="s">
        <v>890</v>
      </c>
      <c r="D65" s="54" t="s">
        <v>99</v>
      </c>
      <c r="E65" s="8" t="s">
        <v>123</v>
      </c>
      <c r="F65" s="72" t="s">
        <v>128</v>
      </c>
      <c r="G65" s="72" t="s">
        <v>129</v>
      </c>
      <c r="H65" s="72" t="s">
        <v>259</v>
      </c>
      <c r="I65" s="72" t="s">
        <v>148</v>
      </c>
      <c r="J65" s="72" t="s">
        <v>581</v>
      </c>
      <c r="K65" s="72" t="s">
        <v>582</v>
      </c>
      <c r="L65" s="72" t="s">
        <v>554</v>
      </c>
      <c r="M65" s="73" t="s">
        <v>583</v>
      </c>
      <c r="N65" s="73">
        <v>0.77797445947654564</v>
      </c>
      <c r="O65" s="64"/>
      <c r="P65" s="8" t="s">
        <v>100</v>
      </c>
      <c r="Q65" s="72" t="s">
        <v>128</v>
      </c>
      <c r="R65" s="72" t="s">
        <v>258</v>
      </c>
      <c r="S65" s="72" t="s">
        <v>259</v>
      </c>
      <c r="T65" s="72" t="s">
        <v>148</v>
      </c>
      <c r="U65" s="72" t="s">
        <v>323</v>
      </c>
      <c r="V65" s="72" t="s">
        <v>324</v>
      </c>
      <c r="W65" s="72" t="s">
        <v>325</v>
      </c>
      <c r="X65" s="73" t="s">
        <v>326</v>
      </c>
      <c r="Y65" s="73">
        <v>0.76350673173433004</v>
      </c>
      <c r="Z65" s="19">
        <v>1.0189490506643624</v>
      </c>
      <c r="AA65" s="11">
        <v>0.60460000000000003</v>
      </c>
      <c r="AB65" s="11" t="s">
        <v>124</v>
      </c>
      <c r="AC65" s="11">
        <v>4</v>
      </c>
      <c r="AD65" s="36">
        <v>60.829044542969413</v>
      </c>
      <c r="AE65" s="36">
        <v>39.170955457030587</v>
      </c>
      <c r="AF65" s="11">
        <f t="shared" si="13"/>
        <v>0.39170955457030587</v>
      </c>
      <c r="AG65" s="10">
        <f t="shared" si="14"/>
        <v>-0.44013184125375948</v>
      </c>
      <c r="AH65" s="140"/>
      <c r="AI65" s="47"/>
      <c r="AJ65" s="65"/>
      <c r="AK65" s="66"/>
      <c r="AL65" s="9"/>
      <c r="AM65" s="9"/>
      <c r="AP65" s="25"/>
      <c r="AV65" s="9"/>
      <c r="AW65" s="9"/>
    </row>
    <row r="66" spans="1:49" s="60" customFormat="1" x14ac:dyDescent="0.25">
      <c r="A66" s="47"/>
      <c r="B66" s="57" t="s">
        <v>227</v>
      </c>
      <c r="C66" s="18" t="s">
        <v>891</v>
      </c>
      <c r="D66" s="54" t="s">
        <v>99</v>
      </c>
      <c r="E66" s="8" t="s">
        <v>123</v>
      </c>
      <c r="F66" s="72" t="s">
        <v>128</v>
      </c>
      <c r="G66" s="72" t="s">
        <v>129</v>
      </c>
      <c r="H66" s="72" t="s">
        <v>259</v>
      </c>
      <c r="I66" s="72" t="s">
        <v>132</v>
      </c>
      <c r="J66" s="72" t="s">
        <v>584</v>
      </c>
      <c r="K66" s="72" t="s">
        <v>585</v>
      </c>
      <c r="L66" s="72" t="s">
        <v>586</v>
      </c>
      <c r="M66" s="73" t="s">
        <v>587</v>
      </c>
      <c r="N66" s="73">
        <v>0.76977840786513385</v>
      </c>
      <c r="O66" s="64"/>
      <c r="P66" s="8" t="s">
        <v>100</v>
      </c>
      <c r="Q66" s="72" t="s">
        <v>327</v>
      </c>
      <c r="R66" s="72" t="s">
        <v>258</v>
      </c>
      <c r="S66" s="72" t="s">
        <v>259</v>
      </c>
      <c r="T66" s="72" t="s">
        <v>132</v>
      </c>
      <c r="U66" s="72" t="s">
        <v>328</v>
      </c>
      <c r="V66" s="72" t="s">
        <v>329</v>
      </c>
      <c r="W66" s="72" t="s">
        <v>290</v>
      </c>
      <c r="X66" s="73" t="s">
        <v>253</v>
      </c>
      <c r="Y66" s="73">
        <v>0.77354829605588105</v>
      </c>
      <c r="Z66" s="19">
        <v>0.9951264992632407</v>
      </c>
      <c r="AA66" s="11">
        <v>0.60460000000000003</v>
      </c>
      <c r="AB66" s="11" t="s">
        <v>124</v>
      </c>
      <c r="AC66" s="11">
        <v>4</v>
      </c>
      <c r="AD66" s="36">
        <v>60.364443630246768</v>
      </c>
      <c r="AE66" s="36">
        <v>39.635556369753232</v>
      </c>
      <c r="AF66" s="11">
        <f t="shared" si="13"/>
        <v>0.39635556369753233</v>
      </c>
      <c r="AG66" s="10">
        <f t="shared" si="14"/>
        <v>-0.4206736464561775</v>
      </c>
      <c r="AH66" s="141">
        <f>AVERAGE(AE65:AE66)</f>
        <v>39.403255913391909</v>
      </c>
      <c r="AI66" s="47"/>
      <c r="AJ66" s="9"/>
      <c r="AK66" s="9"/>
      <c r="AL66" s="9"/>
      <c r="AM66" s="9"/>
      <c r="AP66" s="25"/>
      <c r="AV66" s="9"/>
      <c r="AW66" s="9"/>
    </row>
    <row r="67" spans="1:49" s="60" customFormat="1" x14ac:dyDescent="0.25">
      <c r="A67" s="47"/>
      <c r="B67" s="57" t="s">
        <v>227</v>
      </c>
      <c r="C67" s="18" t="s">
        <v>892</v>
      </c>
      <c r="D67" s="54" t="s">
        <v>99</v>
      </c>
      <c r="E67" s="8" t="s">
        <v>123</v>
      </c>
      <c r="F67" s="72" t="s">
        <v>128</v>
      </c>
      <c r="G67" s="72" t="s">
        <v>129</v>
      </c>
      <c r="H67" s="72" t="s">
        <v>259</v>
      </c>
      <c r="I67" s="72" t="s">
        <v>148</v>
      </c>
      <c r="J67" s="72" t="s">
        <v>588</v>
      </c>
      <c r="K67" s="72" t="s">
        <v>589</v>
      </c>
      <c r="L67" s="72" t="s">
        <v>571</v>
      </c>
      <c r="M67" s="73" t="s">
        <v>590</v>
      </c>
      <c r="N67" s="73">
        <v>0.75636714614857714</v>
      </c>
      <c r="O67" s="64"/>
      <c r="P67" s="8" t="s">
        <v>100</v>
      </c>
      <c r="Q67" s="72" t="s">
        <v>128</v>
      </c>
      <c r="R67" s="72" t="s">
        <v>258</v>
      </c>
      <c r="S67" s="72" t="s">
        <v>259</v>
      </c>
      <c r="T67" s="72" t="s">
        <v>148</v>
      </c>
      <c r="U67" s="72" t="s">
        <v>335</v>
      </c>
      <c r="V67" s="72" t="s">
        <v>336</v>
      </c>
      <c r="W67" s="72" t="s">
        <v>213</v>
      </c>
      <c r="X67" s="73" t="s">
        <v>209</v>
      </c>
      <c r="Y67" s="73">
        <v>0.73132261550932187</v>
      </c>
      <c r="Z67" s="19">
        <v>1.0342455300959252</v>
      </c>
      <c r="AA67" s="11">
        <v>0.60460000000000003</v>
      </c>
      <c r="AB67" s="11" t="s">
        <v>124</v>
      </c>
      <c r="AC67" s="11">
        <v>4</v>
      </c>
      <c r="AD67" s="36">
        <v>61.124119991037908</v>
      </c>
      <c r="AE67" s="36">
        <v>38.875880008962092</v>
      </c>
      <c r="AF67" s="11">
        <f t="shared" si="13"/>
        <v>0.38875880008962094</v>
      </c>
      <c r="AG67" s="10">
        <f t="shared" si="14"/>
        <v>-0.45253254368709211</v>
      </c>
      <c r="AH67" s="139">
        <v>38.875880008962092</v>
      </c>
      <c r="AI67" s="47"/>
      <c r="AJ67" s="9"/>
      <c r="AK67" s="9"/>
      <c r="AL67" s="9"/>
      <c r="AM67" s="9"/>
      <c r="AP67" s="25"/>
      <c r="AV67" s="9"/>
      <c r="AW67" s="9"/>
    </row>
    <row r="68" spans="1:49" s="60" customFormat="1" x14ac:dyDescent="0.25">
      <c r="A68" s="47"/>
      <c r="B68" s="57" t="s">
        <v>227</v>
      </c>
      <c r="C68" s="18" t="s">
        <v>893</v>
      </c>
      <c r="D68" s="54" t="s">
        <v>99</v>
      </c>
      <c r="E68" s="8" t="s">
        <v>123</v>
      </c>
      <c r="F68" s="72" t="s">
        <v>128</v>
      </c>
      <c r="G68" s="72" t="s">
        <v>129</v>
      </c>
      <c r="H68" s="72" t="s">
        <v>259</v>
      </c>
      <c r="I68" s="72" t="s">
        <v>152</v>
      </c>
      <c r="J68" s="72" t="s">
        <v>561</v>
      </c>
      <c r="K68" s="72" t="s">
        <v>562</v>
      </c>
      <c r="L68" s="72" t="s">
        <v>139</v>
      </c>
      <c r="M68" s="73" t="s">
        <v>563</v>
      </c>
      <c r="N68" s="73">
        <v>0.75586353944562901</v>
      </c>
      <c r="O68" s="64"/>
      <c r="P68" s="8" t="s">
        <v>100</v>
      </c>
      <c r="Q68" s="72" t="s">
        <v>128</v>
      </c>
      <c r="R68" s="72" t="s">
        <v>258</v>
      </c>
      <c r="S68" s="72" t="s">
        <v>259</v>
      </c>
      <c r="T68" s="72" t="s">
        <v>152</v>
      </c>
      <c r="U68" s="72" t="s">
        <v>263</v>
      </c>
      <c r="V68" s="72" t="s">
        <v>265</v>
      </c>
      <c r="W68" s="72" t="s">
        <v>256</v>
      </c>
      <c r="X68" s="73" t="s">
        <v>266</v>
      </c>
      <c r="Y68" s="73">
        <v>0.72883707104402684</v>
      </c>
      <c r="Z68" s="19">
        <v>1.0370816324736172</v>
      </c>
      <c r="AA68" s="11">
        <v>0.60460000000000003</v>
      </c>
      <c r="AB68" s="11" t="s">
        <v>124</v>
      </c>
      <c r="AC68" s="11">
        <v>4</v>
      </c>
      <c r="AD68" s="36">
        <v>61.178557192197523</v>
      </c>
      <c r="AE68" s="36">
        <v>38.821442807802477</v>
      </c>
      <c r="AF68" s="11">
        <f t="shared" si="13"/>
        <v>0.38821442807802475</v>
      </c>
      <c r="AG68" s="10">
        <f t="shared" si="14"/>
        <v>-0.45482401178666054</v>
      </c>
      <c r="AH68" s="139">
        <v>38.821442807802477</v>
      </c>
      <c r="AI68" s="47"/>
      <c r="AJ68" s="9"/>
      <c r="AK68" s="9"/>
      <c r="AL68" s="9"/>
      <c r="AM68" s="9"/>
      <c r="AP68" s="25"/>
      <c r="AV68" s="9"/>
      <c r="AW68" s="9"/>
    </row>
    <row r="69" spans="1:49" s="60" customFormat="1" x14ac:dyDescent="0.25">
      <c r="A69" s="47"/>
      <c r="B69" s="27"/>
      <c r="C69" s="29"/>
      <c r="D69" s="14"/>
      <c r="E69" s="15"/>
      <c r="F69" s="29"/>
      <c r="G69" s="29"/>
      <c r="H69" s="29"/>
      <c r="I69" s="29"/>
      <c r="J69" s="29"/>
      <c r="K69" s="29"/>
      <c r="L69" s="29"/>
      <c r="M69" s="29"/>
      <c r="N69" s="33"/>
      <c r="O69" s="16"/>
      <c r="P69" s="15"/>
      <c r="Q69" s="29"/>
      <c r="R69" s="29"/>
      <c r="S69" s="29"/>
      <c r="T69" s="29"/>
      <c r="U69" s="29"/>
      <c r="V69" s="29"/>
      <c r="W69" s="29"/>
      <c r="X69" s="32"/>
      <c r="Y69" s="33"/>
      <c r="Z69" s="33"/>
      <c r="AA69" s="15"/>
      <c r="AB69" s="15"/>
      <c r="AC69" s="15"/>
      <c r="AD69" s="37"/>
      <c r="AE69" s="37"/>
      <c r="AF69" s="37"/>
      <c r="AG69" s="37"/>
      <c r="AH69" s="37"/>
      <c r="AI69" s="47"/>
      <c r="AJ69" s="43" t="s">
        <v>963</v>
      </c>
      <c r="AK69" s="31"/>
      <c r="AL69" s="14"/>
      <c r="AM69" s="25" t="s">
        <v>855</v>
      </c>
      <c r="AP69" s="25"/>
      <c r="AV69" s="9"/>
      <c r="AW69" s="9"/>
    </row>
    <row r="70" spans="1:49" s="60" customFormat="1" x14ac:dyDescent="0.25">
      <c r="A70" s="47"/>
      <c r="B70" s="91" t="s">
        <v>984</v>
      </c>
      <c r="C70" s="18" t="s">
        <v>1404</v>
      </c>
      <c r="D70" s="54" t="s">
        <v>99</v>
      </c>
      <c r="E70" s="8" t="s">
        <v>123</v>
      </c>
      <c r="F70" s="11" t="s">
        <v>128</v>
      </c>
      <c r="G70" s="11" t="s">
        <v>129</v>
      </c>
      <c r="H70" s="11" t="s">
        <v>130</v>
      </c>
      <c r="I70" s="11" t="s">
        <v>131</v>
      </c>
      <c r="J70" s="11" t="s">
        <v>654</v>
      </c>
      <c r="K70" s="11" t="s">
        <v>655</v>
      </c>
      <c r="L70" s="11" t="s">
        <v>656</v>
      </c>
      <c r="M70" s="11" t="s">
        <v>377</v>
      </c>
      <c r="N70" s="11">
        <v>0.72609004666110433</v>
      </c>
      <c r="O70" s="16"/>
      <c r="P70" s="8" t="s">
        <v>100</v>
      </c>
      <c r="Q70" s="72" t="s">
        <v>128</v>
      </c>
      <c r="R70" s="72" t="s">
        <v>150</v>
      </c>
      <c r="S70" s="72" t="s">
        <v>130</v>
      </c>
      <c r="T70" s="72" t="s">
        <v>152</v>
      </c>
      <c r="U70" s="72" t="s">
        <v>348</v>
      </c>
      <c r="V70" s="72" t="s">
        <v>349</v>
      </c>
      <c r="W70" s="72" t="s">
        <v>187</v>
      </c>
      <c r="X70" s="73" t="s">
        <v>350</v>
      </c>
      <c r="Y70" s="73">
        <v>0.71268362489413273</v>
      </c>
      <c r="Z70" s="19">
        <v>1.0188111825481652</v>
      </c>
      <c r="AA70" s="11">
        <v>0.60460000000000003</v>
      </c>
      <c r="AB70" s="11" t="s">
        <v>124</v>
      </c>
      <c r="AC70" s="11">
        <v>4</v>
      </c>
      <c r="AD70" s="36">
        <v>60.826373623279274</v>
      </c>
      <c r="AE70" s="36">
        <v>39.173626376720726</v>
      </c>
      <c r="AF70" s="11">
        <f t="shared" si="7"/>
        <v>0.39173626376720727</v>
      </c>
      <c r="AG70" s="10">
        <f t="shared" si="8"/>
        <v>-0.44001974776182851</v>
      </c>
      <c r="AH70" s="144"/>
      <c r="AI70" s="47"/>
      <c r="AJ70" s="39" t="s">
        <v>103</v>
      </c>
      <c r="AK70" s="22">
        <f>MIN(AH70:AH97)</f>
        <v>38.378746870800086</v>
      </c>
      <c r="AL70" s="14"/>
      <c r="AM70" s="25" t="s">
        <v>856</v>
      </c>
      <c r="AP70" s="25"/>
      <c r="AV70" s="9"/>
      <c r="AW70" s="9"/>
    </row>
    <row r="71" spans="1:49" s="60" customFormat="1" x14ac:dyDescent="0.25">
      <c r="A71" s="47"/>
      <c r="B71" s="91" t="s">
        <v>984</v>
      </c>
      <c r="C71" s="18" t="s">
        <v>1405</v>
      </c>
      <c r="D71" s="54" t="s">
        <v>99</v>
      </c>
      <c r="E71" s="8" t="s">
        <v>123</v>
      </c>
      <c r="F71" s="11" t="s">
        <v>128</v>
      </c>
      <c r="G71" s="11" t="s">
        <v>129</v>
      </c>
      <c r="H71" s="11" t="s">
        <v>130</v>
      </c>
      <c r="I71" s="11" t="s">
        <v>148</v>
      </c>
      <c r="J71" s="11" t="s">
        <v>657</v>
      </c>
      <c r="K71" s="11" t="s">
        <v>264</v>
      </c>
      <c r="L71" s="11" t="s">
        <v>658</v>
      </c>
      <c r="M71" s="11" t="s">
        <v>659</v>
      </c>
      <c r="N71" s="11">
        <v>0.71849056603773587</v>
      </c>
      <c r="O71" s="16"/>
      <c r="P71" s="8" t="s">
        <v>100</v>
      </c>
      <c r="Q71" s="72" t="s">
        <v>128</v>
      </c>
      <c r="R71" s="72" t="s">
        <v>150</v>
      </c>
      <c r="S71" s="72" t="s">
        <v>130</v>
      </c>
      <c r="T71" s="72" t="s">
        <v>228</v>
      </c>
      <c r="U71" s="72" t="s">
        <v>351</v>
      </c>
      <c r="V71" s="72" t="s">
        <v>352</v>
      </c>
      <c r="W71" s="72" t="s">
        <v>302</v>
      </c>
      <c r="X71" s="73" t="s">
        <v>294</v>
      </c>
      <c r="Y71" s="73">
        <v>0.71770817871456127</v>
      </c>
      <c r="Z71" s="19">
        <v>1.001090119001536</v>
      </c>
      <c r="AA71" s="11">
        <v>0.60460000000000003</v>
      </c>
      <c r="AB71" s="11" t="s">
        <v>124</v>
      </c>
      <c r="AC71" s="11">
        <v>4</v>
      </c>
      <c r="AD71" s="36">
        <v>60.481338019316944</v>
      </c>
      <c r="AE71" s="36">
        <v>39.518661980683056</v>
      </c>
      <c r="AF71" s="11">
        <f t="shared" si="7"/>
        <v>0.39518661980683056</v>
      </c>
      <c r="AG71" s="10">
        <f t="shared" si="8"/>
        <v>-0.42556183941940601</v>
      </c>
      <c r="AH71" s="145">
        <f>AVERAGE(AE70:AE71)</f>
        <v>39.346144178701891</v>
      </c>
      <c r="AI71" s="47"/>
      <c r="AJ71" s="41">
        <v>0.05</v>
      </c>
      <c r="AK71" s="22">
        <f>PERCENTILE(AH70:AH97,0.05)</f>
        <v>38.423814255408601</v>
      </c>
      <c r="AL71" s="14"/>
      <c r="AM71" s="25"/>
      <c r="AP71" s="25"/>
      <c r="AV71" s="9"/>
      <c r="AW71" s="9"/>
    </row>
    <row r="72" spans="1:49" s="60" customFormat="1" x14ac:dyDescent="0.25">
      <c r="A72" s="47"/>
      <c r="B72" s="91" t="s">
        <v>984</v>
      </c>
      <c r="C72" s="18" t="s">
        <v>1406</v>
      </c>
      <c r="D72" s="54" t="s">
        <v>99</v>
      </c>
      <c r="E72" s="8" t="s">
        <v>123</v>
      </c>
      <c r="F72" s="11" t="s">
        <v>128</v>
      </c>
      <c r="G72" s="11" t="s">
        <v>129</v>
      </c>
      <c r="H72" s="11" t="s">
        <v>130</v>
      </c>
      <c r="I72" s="11" t="s">
        <v>148</v>
      </c>
      <c r="J72" s="11" t="s">
        <v>660</v>
      </c>
      <c r="K72" s="11" t="s">
        <v>661</v>
      </c>
      <c r="L72" s="11" t="s">
        <v>269</v>
      </c>
      <c r="M72" s="11" t="s">
        <v>662</v>
      </c>
      <c r="N72" s="11">
        <v>0.71258723184285355</v>
      </c>
      <c r="O72" s="16"/>
      <c r="P72" s="8" t="s">
        <v>100</v>
      </c>
      <c r="Q72" s="72" t="s">
        <v>128</v>
      </c>
      <c r="R72" s="72" t="s">
        <v>150</v>
      </c>
      <c r="S72" s="72" t="s">
        <v>130</v>
      </c>
      <c r="T72" s="72" t="s">
        <v>228</v>
      </c>
      <c r="U72" s="72" t="s">
        <v>353</v>
      </c>
      <c r="V72" s="72" t="s">
        <v>354</v>
      </c>
      <c r="W72" s="72" t="s">
        <v>355</v>
      </c>
      <c r="X72" s="73" t="s">
        <v>332</v>
      </c>
      <c r="Y72" s="73">
        <v>0.70097420169583258</v>
      </c>
      <c r="Z72" s="19">
        <v>1.0165669865152329</v>
      </c>
      <c r="AA72" s="11">
        <v>0.60460000000000003</v>
      </c>
      <c r="AB72" s="11" t="s">
        <v>124</v>
      </c>
      <c r="AC72" s="11">
        <v>4</v>
      </c>
      <c r="AD72" s="36">
        <v>60.782867912975135</v>
      </c>
      <c r="AE72" s="36">
        <v>39.217132087024865</v>
      </c>
      <c r="AF72" s="11">
        <f t="shared" si="7"/>
        <v>0.39217132087024864</v>
      </c>
      <c r="AG72" s="10">
        <f t="shared" si="8"/>
        <v>-0.43819427716091869</v>
      </c>
      <c r="AH72" s="144"/>
      <c r="AI72" s="47"/>
      <c r="AJ72" s="39" t="s">
        <v>101</v>
      </c>
      <c r="AK72" s="22">
        <f>AVERAGE(AH70:AH97)</f>
        <v>38.949741050967688</v>
      </c>
      <c r="AL72" s="14"/>
      <c r="AM72" s="25"/>
      <c r="AP72" s="25"/>
      <c r="AV72" s="9"/>
      <c r="AW72" s="9"/>
    </row>
    <row r="73" spans="1:49" s="60" customFormat="1" x14ac:dyDescent="0.25">
      <c r="A73" s="47"/>
      <c r="B73" s="91" t="s">
        <v>984</v>
      </c>
      <c r="C73" s="18" t="s">
        <v>1407</v>
      </c>
      <c r="D73" s="54" t="s">
        <v>99</v>
      </c>
      <c r="E73" s="8" t="s">
        <v>123</v>
      </c>
      <c r="F73" s="11" t="s">
        <v>128</v>
      </c>
      <c r="G73" s="11" t="s">
        <v>129</v>
      </c>
      <c r="H73" s="11" t="s">
        <v>130</v>
      </c>
      <c r="I73" s="11" t="s">
        <v>148</v>
      </c>
      <c r="J73" s="11" t="s">
        <v>663</v>
      </c>
      <c r="K73" s="11" t="s">
        <v>664</v>
      </c>
      <c r="L73" s="11" t="s">
        <v>168</v>
      </c>
      <c r="M73" s="11" t="s">
        <v>665</v>
      </c>
      <c r="N73" s="11">
        <v>0.70209202160388318</v>
      </c>
      <c r="O73" s="64"/>
      <c r="P73" s="8" t="s">
        <v>100</v>
      </c>
      <c r="Q73" s="72" t="s">
        <v>128</v>
      </c>
      <c r="R73" s="72" t="s">
        <v>150</v>
      </c>
      <c r="S73" s="72" t="s">
        <v>130</v>
      </c>
      <c r="T73" s="72" t="s">
        <v>228</v>
      </c>
      <c r="U73" s="72" t="s">
        <v>356</v>
      </c>
      <c r="V73" s="72" t="s">
        <v>357</v>
      </c>
      <c r="W73" s="72" t="s">
        <v>358</v>
      </c>
      <c r="X73" s="73" t="s">
        <v>359</v>
      </c>
      <c r="Y73" s="73">
        <v>0.69833178869323453</v>
      </c>
      <c r="Z73" s="19">
        <v>1.0053845936437822</v>
      </c>
      <c r="AA73" s="11">
        <v>0.60460000000000003</v>
      </c>
      <c r="AB73" s="11" t="s">
        <v>124</v>
      </c>
      <c r="AC73" s="11">
        <v>4</v>
      </c>
      <c r="AD73" s="36">
        <v>60.565269783259346</v>
      </c>
      <c r="AE73" s="36">
        <v>39.434730216740654</v>
      </c>
      <c r="AF73" s="11">
        <f t="shared" si="7"/>
        <v>0.39434730216740654</v>
      </c>
      <c r="AG73" s="10">
        <f t="shared" si="8"/>
        <v>-0.42907471728758106</v>
      </c>
      <c r="AH73" s="145">
        <f>AVERAGE(AE72:AE73)</f>
        <v>39.325931151882756</v>
      </c>
      <c r="AI73" s="47"/>
      <c r="AJ73" s="41">
        <v>0.95</v>
      </c>
      <c r="AK73" s="22">
        <f>PERCENTILE(AH70:AH97,0.95)</f>
        <v>39.359912035657374</v>
      </c>
      <c r="AL73" s="14"/>
      <c r="AM73" s="25"/>
      <c r="AP73" s="25"/>
      <c r="AV73" s="9"/>
      <c r="AW73" s="9"/>
    </row>
    <row r="74" spans="1:49" s="60" customFormat="1" x14ac:dyDescent="0.25">
      <c r="A74" s="47"/>
      <c r="B74" s="91" t="s">
        <v>984</v>
      </c>
      <c r="C74" s="18" t="s">
        <v>939</v>
      </c>
      <c r="D74" s="54" t="s">
        <v>99</v>
      </c>
      <c r="E74" s="8" t="s">
        <v>123</v>
      </c>
      <c r="F74" s="11" t="s">
        <v>128</v>
      </c>
      <c r="G74" s="11" t="s">
        <v>129</v>
      </c>
      <c r="H74" s="11" t="s">
        <v>130</v>
      </c>
      <c r="I74" s="11" t="s">
        <v>148</v>
      </c>
      <c r="J74" s="11" t="s">
        <v>666</v>
      </c>
      <c r="K74" s="11" t="s">
        <v>667</v>
      </c>
      <c r="L74" s="11" t="s">
        <v>668</v>
      </c>
      <c r="M74" s="11" t="s">
        <v>587</v>
      </c>
      <c r="N74" s="11">
        <v>0.69247646037114907</v>
      </c>
      <c r="O74" s="64"/>
      <c r="P74" s="8" t="s">
        <v>100</v>
      </c>
      <c r="Q74" s="72" t="s">
        <v>128</v>
      </c>
      <c r="R74" s="72" t="s">
        <v>150</v>
      </c>
      <c r="S74" s="72" t="s">
        <v>130</v>
      </c>
      <c r="T74" s="72" t="s">
        <v>228</v>
      </c>
      <c r="U74" s="72" t="s">
        <v>360</v>
      </c>
      <c r="V74" s="72" t="s">
        <v>361</v>
      </c>
      <c r="W74" s="72" t="s">
        <v>362</v>
      </c>
      <c r="X74" s="73" t="s">
        <v>286</v>
      </c>
      <c r="Y74" s="73">
        <v>0.66939004247286449</v>
      </c>
      <c r="Z74" s="19">
        <v>1.0344887381548111</v>
      </c>
      <c r="AA74" s="11">
        <v>0.60460000000000003</v>
      </c>
      <c r="AB74" s="11" t="s">
        <v>124</v>
      </c>
      <c r="AC74" s="11">
        <v>4</v>
      </c>
      <c r="AD74" s="36">
        <v>61.128791528213533</v>
      </c>
      <c r="AE74" s="36">
        <v>38.871208471786467</v>
      </c>
      <c r="AF74" s="11">
        <f t="shared" si="7"/>
        <v>0.38871208471786467</v>
      </c>
      <c r="AG74" s="10">
        <f t="shared" si="8"/>
        <v>-0.45272914049219898</v>
      </c>
      <c r="AH74" s="144"/>
      <c r="AI74" s="47"/>
      <c r="AJ74" s="39" t="s">
        <v>104</v>
      </c>
      <c r="AK74" s="22">
        <f>MAX(AH70:AH97)</f>
        <v>39.371176645893684</v>
      </c>
      <c r="AL74" s="14"/>
      <c r="AM74" s="25"/>
      <c r="AP74" s="25"/>
      <c r="AV74" s="9"/>
      <c r="AW74" s="9"/>
    </row>
    <row r="75" spans="1:49" s="60" customFormat="1" x14ac:dyDescent="0.25">
      <c r="A75" s="47"/>
      <c r="B75" s="91" t="s">
        <v>984</v>
      </c>
      <c r="C75" s="18" t="s">
        <v>940</v>
      </c>
      <c r="D75" s="54" t="s">
        <v>99</v>
      </c>
      <c r="E75" s="8" t="s">
        <v>123</v>
      </c>
      <c r="F75" s="11" t="s">
        <v>128</v>
      </c>
      <c r="G75" s="11" t="s">
        <v>129</v>
      </c>
      <c r="H75" s="11" t="s">
        <v>130</v>
      </c>
      <c r="I75" s="11" t="s">
        <v>148</v>
      </c>
      <c r="J75" s="11" t="s">
        <v>669</v>
      </c>
      <c r="K75" s="11" t="s">
        <v>670</v>
      </c>
      <c r="L75" s="11" t="s">
        <v>507</v>
      </c>
      <c r="M75" s="11" t="s">
        <v>531</v>
      </c>
      <c r="N75" s="11">
        <v>0.69611221960215253</v>
      </c>
      <c r="O75" s="64"/>
      <c r="P75" s="8" t="s">
        <v>100</v>
      </c>
      <c r="Q75" s="72" t="s">
        <v>128</v>
      </c>
      <c r="R75" s="72" t="s">
        <v>150</v>
      </c>
      <c r="S75" s="72" t="s">
        <v>130</v>
      </c>
      <c r="T75" s="72" t="s">
        <v>228</v>
      </c>
      <c r="U75" s="72" t="s">
        <v>363</v>
      </c>
      <c r="V75" s="72" t="s">
        <v>364</v>
      </c>
      <c r="W75" s="72" t="s">
        <v>147</v>
      </c>
      <c r="X75" s="73" t="s">
        <v>365</v>
      </c>
      <c r="Y75" s="73">
        <v>0.66812483485511287</v>
      </c>
      <c r="Z75" s="19">
        <v>1.0418894543159871</v>
      </c>
      <c r="AA75" s="11">
        <v>0.60460000000000003</v>
      </c>
      <c r="AB75" s="11" t="s">
        <v>124</v>
      </c>
      <c r="AC75" s="11">
        <v>4</v>
      </c>
      <c r="AD75" s="36">
        <v>61.270648110026826</v>
      </c>
      <c r="AE75" s="36">
        <v>38.729351889973174</v>
      </c>
      <c r="AF75" s="11">
        <f t="shared" si="7"/>
        <v>0.38729351889973174</v>
      </c>
      <c r="AG75" s="10">
        <f t="shared" si="8"/>
        <v>-0.45870314528612577</v>
      </c>
      <c r="AH75" s="144"/>
      <c r="AI75" s="47"/>
      <c r="AJ75" s="39" t="s">
        <v>102</v>
      </c>
      <c r="AK75" s="22">
        <f>STDEVA(AH70:AH97)</f>
        <v>0.35299242939215003</v>
      </c>
      <c r="AL75" s="14"/>
      <c r="AM75" s="25"/>
      <c r="AP75" s="25"/>
      <c r="AV75" s="9"/>
      <c r="AW75" s="9"/>
    </row>
    <row r="76" spans="1:49" s="60" customFormat="1" x14ac:dyDescent="0.25">
      <c r="A76" s="47"/>
      <c r="B76" s="91" t="s">
        <v>984</v>
      </c>
      <c r="C76" s="18" t="s">
        <v>941</v>
      </c>
      <c r="D76" s="54" t="s">
        <v>99</v>
      </c>
      <c r="E76" s="8" t="s">
        <v>123</v>
      </c>
      <c r="F76" s="11" t="s">
        <v>128</v>
      </c>
      <c r="G76" s="11" t="s">
        <v>129</v>
      </c>
      <c r="H76" s="11" t="s">
        <v>130</v>
      </c>
      <c r="I76" s="11" t="s">
        <v>131</v>
      </c>
      <c r="J76" s="11" t="s">
        <v>547</v>
      </c>
      <c r="K76" s="11" t="s">
        <v>671</v>
      </c>
      <c r="L76" s="11" t="s">
        <v>586</v>
      </c>
      <c r="M76" s="11" t="s">
        <v>362</v>
      </c>
      <c r="N76" s="11">
        <v>0.69451497445623911</v>
      </c>
      <c r="O76" s="64"/>
      <c r="P76" s="8" t="s">
        <v>100</v>
      </c>
      <c r="Q76" s="72" t="s">
        <v>128</v>
      </c>
      <c r="R76" s="72" t="s">
        <v>150</v>
      </c>
      <c r="S76" s="72" t="s">
        <v>130</v>
      </c>
      <c r="T76" s="72" t="s">
        <v>152</v>
      </c>
      <c r="U76" s="72" t="s">
        <v>366</v>
      </c>
      <c r="V76" s="72" t="s">
        <v>367</v>
      </c>
      <c r="W76" s="72" t="s">
        <v>145</v>
      </c>
      <c r="X76" s="73" t="s">
        <v>368</v>
      </c>
      <c r="Y76" s="73">
        <v>0.67359745517640257</v>
      </c>
      <c r="Z76" s="19">
        <v>1.0310534416647383</v>
      </c>
      <c r="AA76" s="11">
        <v>0.60460000000000003</v>
      </c>
      <c r="AB76" s="11" t="s">
        <v>124</v>
      </c>
      <c r="AC76" s="11">
        <v>4</v>
      </c>
      <c r="AD76" s="36">
        <v>61.0627486228382</v>
      </c>
      <c r="AE76" s="36">
        <v>38.9372513771618</v>
      </c>
      <c r="AF76" s="11">
        <f t="shared" si="7"/>
        <v>0.38937251377161802</v>
      </c>
      <c r="AG76" s="10">
        <f t="shared" si="8"/>
        <v>-0.44995059005714955</v>
      </c>
      <c r="AH76" s="145">
        <f>AVERAGE(AE74:AE76)</f>
        <v>38.845937246307152</v>
      </c>
      <c r="AI76" s="47"/>
      <c r="AJ76" s="14"/>
      <c r="AK76" s="14"/>
      <c r="AL76" s="14"/>
      <c r="AM76" s="25"/>
      <c r="AP76" s="25"/>
      <c r="AV76" s="9"/>
      <c r="AW76" s="9"/>
    </row>
    <row r="77" spans="1:49" s="60" customFormat="1" x14ac:dyDescent="0.25">
      <c r="A77" s="47"/>
      <c r="B77" s="91" t="s">
        <v>984</v>
      </c>
      <c r="C77" s="18" t="s">
        <v>942</v>
      </c>
      <c r="D77" s="54" t="s">
        <v>99</v>
      </c>
      <c r="E77" s="8" t="s">
        <v>123</v>
      </c>
      <c r="F77" s="11" t="s">
        <v>128</v>
      </c>
      <c r="G77" s="11" t="s">
        <v>129</v>
      </c>
      <c r="H77" s="11" t="s">
        <v>130</v>
      </c>
      <c r="I77" s="11" t="s">
        <v>152</v>
      </c>
      <c r="J77" s="11" t="s">
        <v>672</v>
      </c>
      <c r="K77" s="11" t="s">
        <v>673</v>
      </c>
      <c r="L77" s="11" t="s">
        <v>146</v>
      </c>
      <c r="M77" s="11" t="s">
        <v>674</v>
      </c>
      <c r="N77" s="11">
        <v>0.69795855242808535</v>
      </c>
      <c r="O77" s="64"/>
      <c r="P77" s="8" t="s">
        <v>100</v>
      </c>
      <c r="Q77" s="72" t="s">
        <v>128</v>
      </c>
      <c r="R77" s="72" t="s">
        <v>150</v>
      </c>
      <c r="S77" s="72" t="s">
        <v>130</v>
      </c>
      <c r="T77" s="72" t="s">
        <v>235</v>
      </c>
      <c r="U77" s="72" t="s">
        <v>369</v>
      </c>
      <c r="V77" s="72" t="s">
        <v>370</v>
      </c>
      <c r="W77" s="72" t="s">
        <v>176</v>
      </c>
      <c r="X77" s="73" t="s">
        <v>371</v>
      </c>
      <c r="Y77" s="73">
        <v>0.66586782451787518</v>
      </c>
      <c r="Z77" s="19">
        <v>1.0481938407722968</v>
      </c>
      <c r="AA77" s="11">
        <v>0.60460000000000003</v>
      </c>
      <c r="AB77" s="11" t="s">
        <v>124</v>
      </c>
      <c r="AC77" s="11">
        <v>4</v>
      </c>
      <c r="AD77" s="36">
        <v>61.391041241056868</v>
      </c>
      <c r="AE77" s="36">
        <v>38.608958758943132</v>
      </c>
      <c r="AF77" s="11">
        <f t="shared" si="7"/>
        <v>0.38608958758943135</v>
      </c>
      <c r="AG77" s="10">
        <f t="shared" si="8"/>
        <v>-0.46377957463920461</v>
      </c>
      <c r="AH77" s="144"/>
      <c r="AI77" s="47"/>
      <c r="AJ77" s="65"/>
      <c r="AK77" s="66"/>
      <c r="AL77" s="9"/>
      <c r="AM77" s="25"/>
      <c r="AP77" s="25"/>
      <c r="AV77" s="9"/>
      <c r="AW77" s="9"/>
    </row>
    <row r="78" spans="1:49" s="60" customFormat="1" x14ac:dyDescent="0.25">
      <c r="A78" s="47"/>
      <c r="B78" s="91" t="s">
        <v>984</v>
      </c>
      <c r="C78" s="18" t="s">
        <v>943</v>
      </c>
      <c r="D78" s="54" t="s">
        <v>99</v>
      </c>
      <c r="E78" s="8" t="s">
        <v>123</v>
      </c>
      <c r="F78" s="11" t="s">
        <v>128</v>
      </c>
      <c r="G78" s="11" t="s">
        <v>129</v>
      </c>
      <c r="H78" s="11" t="s">
        <v>130</v>
      </c>
      <c r="I78" s="11" t="s">
        <v>152</v>
      </c>
      <c r="J78" s="11" t="s">
        <v>675</v>
      </c>
      <c r="K78" s="11" t="s">
        <v>676</v>
      </c>
      <c r="L78" s="11" t="s">
        <v>488</v>
      </c>
      <c r="M78" s="11" t="s">
        <v>634</v>
      </c>
      <c r="N78" s="11">
        <v>0.69007165430708095</v>
      </c>
      <c r="O78" s="64"/>
      <c r="P78" s="8" t="s">
        <v>100</v>
      </c>
      <c r="Q78" s="72" t="s">
        <v>128</v>
      </c>
      <c r="R78" s="72" t="s">
        <v>150</v>
      </c>
      <c r="S78" s="72" t="s">
        <v>130</v>
      </c>
      <c r="T78" s="72" t="s">
        <v>235</v>
      </c>
      <c r="U78" s="72" t="s">
        <v>372</v>
      </c>
      <c r="V78" s="72" t="s">
        <v>373</v>
      </c>
      <c r="W78" s="72" t="s">
        <v>279</v>
      </c>
      <c r="X78" s="73" t="s">
        <v>374</v>
      </c>
      <c r="Y78" s="73">
        <v>0.66883539362394273</v>
      </c>
      <c r="Z78" s="19">
        <v>1.0317511018190499</v>
      </c>
      <c r="AA78" s="11">
        <v>0.60460000000000003</v>
      </c>
      <c r="AB78" s="11" t="s">
        <v>124</v>
      </c>
      <c r="AC78" s="11">
        <v>4</v>
      </c>
      <c r="AD78" s="36">
        <v>61.076171080220746</v>
      </c>
      <c r="AE78" s="36">
        <v>38.923828919779254</v>
      </c>
      <c r="AF78" s="11">
        <f t="shared" si="7"/>
        <v>0.38923828919779258</v>
      </c>
      <c r="AG78" s="10">
        <f t="shared" si="8"/>
        <v>-0.45051515970854616</v>
      </c>
      <c r="AH78" s="144"/>
      <c r="AI78" s="47"/>
      <c r="AJ78" s="9"/>
      <c r="AK78" s="9"/>
      <c r="AL78" s="9"/>
      <c r="AM78" s="25"/>
      <c r="AP78" s="25"/>
      <c r="AV78" s="9"/>
      <c r="AW78" s="9"/>
    </row>
    <row r="79" spans="1:49" s="60" customFormat="1" x14ac:dyDescent="0.25">
      <c r="A79" s="47"/>
      <c r="B79" s="91" t="s">
        <v>984</v>
      </c>
      <c r="C79" s="18" t="s">
        <v>944</v>
      </c>
      <c r="D79" s="54" t="s">
        <v>99</v>
      </c>
      <c r="E79" s="8" t="s">
        <v>123</v>
      </c>
      <c r="F79" s="11" t="s">
        <v>128</v>
      </c>
      <c r="G79" s="11" t="s">
        <v>129</v>
      </c>
      <c r="H79" s="11" t="s">
        <v>130</v>
      </c>
      <c r="I79" s="11" t="s">
        <v>131</v>
      </c>
      <c r="J79" s="11" t="s">
        <v>677</v>
      </c>
      <c r="K79" s="11" t="s">
        <v>678</v>
      </c>
      <c r="L79" s="11" t="s">
        <v>578</v>
      </c>
      <c r="M79" s="11" t="s">
        <v>679</v>
      </c>
      <c r="N79" s="11">
        <v>0.69764247380526445</v>
      </c>
      <c r="O79" s="64"/>
      <c r="P79" s="8" t="s">
        <v>100</v>
      </c>
      <c r="Q79" s="72" t="s">
        <v>128</v>
      </c>
      <c r="R79" s="72" t="s">
        <v>150</v>
      </c>
      <c r="S79" s="72" t="s">
        <v>130</v>
      </c>
      <c r="T79" s="72" t="s">
        <v>228</v>
      </c>
      <c r="U79" s="72" t="s">
        <v>375</v>
      </c>
      <c r="V79" s="72" t="s">
        <v>376</v>
      </c>
      <c r="W79" s="72" t="s">
        <v>377</v>
      </c>
      <c r="X79" s="73" t="s">
        <v>242</v>
      </c>
      <c r="Y79" s="73">
        <v>0.67047474718036892</v>
      </c>
      <c r="Z79" s="19">
        <v>1.0405201340380787</v>
      </c>
      <c r="AA79" s="11">
        <v>0.60460000000000003</v>
      </c>
      <c r="AB79" s="11" t="s">
        <v>124</v>
      </c>
      <c r="AC79" s="11">
        <v>4</v>
      </c>
      <c r="AD79" s="36">
        <v>61.24444414770295</v>
      </c>
      <c r="AE79" s="36">
        <v>38.75555585229705</v>
      </c>
      <c r="AF79" s="11">
        <f t="shared" si="7"/>
        <v>0.38755555852297052</v>
      </c>
      <c r="AG79" s="10">
        <f t="shared" si="8"/>
        <v>-0.45759901516267831</v>
      </c>
      <c r="AH79" s="145">
        <f>AVERAGE(AE77:AE79)</f>
        <v>38.762781177006481</v>
      </c>
      <c r="AI79" s="47"/>
      <c r="AJ79" s="9"/>
      <c r="AK79" s="9"/>
      <c r="AL79" s="9"/>
      <c r="AM79" s="25"/>
      <c r="AP79" s="25"/>
      <c r="AV79" s="9"/>
      <c r="AW79" s="9"/>
    </row>
    <row r="80" spans="1:49" x14ac:dyDescent="0.25">
      <c r="A80" s="1"/>
      <c r="B80" s="91" t="s">
        <v>984</v>
      </c>
      <c r="C80" s="18" t="s">
        <v>945</v>
      </c>
      <c r="D80" s="54" t="s">
        <v>99</v>
      </c>
      <c r="E80" s="8" t="s">
        <v>123</v>
      </c>
      <c r="F80" s="11" t="s">
        <v>128</v>
      </c>
      <c r="G80" s="11" t="s">
        <v>129</v>
      </c>
      <c r="H80" s="11" t="s">
        <v>130</v>
      </c>
      <c r="I80" s="11" t="s">
        <v>228</v>
      </c>
      <c r="J80" s="11" t="s">
        <v>680</v>
      </c>
      <c r="K80" s="11" t="s">
        <v>681</v>
      </c>
      <c r="L80" s="11" t="s">
        <v>346</v>
      </c>
      <c r="M80" s="11" t="s">
        <v>242</v>
      </c>
      <c r="N80" s="11">
        <v>0.67187451273895271</v>
      </c>
      <c r="O80" s="16"/>
      <c r="P80" s="8" t="s">
        <v>100</v>
      </c>
      <c r="Q80" s="72" t="s">
        <v>128</v>
      </c>
      <c r="R80" s="72" t="s">
        <v>150</v>
      </c>
      <c r="S80" s="72" t="s">
        <v>130</v>
      </c>
      <c r="T80" s="72" t="s">
        <v>239</v>
      </c>
      <c r="U80" s="72" t="s">
        <v>378</v>
      </c>
      <c r="V80" s="72" t="s">
        <v>379</v>
      </c>
      <c r="W80" s="72" t="s">
        <v>231</v>
      </c>
      <c r="X80" s="73" t="s">
        <v>380</v>
      </c>
      <c r="Y80" s="73">
        <v>0.65867258399476547</v>
      </c>
      <c r="Z80" s="19">
        <v>1.0200432340209444</v>
      </c>
      <c r="AA80" s="11">
        <v>0.60460000000000003</v>
      </c>
      <c r="AB80" s="11" t="s">
        <v>124</v>
      </c>
      <c r="AC80" s="11">
        <v>4</v>
      </c>
      <c r="AD80" s="36">
        <v>60.850234891443108</v>
      </c>
      <c r="AE80" s="36">
        <v>39.149765108556892</v>
      </c>
      <c r="AF80" s="11">
        <f t="shared" ref="AF80:AF89" si="15">0.01*AE80</f>
        <v>0.39149765108556894</v>
      </c>
      <c r="AG80" s="10">
        <f t="shared" ref="AG80:AG89" si="16">LN(AF80/(1-AF80))</f>
        <v>-0.44102125696032579</v>
      </c>
      <c r="AH80" s="144"/>
      <c r="AI80" s="1"/>
      <c r="AJ80" s="9"/>
      <c r="AK80" s="9"/>
      <c r="AL80" s="9"/>
      <c r="AM80" s="9"/>
      <c r="AP80" s="25"/>
      <c r="AV80" s="25"/>
      <c r="AW80" s="25"/>
    </row>
    <row r="81" spans="1:49" x14ac:dyDescent="0.25">
      <c r="A81" s="1"/>
      <c r="B81" s="91" t="s">
        <v>984</v>
      </c>
      <c r="C81" s="18" t="s">
        <v>946</v>
      </c>
      <c r="D81" s="54" t="s">
        <v>99</v>
      </c>
      <c r="E81" s="8" t="s">
        <v>123</v>
      </c>
      <c r="F81" s="11" t="s">
        <v>128</v>
      </c>
      <c r="G81" s="11" t="s">
        <v>129</v>
      </c>
      <c r="H81" s="11" t="s">
        <v>130</v>
      </c>
      <c r="I81" s="11" t="s">
        <v>148</v>
      </c>
      <c r="J81" s="11" t="s">
        <v>682</v>
      </c>
      <c r="K81" s="11" t="s">
        <v>683</v>
      </c>
      <c r="L81" s="11" t="s">
        <v>346</v>
      </c>
      <c r="M81" s="11" t="s">
        <v>551</v>
      </c>
      <c r="N81" s="11">
        <v>0.69296600943510345</v>
      </c>
      <c r="O81" s="16"/>
      <c r="P81" s="8" t="s">
        <v>100</v>
      </c>
      <c r="Q81" s="72" t="s">
        <v>128</v>
      </c>
      <c r="R81" s="72" t="s">
        <v>150</v>
      </c>
      <c r="S81" s="72" t="s">
        <v>130</v>
      </c>
      <c r="T81" s="72" t="s">
        <v>235</v>
      </c>
      <c r="U81" s="72" t="s">
        <v>381</v>
      </c>
      <c r="V81" s="72" t="s">
        <v>382</v>
      </c>
      <c r="W81" s="72" t="s">
        <v>279</v>
      </c>
      <c r="X81" s="73" t="s">
        <v>266</v>
      </c>
      <c r="Y81" s="73">
        <v>0.66394695113161306</v>
      </c>
      <c r="Z81" s="19">
        <v>1.0437068929287665</v>
      </c>
      <c r="AA81" s="11">
        <v>0.60460000000000003</v>
      </c>
      <c r="AB81" s="11" t="s">
        <v>124</v>
      </c>
      <c r="AC81" s="11">
        <v>4</v>
      </c>
      <c r="AD81" s="36">
        <v>61.305397402257277</v>
      </c>
      <c r="AE81" s="36">
        <v>38.694602597742723</v>
      </c>
      <c r="AF81" s="11">
        <f t="shared" si="15"/>
        <v>0.38694602597742722</v>
      </c>
      <c r="AG81" s="10">
        <f t="shared" si="16"/>
        <v>-0.46016776549192884</v>
      </c>
      <c r="AH81" s="144"/>
      <c r="AI81" s="1"/>
      <c r="AJ81" s="9"/>
      <c r="AK81" s="9"/>
      <c r="AL81" s="9"/>
      <c r="AM81" s="9"/>
      <c r="AP81" s="25"/>
      <c r="AV81" s="25"/>
      <c r="AW81" s="25"/>
    </row>
    <row r="82" spans="1:49" x14ac:dyDescent="0.25">
      <c r="A82" s="1"/>
      <c r="B82" s="91" t="s">
        <v>984</v>
      </c>
      <c r="C82" s="18" t="s">
        <v>947</v>
      </c>
      <c r="D82" s="54" t="s">
        <v>99</v>
      </c>
      <c r="E82" s="8" t="s">
        <v>123</v>
      </c>
      <c r="F82" s="11" t="s">
        <v>128</v>
      </c>
      <c r="G82" s="11" t="s">
        <v>129</v>
      </c>
      <c r="H82" s="11" t="s">
        <v>130</v>
      </c>
      <c r="I82" s="11" t="s">
        <v>131</v>
      </c>
      <c r="J82" s="11" t="s">
        <v>684</v>
      </c>
      <c r="K82" s="11" t="s">
        <v>685</v>
      </c>
      <c r="L82" s="11" t="s">
        <v>686</v>
      </c>
      <c r="M82" s="11" t="s">
        <v>687</v>
      </c>
      <c r="N82" s="11">
        <v>0.6912393806109538</v>
      </c>
      <c r="O82" s="16"/>
      <c r="P82" s="8" t="s">
        <v>100</v>
      </c>
      <c r="Q82" s="72" t="s">
        <v>128</v>
      </c>
      <c r="R82" s="72" t="s">
        <v>150</v>
      </c>
      <c r="S82" s="72" t="s">
        <v>130</v>
      </c>
      <c r="T82" s="72" t="s">
        <v>152</v>
      </c>
      <c r="U82" s="72" t="s">
        <v>383</v>
      </c>
      <c r="V82" s="72" t="s">
        <v>384</v>
      </c>
      <c r="W82" s="72" t="s">
        <v>141</v>
      </c>
      <c r="X82" s="73" t="s">
        <v>385</v>
      </c>
      <c r="Y82" s="73">
        <v>0.66566107791379003</v>
      </c>
      <c r="Z82" s="19">
        <v>1.0384254142924012</v>
      </c>
      <c r="AA82" s="11">
        <v>0.60460000000000003</v>
      </c>
      <c r="AB82" s="11" t="s">
        <v>124</v>
      </c>
      <c r="AC82" s="11">
        <v>4</v>
      </c>
      <c r="AD82" s="36">
        <v>61.204320807841917</v>
      </c>
      <c r="AE82" s="36">
        <v>38.795679192158083</v>
      </c>
      <c r="AF82" s="11">
        <f t="shared" si="15"/>
        <v>0.38795679192158083</v>
      </c>
      <c r="AG82" s="10">
        <f t="shared" si="16"/>
        <v>-0.45590890906016701</v>
      </c>
      <c r="AH82" s="145">
        <f>AVERAGE(AE80:AE82)</f>
        <v>38.88001563281923</v>
      </c>
      <c r="AI82" s="1"/>
      <c r="AJ82" s="9"/>
      <c r="AK82" s="9"/>
      <c r="AL82" s="9"/>
      <c r="AM82" s="9"/>
      <c r="AP82" s="25"/>
      <c r="AV82" s="25"/>
      <c r="AW82" s="25"/>
    </row>
    <row r="83" spans="1:49" x14ac:dyDescent="0.25">
      <c r="A83" s="1"/>
      <c r="B83" s="91" t="s">
        <v>984</v>
      </c>
      <c r="C83" s="18" t="s">
        <v>948</v>
      </c>
      <c r="D83" s="54" t="s">
        <v>99</v>
      </c>
      <c r="E83" s="8" t="s">
        <v>123</v>
      </c>
      <c r="F83" s="11" t="s">
        <v>128</v>
      </c>
      <c r="G83" s="11" t="s">
        <v>129</v>
      </c>
      <c r="H83" s="11" t="s">
        <v>130</v>
      </c>
      <c r="I83" s="11" t="s">
        <v>148</v>
      </c>
      <c r="J83" s="11" t="s">
        <v>688</v>
      </c>
      <c r="K83" s="11" t="s">
        <v>689</v>
      </c>
      <c r="L83" s="11" t="s">
        <v>144</v>
      </c>
      <c r="M83" s="11" t="s">
        <v>310</v>
      </c>
      <c r="N83" s="11">
        <v>0.72352598913886734</v>
      </c>
      <c r="O83" s="64"/>
      <c r="P83" s="8" t="s">
        <v>100</v>
      </c>
      <c r="Q83" s="72" t="s">
        <v>128</v>
      </c>
      <c r="R83" s="72" t="s">
        <v>150</v>
      </c>
      <c r="S83" s="72" t="s">
        <v>130</v>
      </c>
      <c r="T83" s="72" t="s">
        <v>235</v>
      </c>
      <c r="U83" s="72" t="s">
        <v>386</v>
      </c>
      <c r="V83" s="72" t="s">
        <v>387</v>
      </c>
      <c r="W83" s="72" t="s">
        <v>231</v>
      </c>
      <c r="X83" s="73" t="s">
        <v>252</v>
      </c>
      <c r="Y83" s="73">
        <v>0.70819055705491707</v>
      </c>
      <c r="Z83" s="19">
        <v>1.0216543865647181</v>
      </c>
      <c r="AA83" s="11">
        <v>0.60460000000000003</v>
      </c>
      <c r="AB83" s="11" t="s">
        <v>124</v>
      </c>
      <c r="AC83" s="11">
        <v>4</v>
      </c>
      <c r="AD83" s="36">
        <v>60.881413579531838</v>
      </c>
      <c r="AE83" s="36">
        <v>39.118586420468162</v>
      </c>
      <c r="AF83" s="11">
        <f t="shared" si="15"/>
        <v>0.39118586420468165</v>
      </c>
      <c r="AG83" s="10">
        <f t="shared" si="16"/>
        <v>-0.44233022232811886</v>
      </c>
      <c r="AH83" s="144"/>
      <c r="AI83" s="1"/>
      <c r="AJ83" s="65"/>
      <c r="AK83" s="66"/>
      <c r="AL83" s="9"/>
      <c r="AM83" s="9"/>
      <c r="AP83" s="25"/>
      <c r="AV83" s="25"/>
      <c r="AW83" s="25"/>
    </row>
    <row r="84" spans="1:49" x14ac:dyDescent="0.25">
      <c r="A84" s="1"/>
      <c r="B84" s="91" t="s">
        <v>984</v>
      </c>
      <c r="C84" s="18" t="s">
        <v>949</v>
      </c>
      <c r="D84" s="54" t="s">
        <v>99</v>
      </c>
      <c r="E84" s="8" t="s">
        <v>123</v>
      </c>
      <c r="F84" s="11" t="s">
        <v>128</v>
      </c>
      <c r="G84" s="11" t="s">
        <v>129</v>
      </c>
      <c r="H84" s="11" t="s">
        <v>130</v>
      </c>
      <c r="I84" s="11" t="s">
        <v>148</v>
      </c>
      <c r="J84" s="11" t="s">
        <v>690</v>
      </c>
      <c r="K84" s="11" t="s">
        <v>691</v>
      </c>
      <c r="L84" s="11" t="s">
        <v>692</v>
      </c>
      <c r="M84" s="11" t="s">
        <v>221</v>
      </c>
      <c r="N84" s="11">
        <v>0.73104598375590624</v>
      </c>
      <c r="O84" s="64"/>
      <c r="P84" s="8" t="s">
        <v>100</v>
      </c>
      <c r="Q84" s="72" t="s">
        <v>128</v>
      </c>
      <c r="R84" s="72" t="s">
        <v>150</v>
      </c>
      <c r="S84" s="72" t="s">
        <v>130</v>
      </c>
      <c r="T84" s="72" t="s">
        <v>228</v>
      </c>
      <c r="U84" s="72" t="s">
        <v>388</v>
      </c>
      <c r="V84" s="72" t="s">
        <v>389</v>
      </c>
      <c r="W84" s="72" t="s">
        <v>191</v>
      </c>
      <c r="X84" s="73" t="s">
        <v>390</v>
      </c>
      <c r="Y84" s="73">
        <v>0.71727558674086622</v>
      </c>
      <c r="Z84" s="19">
        <v>1.0191981956023479</v>
      </c>
      <c r="AA84" s="11">
        <v>0.60460000000000003</v>
      </c>
      <c r="AB84" s="11" t="s">
        <v>124</v>
      </c>
      <c r="AC84" s="11">
        <v>4</v>
      </c>
      <c r="AD84" s="36">
        <v>60.833870708763136</v>
      </c>
      <c r="AE84" s="36">
        <v>39.166129291236864</v>
      </c>
      <c r="AF84" s="11">
        <f t="shared" si="15"/>
        <v>0.39166129291236862</v>
      </c>
      <c r="AG84" s="10">
        <f t="shared" si="16"/>
        <v>-0.4403343932858888</v>
      </c>
      <c r="AH84" s="144"/>
      <c r="AI84" s="1"/>
      <c r="AJ84" s="67"/>
      <c r="AK84" s="66"/>
      <c r="AL84" s="9"/>
      <c r="AM84" s="9"/>
      <c r="AP84" s="25"/>
      <c r="AV84" s="25"/>
      <c r="AW84" s="25"/>
    </row>
    <row r="85" spans="1:49" x14ac:dyDescent="0.25">
      <c r="A85" s="1"/>
      <c r="B85" s="91" t="s">
        <v>984</v>
      </c>
      <c r="C85" s="18" t="s">
        <v>950</v>
      </c>
      <c r="D85" s="54" t="s">
        <v>99</v>
      </c>
      <c r="E85" s="8" t="s">
        <v>123</v>
      </c>
      <c r="F85" s="11" t="s">
        <v>128</v>
      </c>
      <c r="G85" s="11" t="s">
        <v>129</v>
      </c>
      <c r="H85" s="11" t="s">
        <v>130</v>
      </c>
      <c r="I85" s="11" t="s">
        <v>131</v>
      </c>
      <c r="J85" s="11" t="s">
        <v>693</v>
      </c>
      <c r="K85" s="11" t="s">
        <v>694</v>
      </c>
      <c r="L85" s="11" t="s">
        <v>695</v>
      </c>
      <c r="M85" s="11" t="s">
        <v>593</v>
      </c>
      <c r="N85" s="11">
        <v>0.72954042762349469</v>
      </c>
      <c r="O85" s="64"/>
      <c r="P85" s="8" t="s">
        <v>100</v>
      </c>
      <c r="Q85" s="72" t="s">
        <v>128</v>
      </c>
      <c r="R85" s="72" t="s">
        <v>150</v>
      </c>
      <c r="S85" s="72" t="s">
        <v>130</v>
      </c>
      <c r="T85" s="72" t="s">
        <v>228</v>
      </c>
      <c r="U85" s="72" t="s">
        <v>391</v>
      </c>
      <c r="V85" s="72" t="s">
        <v>392</v>
      </c>
      <c r="W85" s="72" t="s">
        <v>393</v>
      </c>
      <c r="X85" s="73" t="s">
        <v>394</v>
      </c>
      <c r="Y85" s="73">
        <v>0.71751584592881523</v>
      </c>
      <c r="Z85" s="19">
        <v>1.0167586287646564</v>
      </c>
      <c r="AA85" s="11">
        <v>0.60460000000000003</v>
      </c>
      <c r="AB85" s="11" t="s">
        <v>124</v>
      </c>
      <c r="AC85" s="11">
        <v>4</v>
      </c>
      <c r="AD85" s="36">
        <v>60.786585194597798</v>
      </c>
      <c r="AE85" s="36">
        <v>39.213414805402202</v>
      </c>
      <c r="AF85" s="11">
        <f t="shared" si="15"/>
        <v>0.39213414805402202</v>
      </c>
      <c r="AG85" s="10">
        <f t="shared" si="16"/>
        <v>-0.43835022370323357</v>
      </c>
      <c r="AH85" s="145">
        <f>AVERAGE(AE83:AE85)</f>
        <v>39.166043505702412</v>
      </c>
      <c r="AI85" s="1"/>
      <c r="AJ85" s="65"/>
      <c r="AK85" s="66"/>
      <c r="AL85" s="9"/>
      <c r="AM85" s="9"/>
    </row>
    <row r="86" spans="1:49" x14ac:dyDescent="0.25">
      <c r="A86" s="1"/>
      <c r="B86" s="91" t="s">
        <v>984</v>
      </c>
      <c r="C86" s="18" t="s">
        <v>951</v>
      </c>
      <c r="D86" s="54" t="s">
        <v>99</v>
      </c>
      <c r="E86" s="8" t="s">
        <v>123</v>
      </c>
      <c r="F86" s="11" t="s">
        <v>128</v>
      </c>
      <c r="G86" s="11" t="s">
        <v>129</v>
      </c>
      <c r="H86" s="11" t="s">
        <v>130</v>
      </c>
      <c r="I86" s="11" t="s">
        <v>131</v>
      </c>
      <c r="J86" s="11" t="s">
        <v>696</v>
      </c>
      <c r="K86" s="11" t="s">
        <v>697</v>
      </c>
      <c r="L86" s="11" t="s">
        <v>698</v>
      </c>
      <c r="M86" s="11" t="s">
        <v>508</v>
      </c>
      <c r="N86" s="11">
        <v>0.74766785319749607</v>
      </c>
      <c r="O86" s="64"/>
      <c r="P86" s="8" t="s">
        <v>100</v>
      </c>
      <c r="Q86" s="72" t="s">
        <v>128</v>
      </c>
      <c r="R86" s="72" t="s">
        <v>150</v>
      </c>
      <c r="S86" s="72" t="s">
        <v>130</v>
      </c>
      <c r="T86" s="72" t="s">
        <v>152</v>
      </c>
      <c r="U86" s="72" t="s">
        <v>395</v>
      </c>
      <c r="V86" s="72" t="s">
        <v>396</v>
      </c>
      <c r="W86" s="72" t="s">
        <v>176</v>
      </c>
      <c r="X86" s="73" t="s">
        <v>397</v>
      </c>
      <c r="Y86" s="73">
        <v>0.74223611557451286</v>
      </c>
      <c r="Z86" s="19">
        <v>1.0073180723882977</v>
      </c>
      <c r="AA86" s="11">
        <v>0.60460000000000003</v>
      </c>
      <c r="AB86" s="11" t="s">
        <v>124</v>
      </c>
      <c r="AC86" s="11">
        <v>4</v>
      </c>
      <c r="AD86" s="36">
        <v>60.602991355088143</v>
      </c>
      <c r="AE86" s="36">
        <v>39.397008644911857</v>
      </c>
      <c r="AF86" s="11">
        <f t="shared" si="15"/>
        <v>0.39397008644911857</v>
      </c>
      <c r="AG86" s="10">
        <f t="shared" si="16"/>
        <v>-0.43065436344853503</v>
      </c>
      <c r="AH86" s="144"/>
      <c r="AI86" s="1"/>
      <c r="AJ86" s="65"/>
      <c r="AK86" s="66"/>
      <c r="AL86" s="9"/>
      <c r="AM86" s="9"/>
    </row>
    <row r="87" spans="1:49" x14ac:dyDescent="0.25">
      <c r="A87" s="1"/>
      <c r="B87" s="91" t="s">
        <v>984</v>
      </c>
      <c r="C87" s="18" t="s">
        <v>952</v>
      </c>
      <c r="D87" s="54" t="s">
        <v>99</v>
      </c>
      <c r="E87" s="8" t="s">
        <v>123</v>
      </c>
      <c r="F87" s="11" t="s">
        <v>128</v>
      </c>
      <c r="G87" s="11" t="s">
        <v>129</v>
      </c>
      <c r="H87" s="11" t="s">
        <v>130</v>
      </c>
      <c r="I87" s="11" t="s">
        <v>148</v>
      </c>
      <c r="J87" s="11" t="s">
        <v>699</v>
      </c>
      <c r="K87" s="11" t="s">
        <v>700</v>
      </c>
      <c r="L87" s="11" t="s">
        <v>144</v>
      </c>
      <c r="M87" s="11" t="s">
        <v>458</v>
      </c>
      <c r="N87" s="11">
        <v>0.74240199906293936</v>
      </c>
      <c r="O87" s="64"/>
      <c r="P87" s="8" t="s">
        <v>100</v>
      </c>
      <c r="Q87" s="72" t="s">
        <v>128</v>
      </c>
      <c r="R87" s="72" t="s">
        <v>150</v>
      </c>
      <c r="S87" s="72" t="s">
        <v>130</v>
      </c>
      <c r="T87" s="72" t="s">
        <v>228</v>
      </c>
      <c r="U87" s="72" t="s">
        <v>398</v>
      </c>
      <c r="V87" s="72" t="s">
        <v>399</v>
      </c>
      <c r="W87" s="72" t="s">
        <v>400</v>
      </c>
      <c r="X87" s="73" t="s">
        <v>339</v>
      </c>
      <c r="Y87" s="73">
        <v>0.73541918060104583</v>
      </c>
      <c r="Z87" s="19">
        <v>1.009495018142152</v>
      </c>
      <c r="AA87" s="11">
        <v>0.60460000000000003</v>
      </c>
      <c r="AB87" s="11" t="s">
        <v>124</v>
      </c>
      <c r="AC87" s="11">
        <v>4</v>
      </c>
      <c r="AD87" s="36">
        <v>60.645413649458426</v>
      </c>
      <c r="AE87" s="36">
        <v>39.354586350541574</v>
      </c>
      <c r="AF87" s="11">
        <f t="shared" si="15"/>
        <v>0.39354586350541576</v>
      </c>
      <c r="AG87" s="10">
        <f t="shared" si="16"/>
        <v>-0.43243149175393553</v>
      </c>
      <c r="AH87" s="144"/>
      <c r="AI87" s="1"/>
      <c r="AJ87" s="9"/>
      <c r="AK87" s="9"/>
      <c r="AL87" s="9"/>
      <c r="AM87" s="9"/>
    </row>
    <row r="88" spans="1:49" x14ac:dyDescent="0.25">
      <c r="A88" s="1"/>
      <c r="B88" s="91" t="s">
        <v>984</v>
      </c>
      <c r="C88" s="18" t="s">
        <v>953</v>
      </c>
      <c r="D88" s="54" t="s">
        <v>99</v>
      </c>
      <c r="E88" s="8" t="s">
        <v>123</v>
      </c>
      <c r="F88" s="11" t="s">
        <v>128</v>
      </c>
      <c r="G88" s="11" t="s">
        <v>129</v>
      </c>
      <c r="H88" s="11" t="s">
        <v>130</v>
      </c>
      <c r="I88" s="11" t="s">
        <v>131</v>
      </c>
      <c r="J88" s="11" t="s">
        <v>701</v>
      </c>
      <c r="K88" s="11" t="s">
        <v>702</v>
      </c>
      <c r="L88" s="11" t="s">
        <v>464</v>
      </c>
      <c r="M88" s="11" t="s">
        <v>511</v>
      </c>
      <c r="N88" s="11">
        <v>0.74887906437149221</v>
      </c>
      <c r="O88" s="64"/>
      <c r="P88" s="8" t="s">
        <v>100</v>
      </c>
      <c r="Q88" s="72" t="s">
        <v>128</v>
      </c>
      <c r="R88" s="72" t="s">
        <v>150</v>
      </c>
      <c r="S88" s="72" t="s">
        <v>130</v>
      </c>
      <c r="T88" s="72" t="s">
        <v>152</v>
      </c>
      <c r="U88" s="72" t="s">
        <v>401</v>
      </c>
      <c r="V88" s="72" t="s">
        <v>402</v>
      </c>
      <c r="W88" s="72" t="s">
        <v>371</v>
      </c>
      <c r="X88" s="73" t="s">
        <v>403</v>
      </c>
      <c r="Y88" s="73">
        <v>0.74211268433112032</v>
      </c>
      <c r="Z88" s="19">
        <v>1.0091177258969377</v>
      </c>
      <c r="AA88" s="11">
        <v>0.60460000000000003</v>
      </c>
      <c r="AB88" s="11" t="s">
        <v>124</v>
      </c>
      <c r="AC88" s="11">
        <v>4</v>
      </c>
      <c r="AD88" s="36">
        <v>60.638065057772373</v>
      </c>
      <c r="AE88" s="36">
        <v>39.361934942227627</v>
      </c>
      <c r="AF88" s="11">
        <f t="shared" si="15"/>
        <v>0.39361934942227628</v>
      </c>
      <c r="AG88" s="10">
        <f t="shared" si="16"/>
        <v>-0.43212360105382169</v>
      </c>
      <c r="AH88" s="145">
        <f>AVERAGE(AE86:AE88)</f>
        <v>39.371176645893684</v>
      </c>
      <c r="AI88" s="1"/>
      <c r="AJ88" s="9"/>
      <c r="AK88" s="9"/>
      <c r="AL88" s="9"/>
      <c r="AM88" s="9"/>
    </row>
    <row r="89" spans="1:49" x14ac:dyDescent="0.25">
      <c r="A89" s="1"/>
      <c r="B89" s="91" t="s">
        <v>984</v>
      </c>
      <c r="C89" s="18" t="s">
        <v>954</v>
      </c>
      <c r="D89" s="54" t="s">
        <v>99</v>
      </c>
      <c r="E89" s="8" t="s">
        <v>123</v>
      </c>
      <c r="F89" s="11" t="s">
        <v>128</v>
      </c>
      <c r="G89" s="11" t="s">
        <v>129</v>
      </c>
      <c r="H89" s="11" t="s">
        <v>130</v>
      </c>
      <c r="I89" s="11" t="s">
        <v>131</v>
      </c>
      <c r="J89" s="11" t="s">
        <v>703</v>
      </c>
      <c r="K89" s="11" t="s">
        <v>704</v>
      </c>
      <c r="L89" s="11" t="s">
        <v>488</v>
      </c>
      <c r="M89" s="11" t="s">
        <v>514</v>
      </c>
      <c r="N89" s="11">
        <v>0.7742062769380198</v>
      </c>
      <c r="O89" s="64"/>
      <c r="P89" s="8" t="s">
        <v>100</v>
      </c>
      <c r="Q89" s="72" t="s">
        <v>128</v>
      </c>
      <c r="R89" s="72" t="s">
        <v>150</v>
      </c>
      <c r="S89" s="72" t="s">
        <v>130</v>
      </c>
      <c r="T89" s="72" t="s">
        <v>152</v>
      </c>
      <c r="U89" s="72" t="s">
        <v>404</v>
      </c>
      <c r="V89" s="72" t="s">
        <v>405</v>
      </c>
      <c r="W89" s="72" t="s">
        <v>406</v>
      </c>
      <c r="X89" s="73" t="s">
        <v>407</v>
      </c>
      <c r="Y89" s="73">
        <v>0.7527631817358218</v>
      </c>
      <c r="Z89" s="19">
        <v>1.0284858448479794</v>
      </c>
      <c r="AA89" s="11">
        <v>0.60460000000000003</v>
      </c>
      <c r="AB89" s="11" t="s">
        <v>124</v>
      </c>
      <c r="AC89" s="11">
        <v>4</v>
      </c>
      <c r="AD89" s="36">
        <v>61.013305607317236</v>
      </c>
      <c r="AE89" s="36">
        <v>38.986694392682764</v>
      </c>
      <c r="AF89" s="11">
        <f t="shared" si="15"/>
        <v>0.38986694392682764</v>
      </c>
      <c r="AG89" s="10">
        <f t="shared" si="16"/>
        <v>-0.44787154659796474</v>
      </c>
      <c r="AH89" s="144"/>
      <c r="AI89" s="1"/>
      <c r="AJ89" s="9"/>
      <c r="AK89" s="9"/>
      <c r="AL89" s="9"/>
      <c r="AM89" s="9"/>
    </row>
    <row r="90" spans="1:49" x14ac:dyDescent="0.25">
      <c r="A90" s="1"/>
      <c r="B90" s="91" t="s">
        <v>984</v>
      </c>
      <c r="C90" s="18" t="s">
        <v>955</v>
      </c>
      <c r="D90" s="54" t="s">
        <v>99</v>
      </c>
      <c r="E90" s="8" t="s">
        <v>123</v>
      </c>
      <c r="F90" s="11" t="s">
        <v>128</v>
      </c>
      <c r="G90" s="11" t="s">
        <v>129</v>
      </c>
      <c r="H90" s="11" t="s">
        <v>130</v>
      </c>
      <c r="I90" s="11" t="s">
        <v>228</v>
      </c>
      <c r="J90" s="11" t="s">
        <v>705</v>
      </c>
      <c r="K90" s="11" t="s">
        <v>706</v>
      </c>
      <c r="L90" s="11" t="s">
        <v>557</v>
      </c>
      <c r="M90" s="11" t="s">
        <v>355</v>
      </c>
      <c r="N90" s="11">
        <v>0.76682561719080111</v>
      </c>
      <c r="O90" s="16"/>
      <c r="P90" s="8" t="s">
        <v>100</v>
      </c>
      <c r="Q90" s="72" t="s">
        <v>128</v>
      </c>
      <c r="R90" s="72" t="s">
        <v>150</v>
      </c>
      <c r="S90" s="72" t="s">
        <v>130</v>
      </c>
      <c r="T90" s="72" t="s">
        <v>235</v>
      </c>
      <c r="U90" s="72" t="s">
        <v>408</v>
      </c>
      <c r="V90" s="72" t="s">
        <v>409</v>
      </c>
      <c r="W90" s="72" t="s">
        <v>231</v>
      </c>
      <c r="X90" s="73" t="s">
        <v>339</v>
      </c>
      <c r="Y90" s="73">
        <v>0.73842947697473149</v>
      </c>
      <c r="Z90" s="19">
        <v>1.0384547761181009</v>
      </c>
      <c r="AA90" s="11">
        <v>0.60460000000000003</v>
      </c>
      <c r="AB90" s="11" t="s">
        <v>124</v>
      </c>
      <c r="AC90" s="11">
        <v>4</v>
      </c>
      <c r="AD90" s="36">
        <v>61.204883535776155</v>
      </c>
      <c r="AE90" s="36">
        <v>38.795116464223845</v>
      </c>
      <c r="AF90" s="11">
        <f t="shared" ref="AF90:AF97" si="17">0.01*AE90</f>
        <v>0.38795116464223844</v>
      </c>
      <c r="AG90" s="10">
        <f t="shared" ref="AG90:AG97" si="18">LN(AF90/(1-AF90))</f>
        <v>-0.4559326082874125</v>
      </c>
      <c r="AH90" s="144"/>
      <c r="AI90" s="1"/>
      <c r="AJ90" s="9"/>
      <c r="AK90" s="66"/>
      <c r="AL90" s="9"/>
      <c r="AM90" s="9"/>
    </row>
    <row r="91" spans="1:49" x14ac:dyDescent="0.25">
      <c r="A91" s="1"/>
      <c r="B91" s="91" t="s">
        <v>984</v>
      </c>
      <c r="C91" s="18" t="s">
        <v>956</v>
      </c>
      <c r="D91" s="54" t="s">
        <v>99</v>
      </c>
      <c r="E91" s="8" t="s">
        <v>123</v>
      </c>
      <c r="F91" s="11" t="s">
        <v>128</v>
      </c>
      <c r="G91" s="11" t="s">
        <v>129</v>
      </c>
      <c r="H91" s="11" t="s">
        <v>130</v>
      </c>
      <c r="I91" s="11" t="s">
        <v>148</v>
      </c>
      <c r="J91" s="11" t="s">
        <v>707</v>
      </c>
      <c r="K91" s="11" t="s">
        <v>708</v>
      </c>
      <c r="L91" s="11" t="s">
        <v>149</v>
      </c>
      <c r="M91" s="11" t="s">
        <v>246</v>
      </c>
      <c r="N91" s="11">
        <v>0.77258205963417692</v>
      </c>
      <c r="O91" s="16"/>
      <c r="P91" s="8" t="s">
        <v>100</v>
      </c>
      <c r="Q91" s="72" t="s">
        <v>128</v>
      </c>
      <c r="R91" s="72" t="s">
        <v>150</v>
      </c>
      <c r="S91" s="72" t="s">
        <v>130</v>
      </c>
      <c r="T91" s="72" t="s">
        <v>152</v>
      </c>
      <c r="U91" s="72" t="s">
        <v>410</v>
      </c>
      <c r="V91" s="72" t="s">
        <v>411</v>
      </c>
      <c r="W91" s="72" t="s">
        <v>217</v>
      </c>
      <c r="X91" s="73" t="s">
        <v>412</v>
      </c>
      <c r="Y91" s="73">
        <v>0.75333768468521922</v>
      </c>
      <c r="Z91" s="19">
        <v>1.025545482909167</v>
      </c>
      <c r="AA91" s="11">
        <v>0.60460000000000003</v>
      </c>
      <c r="AB91" s="11" t="s">
        <v>124</v>
      </c>
      <c r="AC91" s="11">
        <v>4</v>
      </c>
      <c r="AD91" s="36">
        <v>60.956598398340567</v>
      </c>
      <c r="AE91" s="36">
        <v>39.043401601659433</v>
      </c>
      <c r="AF91" s="11">
        <f t="shared" si="17"/>
        <v>0.39043401601659433</v>
      </c>
      <c r="AG91" s="10">
        <f t="shared" si="18"/>
        <v>-0.445488220330089</v>
      </c>
      <c r="AH91" s="145">
        <f>AVERAGE(AE89:AE91)</f>
        <v>38.941737486188686</v>
      </c>
      <c r="AI91" s="1"/>
      <c r="AJ91" s="9"/>
      <c r="AK91" s="9"/>
      <c r="AL91" s="9"/>
      <c r="AM91" s="9"/>
    </row>
    <row r="92" spans="1:49" x14ac:dyDescent="0.25">
      <c r="A92" s="1"/>
      <c r="B92" s="91" t="s">
        <v>984</v>
      </c>
      <c r="C92" s="18" t="s">
        <v>957</v>
      </c>
      <c r="D92" s="54" t="s">
        <v>99</v>
      </c>
      <c r="E92" s="8" t="s">
        <v>123</v>
      </c>
      <c r="F92" s="11" t="s">
        <v>128</v>
      </c>
      <c r="G92" s="11" t="s">
        <v>129</v>
      </c>
      <c r="H92" s="11" t="s">
        <v>130</v>
      </c>
      <c r="I92" s="11" t="s">
        <v>131</v>
      </c>
      <c r="J92" s="11" t="s">
        <v>709</v>
      </c>
      <c r="K92" s="11" t="s">
        <v>710</v>
      </c>
      <c r="L92" s="11" t="s">
        <v>711</v>
      </c>
      <c r="M92" s="11" t="s">
        <v>517</v>
      </c>
      <c r="N92" s="11">
        <v>0.69912462774117856</v>
      </c>
      <c r="O92" s="16"/>
      <c r="P92" s="8" t="s">
        <v>100</v>
      </c>
      <c r="Q92" s="72" t="s">
        <v>128</v>
      </c>
      <c r="R92" s="72" t="s">
        <v>150</v>
      </c>
      <c r="S92" s="72" t="s">
        <v>130</v>
      </c>
      <c r="T92" s="72" t="s">
        <v>152</v>
      </c>
      <c r="U92" s="72" t="s">
        <v>413</v>
      </c>
      <c r="V92" s="72" t="s">
        <v>414</v>
      </c>
      <c r="W92" s="72" t="s">
        <v>415</v>
      </c>
      <c r="X92" s="73" t="s">
        <v>318</v>
      </c>
      <c r="Y92" s="73">
        <v>0.66123750181133167</v>
      </c>
      <c r="Z92" s="19">
        <v>1.05729730365574</v>
      </c>
      <c r="AA92" s="11">
        <v>0.60460000000000003</v>
      </c>
      <c r="AB92" s="11" t="s">
        <v>124</v>
      </c>
      <c r="AC92" s="11">
        <v>4</v>
      </c>
      <c r="AD92" s="36">
        <v>61.564167619809318</v>
      </c>
      <c r="AE92" s="36">
        <v>38.435832380190682</v>
      </c>
      <c r="AF92" s="11">
        <f t="shared" si="17"/>
        <v>0.38435832380190682</v>
      </c>
      <c r="AG92" s="10">
        <f t="shared" si="18"/>
        <v>-0.47108984741122661</v>
      </c>
      <c r="AH92" s="144"/>
      <c r="AI92" s="1"/>
      <c r="AJ92" s="9"/>
      <c r="AK92" s="9"/>
      <c r="AL92" s="9"/>
      <c r="AM92" s="9"/>
    </row>
    <row r="93" spans="1:49" x14ac:dyDescent="0.25">
      <c r="A93" s="1"/>
      <c r="B93" s="91" t="s">
        <v>984</v>
      </c>
      <c r="C93" s="18" t="s">
        <v>958</v>
      </c>
      <c r="D93" s="54" t="s">
        <v>99</v>
      </c>
      <c r="E93" s="8" t="s">
        <v>123</v>
      </c>
      <c r="F93" s="11" t="s">
        <v>128</v>
      </c>
      <c r="G93" s="11" t="s">
        <v>129</v>
      </c>
      <c r="H93" s="11" t="s">
        <v>130</v>
      </c>
      <c r="I93" s="11" t="s">
        <v>433</v>
      </c>
      <c r="J93" s="11" t="s">
        <v>712</v>
      </c>
      <c r="K93" s="11" t="s">
        <v>713</v>
      </c>
      <c r="L93" s="11" t="s">
        <v>526</v>
      </c>
      <c r="M93" s="11" t="s">
        <v>714</v>
      </c>
      <c r="N93" s="11">
        <v>0.69437660467155116</v>
      </c>
      <c r="O93" s="64"/>
      <c r="P93" s="8" t="s">
        <v>100</v>
      </c>
      <c r="Q93" s="72" t="s">
        <v>128</v>
      </c>
      <c r="R93" s="72" t="s">
        <v>150</v>
      </c>
      <c r="S93" s="72" t="s">
        <v>130</v>
      </c>
      <c r="T93" s="72" t="s">
        <v>228</v>
      </c>
      <c r="U93" s="72" t="s">
        <v>416</v>
      </c>
      <c r="V93" s="72" t="s">
        <v>417</v>
      </c>
      <c r="W93" s="72" t="s">
        <v>418</v>
      </c>
      <c r="X93" s="73" t="s">
        <v>242</v>
      </c>
      <c r="Y93" s="73">
        <v>0.66042333323547553</v>
      </c>
      <c r="Z93" s="19">
        <v>1.0514113746855904</v>
      </c>
      <c r="AA93" s="11">
        <v>0.60460000000000003</v>
      </c>
      <c r="AB93" s="11" t="s">
        <v>124</v>
      </c>
      <c r="AC93" s="11">
        <v>4</v>
      </c>
      <c r="AD93" s="36">
        <v>61.452327842754038</v>
      </c>
      <c r="AE93" s="36">
        <v>38.547672157245962</v>
      </c>
      <c r="AF93" s="11">
        <f t="shared" si="17"/>
        <v>0.38547672157245966</v>
      </c>
      <c r="AG93" s="10">
        <f t="shared" si="18"/>
        <v>-0.46636600403448258</v>
      </c>
      <c r="AH93" s="144"/>
      <c r="AI93" s="1"/>
      <c r="AJ93" s="65"/>
      <c r="AK93" s="66"/>
      <c r="AL93" s="9"/>
      <c r="AM93" s="9"/>
    </row>
    <row r="94" spans="1:49" x14ac:dyDescent="0.25">
      <c r="A94" s="1"/>
      <c r="B94" s="91" t="s">
        <v>984</v>
      </c>
      <c r="C94" s="18" t="s">
        <v>959</v>
      </c>
      <c r="D94" s="54" t="s">
        <v>99</v>
      </c>
      <c r="E94" s="8" t="s">
        <v>123</v>
      </c>
      <c r="F94" s="11" t="s">
        <v>128</v>
      </c>
      <c r="G94" s="11" t="s">
        <v>129</v>
      </c>
      <c r="H94" s="11" t="s">
        <v>130</v>
      </c>
      <c r="I94" s="11" t="s">
        <v>148</v>
      </c>
      <c r="J94" s="11" t="s">
        <v>715</v>
      </c>
      <c r="K94" s="11" t="s">
        <v>716</v>
      </c>
      <c r="L94" s="11" t="s">
        <v>146</v>
      </c>
      <c r="M94" s="11" t="s">
        <v>325</v>
      </c>
      <c r="N94" s="11">
        <v>0.70266421971902282</v>
      </c>
      <c r="O94" s="64"/>
      <c r="P94" s="8" t="s">
        <v>100</v>
      </c>
      <c r="Q94" s="72" t="s">
        <v>128</v>
      </c>
      <c r="R94" s="72" t="s">
        <v>150</v>
      </c>
      <c r="S94" s="72" t="s">
        <v>130</v>
      </c>
      <c r="T94" s="72" t="s">
        <v>239</v>
      </c>
      <c r="U94" s="72" t="s">
        <v>419</v>
      </c>
      <c r="V94" s="72" t="s">
        <v>420</v>
      </c>
      <c r="W94" s="72" t="s">
        <v>421</v>
      </c>
      <c r="X94" s="73" t="s">
        <v>422</v>
      </c>
      <c r="Y94" s="73">
        <v>0.66516058126755406</v>
      </c>
      <c r="Z94" s="19">
        <v>1.0563828337211452</v>
      </c>
      <c r="AA94" s="11">
        <v>0.60460000000000003</v>
      </c>
      <c r="AB94" s="11" t="s">
        <v>124</v>
      </c>
      <c r="AC94" s="11">
        <v>4</v>
      </c>
      <c r="AD94" s="36">
        <v>61.546814694312936</v>
      </c>
      <c r="AE94" s="36">
        <v>38.453185305687064</v>
      </c>
      <c r="AF94" s="11">
        <f t="shared" si="17"/>
        <v>0.38453185305687065</v>
      </c>
      <c r="AG94" s="10">
        <f t="shared" si="18"/>
        <v>-0.47035656445621926</v>
      </c>
      <c r="AH94" s="145">
        <f>AVERAGE(AE92:AE94)</f>
        <v>38.47889661437457</v>
      </c>
      <c r="AI94" s="1"/>
      <c r="AJ94" s="67"/>
      <c r="AK94" s="66"/>
      <c r="AL94" s="9"/>
      <c r="AM94" s="9"/>
    </row>
    <row r="95" spans="1:49" x14ac:dyDescent="0.25">
      <c r="A95" s="1"/>
      <c r="B95" s="91" t="s">
        <v>984</v>
      </c>
      <c r="C95" s="18" t="s">
        <v>960</v>
      </c>
      <c r="D95" s="54" t="s">
        <v>99</v>
      </c>
      <c r="E95" s="8" t="s">
        <v>123</v>
      </c>
      <c r="F95" s="11" t="s">
        <v>128</v>
      </c>
      <c r="G95" s="11" t="s">
        <v>129</v>
      </c>
      <c r="H95" s="11" t="s">
        <v>130</v>
      </c>
      <c r="I95" s="11" t="s">
        <v>152</v>
      </c>
      <c r="J95" s="11" t="s">
        <v>717</v>
      </c>
      <c r="K95" s="11" t="s">
        <v>718</v>
      </c>
      <c r="L95" s="11" t="s">
        <v>646</v>
      </c>
      <c r="M95" s="11" t="s">
        <v>279</v>
      </c>
      <c r="N95" s="11">
        <v>0.72392127875820012</v>
      </c>
      <c r="O95" s="64"/>
      <c r="P95" s="8" t="s">
        <v>100</v>
      </c>
      <c r="Q95" s="72" t="s">
        <v>128</v>
      </c>
      <c r="R95" s="72" t="s">
        <v>150</v>
      </c>
      <c r="S95" s="72" t="s">
        <v>130</v>
      </c>
      <c r="T95" s="72" t="s">
        <v>235</v>
      </c>
      <c r="U95" s="72" t="s">
        <v>423</v>
      </c>
      <c r="V95" s="72" t="s">
        <v>424</v>
      </c>
      <c r="W95" s="72" t="s">
        <v>425</v>
      </c>
      <c r="X95" s="73" t="s">
        <v>310</v>
      </c>
      <c r="Y95" s="73">
        <v>0.68379826451575332</v>
      </c>
      <c r="Z95" s="19">
        <v>1.0586766833502579</v>
      </c>
      <c r="AA95" s="11">
        <v>0.60460000000000003</v>
      </c>
      <c r="AB95" s="11" t="s">
        <v>124</v>
      </c>
      <c r="AC95" s="11">
        <v>4</v>
      </c>
      <c r="AD95" s="36">
        <v>61.590326623331791</v>
      </c>
      <c r="AE95" s="36">
        <v>38.409673376668209</v>
      </c>
      <c r="AF95" s="11">
        <f t="shared" si="17"/>
        <v>0.38409673376668207</v>
      </c>
      <c r="AG95" s="10">
        <f t="shared" si="18"/>
        <v>-0.47219548415240692</v>
      </c>
      <c r="AH95" s="144"/>
      <c r="AI95" s="1"/>
      <c r="AJ95" s="65"/>
      <c r="AK95" s="66"/>
      <c r="AL95" s="9"/>
      <c r="AM95" s="9"/>
    </row>
    <row r="96" spans="1:49" x14ac:dyDescent="0.25">
      <c r="A96" s="1"/>
      <c r="B96" s="91" t="s">
        <v>984</v>
      </c>
      <c r="C96" s="18" t="s">
        <v>961</v>
      </c>
      <c r="D96" s="54" t="s">
        <v>99</v>
      </c>
      <c r="E96" s="8" t="s">
        <v>123</v>
      </c>
      <c r="F96" s="11" t="s">
        <v>128</v>
      </c>
      <c r="G96" s="11" t="s">
        <v>129</v>
      </c>
      <c r="H96" s="11" t="s">
        <v>130</v>
      </c>
      <c r="I96" s="11" t="s">
        <v>433</v>
      </c>
      <c r="J96" s="11" t="s">
        <v>719</v>
      </c>
      <c r="K96" s="11" t="s">
        <v>720</v>
      </c>
      <c r="L96" s="11" t="s">
        <v>721</v>
      </c>
      <c r="M96" s="11" t="s">
        <v>269</v>
      </c>
      <c r="N96" s="11">
        <v>0.72884821035415481</v>
      </c>
      <c r="O96" s="64"/>
      <c r="P96" s="8" t="s">
        <v>100</v>
      </c>
      <c r="Q96" s="72" t="s">
        <v>128</v>
      </c>
      <c r="R96" s="72" t="s">
        <v>150</v>
      </c>
      <c r="S96" s="72" t="s">
        <v>130</v>
      </c>
      <c r="T96" s="72" t="s">
        <v>228</v>
      </c>
      <c r="U96" s="72" t="s">
        <v>426</v>
      </c>
      <c r="V96" s="72" t="s">
        <v>427</v>
      </c>
      <c r="W96" s="72" t="s">
        <v>134</v>
      </c>
      <c r="X96" s="73" t="s">
        <v>428</v>
      </c>
      <c r="Y96" s="73">
        <v>0.687769605561245</v>
      </c>
      <c r="Z96" s="19">
        <v>1.0597272756178113</v>
      </c>
      <c r="AA96" s="11">
        <v>0.60460000000000003</v>
      </c>
      <c r="AB96" s="11" t="s">
        <v>124</v>
      </c>
      <c r="AC96" s="11">
        <v>4</v>
      </c>
      <c r="AD96" s="36">
        <v>61.61023749246376</v>
      </c>
      <c r="AE96" s="36">
        <v>38.38976250753624</v>
      </c>
      <c r="AF96" s="11">
        <f t="shared" si="17"/>
        <v>0.3838976250753624</v>
      </c>
      <c r="AG96" s="10">
        <f t="shared" si="18"/>
        <v>-0.47303722710743862</v>
      </c>
      <c r="AH96" s="144"/>
      <c r="AI96" s="47"/>
      <c r="AJ96" s="65"/>
      <c r="AK96" s="66"/>
      <c r="AL96" s="9"/>
      <c r="AM96" s="9"/>
    </row>
    <row r="97" spans="1:39" x14ac:dyDescent="0.25">
      <c r="A97" s="1"/>
      <c r="B97" s="91" t="s">
        <v>984</v>
      </c>
      <c r="C97" s="18" t="s">
        <v>962</v>
      </c>
      <c r="D97" s="54" t="s">
        <v>99</v>
      </c>
      <c r="E97" s="8" t="s">
        <v>123</v>
      </c>
      <c r="F97" s="11" t="s">
        <v>128</v>
      </c>
      <c r="G97" s="11" t="s">
        <v>129</v>
      </c>
      <c r="H97" s="11" t="s">
        <v>130</v>
      </c>
      <c r="I97" s="11" t="s">
        <v>152</v>
      </c>
      <c r="J97" s="11" t="s">
        <v>722</v>
      </c>
      <c r="K97" s="11" t="s">
        <v>723</v>
      </c>
      <c r="L97" s="11" t="s">
        <v>488</v>
      </c>
      <c r="M97" s="11" t="s">
        <v>724</v>
      </c>
      <c r="N97" s="11">
        <v>0.7228583209109074</v>
      </c>
      <c r="O97" s="64"/>
      <c r="P97" s="8" t="s">
        <v>100</v>
      </c>
      <c r="Q97" s="72" t="s">
        <v>128</v>
      </c>
      <c r="R97" s="72" t="s">
        <v>150</v>
      </c>
      <c r="S97" s="72" t="s">
        <v>130</v>
      </c>
      <c r="T97" s="72" t="s">
        <v>239</v>
      </c>
      <c r="U97" s="72" t="s">
        <v>429</v>
      </c>
      <c r="V97" s="72" t="s">
        <v>430</v>
      </c>
      <c r="W97" s="72" t="s">
        <v>176</v>
      </c>
      <c r="X97" s="73" t="s">
        <v>431</v>
      </c>
      <c r="Y97" s="73">
        <v>0.6803215926493108</v>
      </c>
      <c r="Z97" s="19">
        <v>1.0625244424419191</v>
      </c>
      <c r="AA97" s="11">
        <v>0.60460000000000003</v>
      </c>
      <c r="AB97" s="11" t="s">
        <v>124</v>
      </c>
      <c r="AC97" s="11">
        <v>4</v>
      </c>
      <c r="AD97" s="36">
        <v>61.663195271804206</v>
      </c>
      <c r="AE97" s="36">
        <v>38.336804728195794</v>
      </c>
      <c r="AF97" s="11">
        <f t="shared" si="17"/>
        <v>0.38336804728195795</v>
      </c>
      <c r="AG97" s="10">
        <f t="shared" si="18"/>
        <v>-0.47527684821420185</v>
      </c>
      <c r="AH97" s="145">
        <f>AVERAGE(AE95:AE97)</f>
        <v>38.378746870800086</v>
      </c>
      <c r="AI97" s="47"/>
      <c r="AJ97" s="9"/>
      <c r="AK97" s="9"/>
      <c r="AL97" s="9"/>
      <c r="AM97" s="9"/>
    </row>
    <row r="98" spans="1:39" x14ac:dyDescent="0.25">
      <c r="A98" s="1"/>
      <c r="B98" s="14"/>
      <c r="C98" s="15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35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35"/>
      <c r="Z98" s="33"/>
      <c r="AA98" s="16"/>
      <c r="AB98" s="16"/>
      <c r="AC98" s="16"/>
      <c r="AD98" s="16"/>
      <c r="AE98" s="16"/>
      <c r="AF98" s="16"/>
      <c r="AG98" s="16"/>
      <c r="AH98" s="16"/>
      <c r="AI98" s="47"/>
      <c r="AJ98" s="17" t="s">
        <v>87</v>
      </c>
      <c r="AK98" s="17"/>
      <c r="AL98" s="14"/>
      <c r="AM98" s="25" t="s">
        <v>857</v>
      </c>
    </row>
    <row r="99" spans="1:39" x14ac:dyDescent="0.25">
      <c r="A99" s="1"/>
      <c r="B99" s="17" t="s">
        <v>87</v>
      </c>
      <c r="C99" s="18" t="s">
        <v>964</v>
      </c>
      <c r="D99" s="54" t="s">
        <v>99</v>
      </c>
      <c r="E99" s="8" t="s">
        <v>123</v>
      </c>
      <c r="F99" s="72" t="s">
        <v>128</v>
      </c>
      <c r="G99" s="72" t="s">
        <v>129</v>
      </c>
      <c r="H99" s="72" t="s">
        <v>130</v>
      </c>
      <c r="I99" s="72" t="s">
        <v>131</v>
      </c>
      <c r="J99" s="72" t="s">
        <v>591</v>
      </c>
      <c r="K99" s="72" t="s">
        <v>592</v>
      </c>
      <c r="L99" s="72" t="s">
        <v>593</v>
      </c>
      <c r="M99" s="73" t="s">
        <v>594</v>
      </c>
      <c r="N99" s="73">
        <v>0.68646413445826526</v>
      </c>
      <c r="O99" s="15"/>
      <c r="P99" s="8" t="s">
        <v>100</v>
      </c>
      <c r="Q99" s="72" t="s">
        <v>128</v>
      </c>
      <c r="R99" s="72" t="s">
        <v>150</v>
      </c>
      <c r="S99" s="72" t="s">
        <v>151</v>
      </c>
      <c r="T99" s="72" t="s">
        <v>152</v>
      </c>
      <c r="U99" s="72" t="s">
        <v>153</v>
      </c>
      <c r="V99" s="72" t="s">
        <v>154</v>
      </c>
      <c r="W99" s="72" t="s">
        <v>155</v>
      </c>
      <c r="X99" s="73" t="s">
        <v>156</v>
      </c>
      <c r="Y99" s="73">
        <v>0.64876748834110587</v>
      </c>
      <c r="Z99" s="19">
        <v>1.0581050172744468</v>
      </c>
      <c r="AA99" s="11">
        <v>0.60460000000000003</v>
      </c>
      <c r="AB99" s="11" t="s">
        <v>124</v>
      </c>
      <c r="AC99" s="11">
        <v>4</v>
      </c>
      <c r="AD99" s="21">
        <v>61.579487698435578</v>
      </c>
      <c r="AE99" s="21">
        <v>38.420512301564422</v>
      </c>
      <c r="AF99" s="11">
        <f t="shared" si="7"/>
        <v>0.38420512301564425</v>
      </c>
      <c r="AG99" s="10">
        <f t="shared" si="8"/>
        <v>-0.47173733168367782</v>
      </c>
      <c r="AH99" s="142"/>
      <c r="AI99" s="47"/>
      <c r="AJ99" s="39" t="s">
        <v>103</v>
      </c>
      <c r="AK99" s="22">
        <f>MIN(AH99:AH117)</f>
        <v>38.302155329774799</v>
      </c>
      <c r="AL99" s="14"/>
      <c r="AM99" s="25" t="s">
        <v>858</v>
      </c>
    </row>
    <row r="100" spans="1:39" x14ac:dyDescent="0.25">
      <c r="A100" s="1"/>
      <c r="B100" s="17" t="s">
        <v>87</v>
      </c>
      <c r="C100" s="18" t="s">
        <v>965</v>
      </c>
      <c r="D100" s="54" t="s">
        <v>99</v>
      </c>
      <c r="E100" s="8" t="s">
        <v>123</v>
      </c>
      <c r="F100" s="72" t="s">
        <v>128</v>
      </c>
      <c r="G100" s="72" t="s">
        <v>129</v>
      </c>
      <c r="H100" s="72" t="s">
        <v>130</v>
      </c>
      <c r="I100" s="72" t="s">
        <v>132</v>
      </c>
      <c r="J100" s="72" t="s">
        <v>595</v>
      </c>
      <c r="K100" s="72" t="s">
        <v>596</v>
      </c>
      <c r="L100" s="72" t="s">
        <v>133</v>
      </c>
      <c r="M100" s="73" t="s">
        <v>134</v>
      </c>
      <c r="N100" s="73">
        <v>0.68692145541196958</v>
      </c>
      <c r="O100" s="15"/>
      <c r="P100" s="8" t="s">
        <v>100</v>
      </c>
      <c r="Q100" s="72" t="s">
        <v>128</v>
      </c>
      <c r="R100" s="72" t="s">
        <v>150</v>
      </c>
      <c r="S100" s="72" t="s">
        <v>151</v>
      </c>
      <c r="T100" s="72" t="s">
        <v>152</v>
      </c>
      <c r="U100" s="72" t="s">
        <v>157</v>
      </c>
      <c r="V100" s="72" t="s">
        <v>158</v>
      </c>
      <c r="W100" s="72" t="s">
        <v>159</v>
      </c>
      <c r="X100" s="73" t="s">
        <v>160</v>
      </c>
      <c r="Y100" s="73">
        <v>0.65495043131196085</v>
      </c>
      <c r="Z100" s="19">
        <v>1.0488144179643735</v>
      </c>
      <c r="AA100" s="11">
        <v>0.60460000000000003</v>
      </c>
      <c r="AB100" s="11" t="s">
        <v>124</v>
      </c>
      <c r="AC100" s="11">
        <v>4</v>
      </c>
      <c r="AD100" s="21">
        <v>61.402870072710336</v>
      </c>
      <c r="AE100" s="21">
        <v>38.597129927289664</v>
      </c>
      <c r="AF100" s="11">
        <f t="shared" si="7"/>
        <v>0.38597129927289664</v>
      </c>
      <c r="AG100" s="10">
        <f t="shared" si="8"/>
        <v>-0.46427865842477417</v>
      </c>
      <c r="AH100" s="142"/>
      <c r="AI100" s="47"/>
      <c r="AJ100" s="41">
        <v>0.05</v>
      </c>
      <c r="AK100" s="22">
        <f>PERCENTILE(AH99:AH117,0.05)</f>
        <v>38.389345924113897</v>
      </c>
      <c r="AL100" s="14"/>
      <c r="AM100" s="25"/>
    </row>
    <row r="101" spans="1:39" x14ac:dyDescent="0.25">
      <c r="A101" s="47"/>
      <c r="B101" s="17" t="s">
        <v>87</v>
      </c>
      <c r="C101" s="18" t="s">
        <v>966</v>
      </c>
      <c r="D101" s="54" t="s">
        <v>99</v>
      </c>
      <c r="E101" s="8" t="s">
        <v>123</v>
      </c>
      <c r="F101" s="72" t="s">
        <v>128</v>
      </c>
      <c r="G101" s="72" t="s">
        <v>129</v>
      </c>
      <c r="H101" s="72" t="s">
        <v>130</v>
      </c>
      <c r="I101" s="72" t="s">
        <v>597</v>
      </c>
      <c r="J101" s="72" t="s">
        <v>598</v>
      </c>
      <c r="K101" s="72" t="s">
        <v>599</v>
      </c>
      <c r="L101" s="72" t="s">
        <v>600</v>
      </c>
      <c r="M101" s="73" t="s">
        <v>601</v>
      </c>
      <c r="N101" s="73">
        <v>0.68386388583973656</v>
      </c>
      <c r="O101" s="15"/>
      <c r="P101" s="8" t="s">
        <v>100</v>
      </c>
      <c r="Q101" s="72" t="s">
        <v>128</v>
      </c>
      <c r="R101" s="72" t="s">
        <v>150</v>
      </c>
      <c r="S101" s="72" t="s">
        <v>151</v>
      </c>
      <c r="T101" s="72" t="s">
        <v>161</v>
      </c>
      <c r="U101" s="72" t="s">
        <v>162</v>
      </c>
      <c r="V101" s="72" t="s">
        <v>163</v>
      </c>
      <c r="W101" s="72" t="s">
        <v>164</v>
      </c>
      <c r="X101" s="73" t="s">
        <v>165</v>
      </c>
      <c r="Y101" s="73">
        <v>0.66319560704480007</v>
      </c>
      <c r="Z101" s="19">
        <v>1.0311646798853724</v>
      </c>
      <c r="AA101" s="11">
        <v>0.60460000000000003</v>
      </c>
      <c r="AB101" s="11" t="s">
        <v>124</v>
      </c>
      <c r="AC101" s="11">
        <v>4</v>
      </c>
      <c r="AD101" s="21">
        <v>61.064889107460473</v>
      </c>
      <c r="AE101" s="21">
        <v>38.935110892539527</v>
      </c>
      <c r="AF101" s="11">
        <f t="shared" si="7"/>
        <v>0.38935110892539526</v>
      </c>
      <c r="AG101" s="10">
        <f t="shared" si="8"/>
        <v>-0.45004061747572288</v>
      </c>
      <c r="AH101" s="143">
        <f>AVERAGE(AE99:AE101)</f>
        <v>38.650917707131207</v>
      </c>
      <c r="AI101" s="47"/>
      <c r="AJ101" s="39" t="s">
        <v>101</v>
      </c>
      <c r="AK101" s="22">
        <f>AVERAGE(AH99:AH117)</f>
        <v>38.775176643562304</v>
      </c>
      <c r="AL101" s="14"/>
      <c r="AM101" s="25"/>
    </row>
    <row r="102" spans="1:39" x14ac:dyDescent="0.25">
      <c r="A102" s="47"/>
      <c r="B102" s="17" t="s">
        <v>87</v>
      </c>
      <c r="C102" s="18" t="s">
        <v>967</v>
      </c>
      <c r="D102" s="54" t="s">
        <v>99</v>
      </c>
      <c r="E102" s="8" t="s">
        <v>123</v>
      </c>
      <c r="F102" s="72" t="s">
        <v>128</v>
      </c>
      <c r="G102" s="72" t="s">
        <v>129</v>
      </c>
      <c r="H102" s="72" t="s">
        <v>130</v>
      </c>
      <c r="I102" s="72" t="s">
        <v>131</v>
      </c>
      <c r="J102" s="72" t="s">
        <v>602</v>
      </c>
      <c r="K102" s="72" t="s">
        <v>603</v>
      </c>
      <c r="L102" s="72" t="s">
        <v>135</v>
      </c>
      <c r="M102" s="73" t="s">
        <v>136</v>
      </c>
      <c r="N102" s="73">
        <v>0.66701871348889397</v>
      </c>
      <c r="O102" s="15"/>
      <c r="P102" s="8" t="s">
        <v>100</v>
      </c>
      <c r="Q102" s="72" t="s">
        <v>128</v>
      </c>
      <c r="R102" s="72" t="s">
        <v>150</v>
      </c>
      <c r="S102" s="72" t="s">
        <v>151</v>
      </c>
      <c r="T102" s="72" t="s">
        <v>152</v>
      </c>
      <c r="U102" s="72" t="s">
        <v>166</v>
      </c>
      <c r="V102" s="72" t="s">
        <v>167</v>
      </c>
      <c r="W102" s="72" t="s">
        <v>168</v>
      </c>
      <c r="X102" s="73" t="s">
        <v>169</v>
      </c>
      <c r="Y102" s="73">
        <v>0.62086047774158515</v>
      </c>
      <c r="Z102" s="19">
        <v>1.07434558552545</v>
      </c>
      <c r="AA102" s="11">
        <v>0.60460000000000003</v>
      </c>
      <c r="AB102" s="11" t="s">
        <v>124</v>
      </c>
      <c r="AC102" s="11">
        <v>4</v>
      </c>
      <c r="AD102" s="21">
        <v>61.886137196762583</v>
      </c>
      <c r="AE102" s="21">
        <v>38.113862803237417</v>
      </c>
      <c r="AF102" s="11">
        <f t="shared" si="7"/>
        <v>0.38113862803237419</v>
      </c>
      <c r="AG102" s="10">
        <f t="shared" si="8"/>
        <v>-0.48471813073336167</v>
      </c>
      <c r="AH102" s="142"/>
      <c r="AI102" s="47"/>
      <c r="AJ102" s="41">
        <v>0.95</v>
      </c>
      <c r="AK102" s="22">
        <f>PERCENTILE(AH99:AH117,0.95)</f>
        <v>38.991450567423946</v>
      </c>
      <c r="AL102" s="14"/>
      <c r="AM102" s="25"/>
    </row>
    <row r="103" spans="1:39" x14ac:dyDescent="0.25">
      <c r="A103" s="47"/>
      <c r="B103" s="17" t="s">
        <v>87</v>
      </c>
      <c r="C103" s="18" t="s">
        <v>968</v>
      </c>
      <c r="D103" s="54" t="s">
        <v>99</v>
      </c>
      <c r="E103" s="8" t="s">
        <v>123</v>
      </c>
      <c r="F103" s="72" t="s">
        <v>128</v>
      </c>
      <c r="G103" s="72" t="s">
        <v>129</v>
      </c>
      <c r="H103" s="72" t="s">
        <v>130</v>
      </c>
      <c r="I103" s="72" t="s">
        <v>132</v>
      </c>
      <c r="J103" s="72" t="s">
        <v>604</v>
      </c>
      <c r="K103" s="72" t="s">
        <v>605</v>
      </c>
      <c r="L103" s="72" t="s">
        <v>137</v>
      </c>
      <c r="M103" s="73" t="s">
        <v>138</v>
      </c>
      <c r="N103" s="73">
        <v>0.66513547699886821</v>
      </c>
      <c r="O103" s="15"/>
      <c r="P103" s="8" t="s">
        <v>100</v>
      </c>
      <c r="Q103" s="72" t="s">
        <v>128</v>
      </c>
      <c r="R103" s="72" t="s">
        <v>150</v>
      </c>
      <c r="S103" s="72" t="s">
        <v>151</v>
      </c>
      <c r="T103" s="72" t="s">
        <v>148</v>
      </c>
      <c r="U103" s="72" t="s">
        <v>170</v>
      </c>
      <c r="V103" s="72" t="s">
        <v>171</v>
      </c>
      <c r="W103" s="72" t="s">
        <v>172</v>
      </c>
      <c r="X103" s="73" t="s">
        <v>173</v>
      </c>
      <c r="Y103" s="73">
        <v>0.62816496517156228</v>
      </c>
      <c r="Z103" s="19">
        <v>1.0588547815894327</v>
      </c>
      <c r="AA103" s="11">
        <v>0.60460000000000003</v>
      </c>
      <c r="AB103" s="11" t="s">
        <v>124</v>
      </c>
      <c r="AC103" s="11">
        <v>4</v>
      </c>
      <c r="AD103" s="21">
        <v>61.593702733419278</v>
      </c>
      <c r="AE103" s="21">
        <v>38.406297266580722</v>
      </c>
      <c r="AF103" s="11">
        <f t="shared" si="7"/>
        <v>0.38406297266580725</v>
      </c>
      <c r="AG103" s="10">
        <f t="shared" si="8"/>
        <v>-0.47233819949443528</v>
      </c>
      <c r="AH103" s="142"/>
      <c r="AI103" s="47"/>
      <c r="AJ103" s="39" t="s">
        <v>104</v>
      </c>
      <c r="AK103" s="22">
        <f>MAX(AH99:AH117)</f>
        <v>39.01193286201373</v>
      </c>
      <c r="AL103" s="14"/>
      <c r="AM103" s="25"/>
    </row>
    <row r="104" spans="1:39" x14ac:dyDescent="0.25">
      <c r="A104" s="47"/>
      <c r="B104" s="17" t="s">
        <v>87</v>
      </c>
      <c r="C104" s="18" t="s">
        <v>969</v>
      </c>
      <c r="D104" s="54" t="s">
        <v>99</v>
      </c>
      <c r="E104" s="8" t="s">
        <v>123</v>
      </c>
      <c r="F104" s="72" t="s">
        <v>128</v>
      </c>
      <c r="G104" s="72" t="s">
        <v>129</v>
      </c>
      <c r="H104" s="72" t="s">
        <v>130</v>
      </c>
      <c r="I104" s="72" t="s">
        <v>606</v>
      </c>
      <c r="J104" s="72" t="s">
        <v>607</v>
      </c>
      <c r="K104" s="72" t="s">
        <v>608</v>
      </c>
      <c r="L104" s="72" t="s">
        <v>139</v>
      </c>
      <c r="M104" s="73" t="s">
        <v>140</v>
      </c>
      <c r="N104" s="73">
        <v>0.66640378548895896</v>
      </c>
      <c r="O104" s="15"/>
      <c r="P104" s="8" t="s">
        <v>100</v>
      </c>
      <c r="Q104" s="72" t="s">
        <v>128</v>
      </c>
      <c r="R104" s="72" t="s">
        <v>150</v>
      </c>
      <c r="S104" s="72" t="s">
        <v>151</v>
      </c>
      <c r="T104" s="72" t="s">
        <v>131</v>
      </c>
      <c r="U104" s="72" t="s">
        <v>174</v>
      </c>
      <c r="V104" s="72" t="s">
        <v>175</v>
      </c>
      <c r="W104" s="72" t="s">
        <v>176</v>
      </c>
      <c r="X104" s="73" t="s">
        <v>177</v>
      </c>
      <c r="Y104" s="73">
        <v>0.62873636492421026</v>
      </c>
      <c r="Z104" s="19">
        <v>1.0599097215719171</v>
      </c>
      <c r="AA104" s="11">
        <v>0.60460000000000003</v>
      </c>
      <c r="AB104" s="11" t="s">
        <v>124</v>
      </c>
      <c r="AC104" s="11">
        <v>4</v>
      </c>
      <c r="AD104" s="21">
        <v>61.61369408049373</v>
      </c>
      <c r="AE104" s="21">
        <v>38.38630591950627</v>
      </c>
      <c r="AF104" s="11">
        <f t="shared" si="7"/>
        <v>0.38386305919506269</v>
      </c>
      <c r="AG104" s="10">
        <f t="shared" si="8"/>
        <v>-0.47318337302325963</v>
      </c>
      <c r="AH104" s="143">
        <f>AVERAGE(AE102:AE104)</f>
        <v>38.302155329774799</v>
      </c>
      <c r="AI104" s="47"/>
      <c r="AJ104" s="39" t="s">
        <v>102</v>
      </c>
      <c r="AK104" s="22">
        <f>STDEVA(AH99:AH117)</f>
        <v>0.2609622396991983</v>
      </c>
      <c r="AL104" s="14"/>
      <c r="AM104" s="25"/>
    </row>
    <row r="105" spans="1:39" x14ac:dyDescent="0.25">
      <c r="A105" s="47"/>
      <c r="B105" s="17" t="s">
        <v>87</v>
      </c>
      <c r="C105" s="18" t="s">
        <v>970</v>
      </c>
      <c r="D105" s="54" t="s">
        <v>99</v>
      </c>
      <c r="E105" s="8" t="s">
        <v>123</v>
      </c>
      <c r="F105" s="72" t="s">
        <v>128</v>
      </c>
      <c r="G105" s="72" t="s">
        <v>129</v>
      </c>
      <c r="H105" s="72" t="s">
        <v>130</v>
      </c>
      <c r="I105" s="72" t="s">
        <v>131</v>
      </c>
      <c r="J105" s="72" t="s">
        <v>609</v>
      </c>
      <c r="K105" s="72" t="s">
        <v>610</v>
      </c>
      <c r="L105" s="72" t="s">
        <v>611</v>
      </c>
      <c r="M105" s="73" t="s">
        <v>612</v>
      </c>
      <c r="N105" s="73">
        <v>0.67822693235182119</v>
      </c>
      <c r="O105" s="15"/>
      <c r="P105" s="8" t="s">
        <v>100</v>
      </c>
      <c r="Q105" s="72" t="s">
        <v>128</v>
      </c>
      <c r="R105" s="72" t="s">
        <v>150</v>
      </c>
      <c r="S105" s="72" t="s">
        <v>151</v>
      </c>
      <c r="T105" s="72" t="s">
        <v>152</v>
      </c>
      <c r="U105" s="72" t="s">
        <v>178</v>
      </c>
      <c r="V105" s="72" t="s">
        <v>179</v>
      </c>
      <c r="W105" s="72" t="s">
        <v>180</v>
      </c>
      <c r="X105" s="73" t="s">
        <v>181</v>
      </c>
      <c r="Y105" s="73">
        <v>0.65694127795920887</v>
      </c>
      <c r="Z105" s="19">
        <v>1.0324011522898002</v>
      </c>
      <c r="AA105" s="11">
        <v>0.60460000000000003</v>
      </c>
      <c r="AB105" s="11" t="s">
        <v>124</v>
      </c>
      <c r="AC105" s="11">
        <v>4</v>
      </c>
      <c r="AD105" s="21">
        <v>61.088672935469049</v>
      </c>
      <c r="AE105" s="21">
        <v>38.911327064530951</v>
      </c>
      <c r="AF105" s="11">
        <f t="shared" si="7"/>
        <v>0.38911327064530954</v>
      </c>
      <c r="AG105" s="10">
        <f t="shared" si="8"/>
        <v>-0.45104107090327505</v>
      </c>
      <c r="AH105" s="142"/>
      <c r="AI105" s="47"/>
      <c r="AJ105" s="47"/>
      <c r="AK105" s="47"/>
      <c r="AL105" s="47"/>
    </row>
    <row r="106" spans="1:39" x14ac:dyDescent="0.25">
      <c r="A106" s="47"/>
      <c r="B106" s="17" t="s">
        <v>87</v>
      </c>
      <c r="C106" s="18" t="s">
        <v>971</v>
      </c>
      <c r="D106" s="54" t="s">
        <v>99</v>
      </c>
      <c r="E106" s="8" t="s">
        <v>123</v>
      </c>
      <c r="F106" s="72" t="s">
        <v>128</v>
      </c>
      <c r="G106" s="72" t="s">
        <v>129</v>
      </c>
      <c r="H106" s="72" t="s">
        <v>130</v>
      </c>
      <c r="I106" s="72" t="s">
        <v>613</v>
      </c>
      <c r="J106" s="72" t="s">
        <v>614</v>
      </c>
      <c r="K106" s="72" t="s">
        <v>615</v>
      </c>
      <c r="L106" s="72" t="s">
        <v>616</v>
      </c>
      <c r="M106" s="73" t="s">
        <v>141</v>
      </c>
      <c r="N106" s="73">
        <v>0.6836823194151902</v>
      </c>
      <c r="O106" s="15"/>
      <c r="P106" s="8" t="s">
        <v>100</v>
      </c>
      <c r="Q106" s="72" t="s">
        <v>128</v>
      </c>
      <c r="R106" s="72" t="s">
        <v>150</v>
      </c>
      <c r="S106" s="72" t="s">
        <v>151</v>
      </c>
      <c r="T106" s="72" t="s">
        <v>161</v>
      </c>
      <c r="U106" s="72" t="s">
        <v>182</v>
      </c>
      <c r="V106" s="72" t="s">
        <v>183</v>
      </c>
      <c r="W106" s="72" t="s">
        <v>137</v>
      </c>
      <c r="X106" s="73" t="s">
        <v>184</v>
      </c>
      <c r="Y106" s="73">
        <v>0.66164285248254706</v>
      </c>
      <c r="Z106" s="19">
        <v>1.0333102169092419</v>
      </c>
      <c r="AA106" s="11">
        <v>0.60460000000000003</v>
      </c>
      <c r="AB106" s="11" t="s">
        <v>124</v>
      </c>
      <c r="AC106" s="11">
        <v>4</v>
      </c>
      <c r="AD106" s="21">
        <v>61.106148707322738</v>
      </c>
      <c r="AE106" s="21">
        <v>38.893851292677262</v>
      </c>
      <c r="AF106" s="11">
        <f t="shared" si="7"/>
        <v>0.38893851292677262</v>
      </c>
      <c r="AG106" s="10">
        <f t="shared" si="8"/>
        <v>-0.45177632094677445</v>
      </c>
      <c r="AH106" s="142"/>
      <c r="AI106" s="47"/>
    </row>
    <row r="107" spans="1:39" x14ac:dyDescent="0.25">
      <c r="A107" s="47"/>
      <c r="B107" s="17" t="s">
        <v>87</v>
      </c>
      <c r="C107" s="18" t="s">
        <v>972</v>
      </c>
      <c r="D107" s="54" t="s">
        <v>99</v>
      </c>
      <c r="E107" s="8" t="s">
        <v>123</v>
      </c>
      <c r="F107" s="72" t="s">
        <v>128</v>
      </c>
      <c r="G107" s="72" t="s">
        <v>129</v>
      </c>
      <c r="H107" s="72" t="s">
        <v>130</v>
      </c>
      <c r="I107" s="72" t="s">
        <v>606</v>
      </c>
      <c r="J107" s="72" t="s">
        <v>142</v>
      </c>
      <c r="K107" s="72" t="s">
        <v>617</v>
      </c>
      <c r="L107" s="72" t="s">
        <v>143</v>
      </c>
      <c r="M107" s="73" t="s">
        <v>144</v>
      </c>
      <c r="N107" s="73">
        <v>0.68859380736751929</v>
      </c>
      <c r="O107" s="15"/>
      <c r="P107" s="8" t="s">
        <v>100</v>
      </c>
      <c r="Q107" s="72" t="s">
        <v>128</v>
      </c>
      <c r="R107" s="72" t="s">
        <v>150</v>
      </c>
      <c r="S107" s="72" t="s">
        <v>151</v>
      </c>
      <c r="T107" s="72" t="s">
        <v>161</v>
      </c>
      <c r="U107" s="72" t="s">
        <v>185</v>
      </c>
      <c r="V107" s="72" t="s">
        <v>186</v>
      </c>
      <c r="W107" s="72" t="s">
        <v>187</v>
      </c>
      <c r="X107" s="73" t="s">
        <v>188</v>
      </c>
      <c r="Y107" s="73">
        <v>0.66945902301170768</v>
      </c>
      <c r="Z107" s="19">
        <v>1.0285824579221139</v>
      </c>
      <c r="AA107" s="11">
        <v>0.60460000000000003</v>
      </c>
      <c r="AB107" s="11" t="s">
        <v>124</v>
      </c>
      <c r="AC107" s="11">
        <v>4</v>
      </c>
      <c r="AD107" s="21">
        <v>61.015167306244422</v>
      </c>
      <c r="AE107" s="21">
        <v>38.984832693755578</v>
      </c>
      <c r="AF107" s="11">
        <f t="shared" si="7"/>
        <v>0.38984832693755578</v>
      </c>
      <c r="AG107" s="10">
        <f t="shared" si="8"/>
        <v>-0.44794981243303345</v>
      </c>
      <c r="AH107" s="143">
        <f>AVERAGE(AE105:AE107)</f>
        <v>38.930003683654597</v>
      </c>
      <c r="AI107" s="47"/>
    </row>
    <row r="108" spans="1:39" x14ac:dyDescent="0.25">
      <c r="A108" s="47"/>
      <c r="B108" s="17" t="s">
        <v>87</v>
      </c>
      <c r="C108" s="18" t="s">
        <v>973</v>
      </c>
      <c r="D108" s="54" t="s">
        <v>99</v>
      </c>
      <c r="E108" s="8" t="s">
        <v>123</v>
      </c>
      <c r="F108" s="72" t="s">
        <v>128</v>
      </c>
      <c r="G108" s="72" t="s">
        <v>129</v>
      </c>
      <c r="H108" s="72" t="s">
        <v>130</v>
      </c>
      <c r="I108" s="72" t="s">
        <v>132</v>
      </c>
      <c r="J108" s="72" t="s">
        <v>618</v>
      </c>
      <c r="K108" s="72" t="s">
        <v>619</v>
      </c>
      <c r="L108" s="72" t="s">
        <v>620</v>
      </c>
      <c r="M108" s="73" t="s">
        <v>621</v>
      </c>
      <c r="N108" s="73">
        <v>0.68377629424360742</v>
      </c>
      <c r="O108" s="15"/>
      <c r="P108" s="8" t="s">
        <v>100</v>
      </c>
      <c r="Q108" s="72" t="s">
        <v>128</v>
      </c>
      <c r="R108" s="72" t="s">
        <v>150</v>
      </c>
      <c r="S108" s="72" t="s">
        <v>151</v>
      </c>
      <c r="T108" s="72" t="s">
        <v>161</v>
      </c>
      <c r="U108" s="72" t="s">
        <v>189</v>
      </c>
      <c r="V108" s="72" t="s">
        <v>190</v>
      </c>
      <c r="W108" s="72" t="s">
        <v>191</v>
      </c>
      <c r="X108" s="73" t="s">
        <v>192</v>
      </c>
      <c r="Y108" s="73">
        <v>0.65904458598726112</v>
      </c>
      <c r="Z108" s="19">
        <v>1.0375266086425665</v>
      </c>
      <c r="AA108" s="11">
        <v>0.60460000000000003</v>
      </c>
      <c r="AB108" s="11" t="s">
        <v>124</v>
      </c>
      <c r="AC108" s="11">
        <v>4</v>
      </c>
      <c r="AD108" s="21">
        <v>61.187090575969691</v>
      </c>
      <c r="AE108" s="21">
        <v>38.812909424030309</v>
      </c>
      <c r="AF108" s="11">
        <f t="shared" si="7"/>
        <v>0.38812909424030312</v>
      </c>
      <c r="AG108" s="10">
        <f t="shared" si="8"/>
        <v>-0.45518332056117283</v>
      </c>
      <c r="AH108" s="142"/>
      <c r="AI108" s="47"/>
    </row>
    <row r="109" spans="1:39" x14ac:dyDescent="0.25">
      <c r="A109" s="47"/>
      <c r="B109" s="17" t="s">
        <v>87</v>
      </c>
      <c r="C109" s="18" t="s">
        <v>974</v>
      </c>
      <c r="D109" s="54" t="s">
        <v>99</v>
      </c>
      <c r="E109" s="8" t="s">
        <v>123</v>
      </c>
      <c r="F109" s="72" t="s">
        <v>622</v>
      </c>
      <c r="G109" s="72" t="s">
        <v>129</v>
      </c>
      <c r="H109" s="72" t="s">
        <v>130</v>
      </c>
      <c r="I109" s="72" t="s">
        <v>613</v>
      </c>
      <c r="J109" s="72" t="s">
        <v>623</v>
      </c>
      <c r="K109" s="72" t="s">
        <v>624</v>
      </c>
      <c r="L109" s="72" t="s">
        <v>625</v>
      </c>
      <c r="M109" s="73" t="s">
        <v>145</v>
      </c>
      <c r="N109" s="73">
        <v>0.68702453987730061</v>
      </c>
      <c r="O109" s="15"/>
      <c r="P109" s="8" t="s">
        <v>100</v>
      </c>
      <c r="Q109" s="72" t="s">
        <v>193</v>
      </c>
      <c r="R109" s="72" t="s">
        <v>150</v>
      </c>
      <c r="S109" s="72" t="s">
        <v>151</v>
      </c>
      <c r="T109" s="72" t="s">
        <v>161</v>
      </c>
      <c r="U109" s="72" t="s">
        <v>194</v>
      </c>
      <c r="V109" s="72" t="s">
        <v>195</v>
      </c>
      <c r="W109" s="72" t="s">
        <v>196</v>
      </c>
      <c r="X109" s="73" t="s">
        <v>192</v>
      </c>
      <c r="Y109" s="73">
        <v>0.66153545741530262</v>
      </c>
      <c r="Z109" s="19">
        <v>1.0385301833428353</v>
      </c>
      <c r="AA109" s="11">
        <v>0.60460000000000003</v>
      </c>
      <c r="AB109" s="11" t="s">
        <v>124</v>
      </c>
      <c r="AC109" s="11">
        <v>4</v>
      </c>
      <c r="AD109" s="21">
        <v>61.206328695915779</v>
      </c>
      <c r="AE109" s="21">
        <v>38.793671304084221</v>
      </c>
      <c r="AF109" s="11">
        <f t="shared" si="7"/>
        <v>0.38793671304084221</v>
      </c>
      <c r="AG109" s="10">
        <f t="shared" si="8"/>
        <v>-0.45599347163006276</v>
      </c>
      <c r="AH109" s="142"/>
      <c r="AI109" s="47"/>
    </row>
    <row r="110" spans="1:39" x14ac:dyDescent="0.25">
      <c r="A110" s="47"/>
      <c r="B110" s="17" t="s">
        <v>87</v>
      </c>
      <c r="C110" s="18" t="s">
        <v>975</v>
      </c>
      <c r="D110" s="54" t="s">
        <v>99</v>
      </c>
      <c r="E110" s="8" t="s">
        <v>123</v>
      </c>
      <c r="F110" s="72" t="s">
        <v>622</v>
      </c>
      <c r="G110" s="72" t="s">
        <v>129</v>
      </c>
      <c r="H110" s="72" t="s">
        <v>130</v>
      </c>
      <c r="I110" s="72" t="s">
        <v>606</v>
      </c>
      <c r="J110" s="72" t="s">
        <v>626</v>
      </c>
      <c r="K110" s="72" t="s">
        <v>627</v>
      </c>
      <c r="L110" s="72" t="s">
        <v>628</v>
      </c>
      <c r="M110" s="73" t="s">
        <v>146</v>
      </c>
      <c r="N110" s="73">
        <v>0.69802205815331331</v>
      </c>
      <c r="O110" s="15"/>
      <c r="P110" s="8" t="s">
        <v>100</v>
      </c>
      <c r="Q110" s="72" t="s">
        <v>193</v>
      </c>
      <c r="R110" s="72" t="s">
        <v>150</v>
      </c>
      <c r="S110" s="72" t="s">
        <v>151</v>
      </c>
      <c r="T110" s="72" t="s">
        <v>161</v>
      </c>
      <c r="U110" s="72" t="s">
        <v>197</v>
      </c>
      <c r="V110" s="72" t="s">
        <v>198</v>
      </c>
      <c r="W110" s="72" t="s">
        <v>199</v>
      </c>
      <c r="X110" s="73" t="s">
        <v>200</v>
      </c>
      <c r="Y110" s="73">
        <v>0.68094012695144968</v>
      </c>
      <c r="Z110" s="19">
        <v>1.0250858049419689</v>
      </c>
      <c r="AA110" s="11">
        <v>0.60460000000000003</v>
      </c>
      <c r="AB110" s="11" t="s">
        <v>124</v>
      </c>
      <c r="AC110" s="11">
        <v>4</v>
      </c>
      <c r="AD110" s="21">
        <v>60.947724814824035</v>
      </c>
      <c r="AE110" s="21">
        <v>39.052275185175965</v>
      </c>
      <c r="AF110" s="11">
        <f t="shared" si="7"/>
        <v>0.39052275185175966</v>
      </c>
      <c r="AG110" s="10">
        <f t="shared" si="8"/>
        <v>-0.44511538854236288</v>
      </c>
      <c r="AH110" s="143">
        <f>AVERAGE(AE108:AE110)</f>
        <v>38.886285304430167</v>
      </c>
      <c r="AI110" s="47"/>
    </row>
    <row r="111" spans="1:39" x14ac:dyDescent="0.25">
      <c r="A111" s="47"/>
      <c r="B111" s="17" t="s">
        <v>87</v>
      </c>
      <c r="C111" s="18" t="s">
        <v>976</v>
      </c>
      <c r="D111" s="54" t="s">
        <v>99</v>
      </c>
      <c r="E111" s="8" t="s">
        <v>123</v>
      </c>
      <c r="F111" s="72" t="s">
        <v>128</v>
      </c>
      <c r="G111" s="72" t="s">
        <v>129</v>
      </c>
      <c r="H111" s="72" t="s">
        <v>130</v>
      </c>
      <c r="I111" s="72" t="s">
        <v>132</v>
      </c>
      <c r="J111" s="72" t="s">
        <v>629</v>
      </c>
      <c r="K111" s="72" t="s">
        <v>630</v>
      </c>
      <c r="L111" s="72" t="s">
        <v>631</v>
      </c>
      <c r="M111" s="73" t="s">
        <v>147</v>
      </c>
      <c r="N111" s="73">
        <v>0.66614384942863547</v>
      </c>
      <c r="O111" s="15"/>
      <c r="P111" s="8" t="s">
        <v>100</v>
      </c>
      <c r="Q111" s="72" t="s">
        <v>128</v>
      </c>
      <c r="R111" s="72" t="s">
        <v>150</v>
      </c>
      <c r="S111" s="72" t="s">
        <v>151</v>
      </c>
      <c r="T111" s="72" t="s">
        <v>148</v>
      </c>
      <c r="U111" s="72" t="s">
        <v>201</v>
      </c>
      <c r="V111" s="72" t="s">
        <v>202</v>
      </c>
      <c r="W111" s="72" t="s">
        <v>140</v>
      </c>
      <c r="X111" s="73" t="s">
        <v>138</v>
      </c>
      <c r="Y111" s="73">
        <v>0.63460058981920764</v>
      </c>
      <c r="Z111" s="19">
        <v>1.0497056890829777</v>
      </c>
      <c r="AA111" s="11">
        <v>0.60460000000000003</v>
      </c>
      <c r="AB111" s="11" t="s">
        <v>124</v>
      </c>
      <c r="AC111" s="11">
        <v>4</v>
      </c>
      <c r="AD111" s="21">
        <v>61.419851686992956</v>
      </c>
      <c r="AE111" s="21">
        <v>38.580148313007044</v>
      </c>
      <c r="AF111" s="11">
        <f t="shared" si="7"/>
        <v>0.38580148313007046</v>
      </c>
      <c r="AG111" s="10">
        <f t="shared" si="8"/>
        <v>-0.46499524850709223</v>
      </c>
      <c r="AH111" s="142"/>
      <c r="AI111" s="47"/>
    </row>
    <row r="112" spans="1:39" x14ac:dyDescent="0.25">
      <c r="A112" s="47"/>
      <c r="B112" s="17" t="s">
        <v>87</v>
      </c>
      <c r="C112" s="18" t="s">
        <v>977</v>
      </c>
      <c r="D112" s="54" t="s">
        <v>99</v>
      </c>
      <c r="E112" s="8" t="s">
        <v>123</v>
      </c>
      <c r="F112" s="72" t="s">
        <v>128</v>
      </c>
      <c r="G112" s="72" t="s">
        <v>129</v>
      </c>
      <c r="H112" s="72" t="s">
        <v>130</v>
      </c>
      <c r="I112" s="72" t="s">
        <v>606</v>
      </c>
      <c r="J112" s="72" t="s">
        <v>632</v>
      </c>
      <c r="K112" s="72" t="s">
        <v>633</v>
      </c>
      <c r="L112" s="72" t="s">
        <v>634</v>
      </c>
      <c r="M112" s="73" t="s">
        <v>635</v>
      </c>
      <c r="N112" s="73">
        <v>0.66205546932991433</v>
      </c>
      <c r="O112" s="15"/>
      <c r="P112" s="8" t="s">
        <v>100</v>
      </c>
      <c r="Q112" s="72" t="s">
        <v>128</v>
      </c>
      <c r="R112" s="72" t="s">
        <v>150</v>
      </c>
      <c r="S112" s="72" t="s">
        <v>151</v>
      </c>
      <c r="T112" s="72" t="s">
        <v>131</v>
      </c>
      <c r="U112" s="72" t="s">
        <v>203</v>
      </c>
      <c r="V112" s="72" t="s">
        <v>204</v>
      </c>
      <c r="W112" s="72" t="s">
        <v>205</v>
      </c>
      <c r="X112" s="73" t="s">
        <v>206</v>
      </c>
      <c r="Y112" s="73">
        <v>0.64230197350635299</v>
      </c>
      <c r="Z112" s="19">
        <v>1.0307542194144699</v>
      </c>
      <c r="AA112" s="11">
        <v>0.60460000000000003</v>
      </c>
      <c r="AB112" s="11" t="s">
        <v>124</v>
      </c>
      <c r="AC112" s="11">
        <v>4</v>
      </c>
      <c r="AD112" s="21">
        <v>61.056990234429286</v>
      </c>
      <c r="AE112" s="21">
        <v>38.943009765570714</v>
      </c>
      <c r="AF112" s="11">
        <f t="shared" si="7"/>
        <v>0.38943009765570713</v>
      </c>
      <c r="AG112" s="10">
        <f t="shared" si="8"/>
        <v>-0.44970840481183466</v>
      </c>
      <c r="AH112" s="142"/>
      <c r="AI112" s="47"/>
    </row>
    <row r="113" spans="1:35" x14ac:dyDescent="0.25">
      <c r="A113" s="47"/>
      <c r="B113" s="17" t="s">
        <v>87</v>
      </c>
      <c r="C113" s="18" t="s">
        <v>978</v>
      </c>
      <c r="D113" s="54" t="s">
        <v>99</v>
      </c>
      <c r="E113" s="8" t="s">
        <v>123</v>
      </c>
      <c r="F113" s="72" t="s">
        <v>128</v>
      </c>
      <c r="G113" s="72" t="s">
        <v>129</v>
      </c>
      <c r="H113" s="72" t="s">
        <v>130</v>
      </c>
      <c r="I113" s="72" t="s">
        <v>606</v>
      </c>
      <c r="J113" s="72" t="s">
        <v>636</v>
      </c>
      <c r="K113" s="72" t="s">
        <v>637</v>
      </c>
      <c r="L113" s="72" t="s">
        <v>600</v>
      </c>
      <c r="M113" s="73" t="s">
        <v>638</v>
      </c>
      <c r="N113" s="73">
        <v>0.67753410250858359</v>
      </c>
      <c r="O113" s="15"/>
      <c r="P113" s="8" t="s">
        <v>100</v>
      </c>
      <c r="Q113" s="72" t="s">
        <v>128</v>
      </c>
      <c r="R113" s="72" t="s">
        <v>150</v>
      </c>
      <c r="S113" s="72" t="s">
        <v>151</v>
      </c>
      <c r="T113" s="72" t="s">
        <v>161</v>
      </c>
      <c r="U113" s="72" t="s">
        <v>207</v>
      </c>
      <c r="V113" s="72" t="s">
        <v>208</v>
      </c>
      <c r="W113" s="72" t="s">
        <v>209</v>
      </c>
      <c r="X113" s="73" t="s">
        <v>210</v>
      </c>
      <c r="Y113" s="73">
        <v>0.66275852983796613</v>
      </c>
      <c r="Z113" s="19">
        <v>1.0222940513104068</v>
      </c>
      <c r="AA113" s="11">
        <v>0.60460000000000003</v>
      </c>
      <c r="AB113" s="11" t="s">
        <v>124</v>
      </c>
      <c r="AC113" s="11">
        <v>4</v>
      </c>
      <c r="AD113" s="21">
        <v>60.893784499701631</v>
      </c>
      <c r="AE113" s="21">
        <v>39.106215500298369</v>
      </c>
      <c r="AF113" s="11">
        <f t="shared" si="7"/>
        <v>0.39106215500298369</v>
      </c>
      <c r="AG113" s="10">
        <f t="shared" si="8"/>
        <v>-0.44284969018720716</v>
      </c>
      <c r="AH113" s="143"/>
      <c r="AI113" s="47"/>
    </row>
    <row r="114" spans="1:35" x14ac:dyDescent="0.25">
      <c r="A114" s="47"/>
      <c r="B114" s="17" t="s">
        <v>87</v>
      </c>
      <c r="C114" s="18" t="s">
        <v>979</v>
      </c>
      <c r="D114" s="54" t="s">
        <v>99</v>
      </c>
      <c r="E114" s="8" t="s">
        <v>123</v>
      </c>
      <c r="F114" s="72" t="s">
        <v>128</v>
      </c>
      <c r="G114" s="72" t="s">
        <v>129</v>
      </c>
      <c r="H114" s="72" t="s">
        <v>130</v>
      </c>
      <c r="I114" s="72" t="s">
        <v>148</v>
      </c>
      <c r="J114" s="72" t="s">
        <v>639</v>
      </c>
      <c r="K114" s="72" t="s">
        <v>640</v>
      </c>
      <c r="L114" s="72" t="s">
        <v>641</v>
      </c>
      <c r="M114" s="73" t="s">
        <v>642</v>
      </c>
      <c r="N114" s="73">
        <v>0.66819718130221284</v>
      </c>
      <c r="O114" s="15"/>
      <c r="P114" s="8" t="s">
        <v>100</v>
      </c>
      <c r="Q114" s="72" t="s">
        <v>128</v>
      </c>
      <c r="R114" s="72" t="s">
        <v>150</v>
      </c>
      <c r="S114" s="72" t="s">
        <v>151</v>
      </c>
      <c r="T114" s="72" t="s">
        <v>131</v>
      </c>
      <c r="U114" s="72" t="s">
        <v>211</v>
      </c>
      <c r="V114" s="72" t="s">
        <v>212</v>
      </c>
      <c r="W114" s="72" t="s">
        <v>213</v>
      </c>
      <c r="X114" s="73" t="s">
        <v>214</v>
      </c>
      <c r="Y114" s="73">
        <v>0.6452210931062895</v>
      </c>
      <c r="Z114" s="19">
        <v>1.0356096358928837</v>
      </c>
      <c r="AA114" s="11">
        <v>0.60460000000000003</v>
      </c>
      <c r="AB114" s="11" t="s">
        <v>124</v>
      </c>
      <c r="AC114" s="11">
        <v>4</v>
      </c>
      <c r="AD114" s="21">
        <v>61.150313681398913</v>
      </c>
      <c r="AE114" s="21">
        <v>38.849686318601087</v>
      </c>
      <c r="AF114" s="11">
        <f t="shared" si="7"/>
        <v>0.3884968631860109</v>
      </c>
      <c r="AG114" s="10">
        <f t="shared" si="8"/>
        <v>-0.45363498921023521</v>
      </c>
      <c r="AH114" s="143">
        <f>AVERAGE(AE111:AE114)</f>
        <v>38.869764974369303</v>
      </c>
      <c r="AI114" s="47"/>
    </row>
    <row r="115" spans="1:35" x14ac:dyDescent="0.25">
      <c r="A115" s="47"/>
      <c r="B115" s="17" t="s">
        <v>87</v>
      </c>
      <c r="C115" s="18" t="s">
        <v>980</v>
      </c>
      <c r="D115" s="54" t="s">
        <v>99</v>
      </c>
      <c r="E115" s="8" t="s">
        <v>123</v>
      </c>
      <c r="F115" s="72" t="s">
        <v>643</v>
      </c>
      <c r="G115" s="72" t="s">
        <v>129</v>
      </c>
      <c r="H115" s="72" t="s">
        <v>130</v>
      </c>
      <c r="I115" s="72" t="s">
        <v>132</v>
      </c>
      <c r="J115" s="72" t="s">
        <v>644</v>
      </c>
      <c r="K115" s="72" t="s">
        <v>645</v>
      </c>
      <c r="L115" s="72" t="s">
        <v>646</v>
      </c>
      <c r="M115" s="73" t="s">
        <v>647</v>
      </c>
      <c r="N115" s="73">
        <v>0.67753205128205118</v>
      </c>
      <c r="O115" s="15"/>
      <c r="P115" s="8" t="s">
        <v>100</v>
      </c>
      <c r="Q115" s="72" t="s">
        <v>128</v>
      </c>
      <c r="R115" s="72" t="s">
        <v>150</v>
      </c>
      <c r="S115" s="72" t="s">
        <v>151</v>
      </c>
      <c r="T115" s="72" t="s">
        <v>148</v>
      </c>
      <c r="U115" s="72" t="s">
        <v>215</v>
      </c>
      <c r="V115" s="72" t="s">
        <v>216</v>
      </c>
      <c r="W115" s="72" t="s">
        <v>217</v>
      </c>
      <c r="X115" s="73" t="s">
        <v>218</v>
      </c>
      <c r="Y115" s="73">
        <v>0.65949424689592406</v>
      </c>
      <c r="Z115" s="19">
        <v>1.027350965487609</v>
      </c>
      <c r="AA115" s="11">
        <v>0.60460000000000003</v>
      </c>
      <c r="AB115" s="11" t="s">
        <v>124</v>
      </c>
      <c r="AC115" s="11">
        <v>4</v>
      </c>
      <c r="AD115" s="21">
        <v>60.991429466613845</v>
      </c>
      <c r="AE115" s="21">
        <v>39.008570533386155</v>
      </c>
      <c r="AF115" s="11">
        <f t="shared" si="7"/>
        <v>0.39008570533386155</v>
      </c>
      <c r="AG115" s="10">
        <f t="shared" si="8"/>
        <v>-0.44695197450200369</v>
      </c>
      <c r="AH115" s="142"/>
      <c r="AI115" s="47"/>
    </row>
    <row r="116" spans="1:35" x14ac:dyDescent="0.25">
      <c r="A116" s="47"/>
      <c r="B116" s="17" t="s">
        <v>87</v>
      </c>
      <c r="C116" s="18" t="s">
        <v>981</v>
      </c>
      <c r="D116" s="54" t="s">
        <v>99</v>
      </c>
      <c r="E116" s="8" t="s">
        <v>123</v>
      </c>
      <c r="F116" s="72" t="s">
        <v>128</v>
      </c>
      <c r="G116" s="72" t="s">
        <v>129</v>
      </c>
      <c r="H116" s="72" t="s">
        <v>130</v>
      </c>
      <c r="I116" s="72" t="s">
        <v>606</v>
      </c>
      <c r="J116" s="72" t="s">
        <v>648</v>
      </c>
      <c r="K116" s="72" t="s">
        <v>649</v>
      </c>
      <c r="L116" s="72" t="s">
        <v>650</v>
      </c>
      <c r="M116" s="73" t="s">
        <v>651</v>
      </c>
      <c r="N116" s="73">
        <v>0.68085507109897359</v>
      </c>
      <c r="O116" s="15"/>
      <c r="P116" s="8" t="s">
        <v>100</v>
      </c>
      <c r="Q116" s="72" t="s">
        <v>128</v>
      </c>
      <c r="R116" s="72" t="s">
        <v>150</v>
      </c>
      <c r="S116" s="72" t="s">
        <v>151</v>
      </c>
      <c r="T116" s="72" t="s">
        <v>131</v>
      </c>
      <c r="U116" s="72" t="s">
        <v>219</v>
      </c>
      <c r="V116" s="72" t="s">
        <v>220</v>
      </c>
      <c r="W116" s="72" t="s">
        <v>221</v>
      </c>
      <c r="X116" s="73" t="s">
        <v>222</v>
      </c>
      <c r="Y116" s="73">
        <v>0.66384538487170941</v>
      </c>
      <c r="Z116" s="19">
        <v>1.025622963742606</v>
      </c>
      <c r="AA116" s="11">
        <v>0.60460000000000003</v>
      </c>
      <c r="AB116" s="11" t="s">
        <v>124</v>
      </c>
      <c r="AC116" s="11">
        <v>4</v>
      </c>
      <c r="AD116" s="21">
        <v>60.95809385944203</v>
      </c>
      <c r="AE116" s="21">
        <v>39.04190614055797</v>
      </c>
      <c r="AF116" s="11">
        <f t="shared" si="7"/>
        <v>0.39041906140557969</v>
      </c>
      <c r="AG116" s="10">
        <f t="shared" si="8"/>
        <v>-0.44555105650493021</v>
      </c>
      <c r="AH116" s="142"/>
      <c r="AI116" s="47"/>
    </row>
    <row r="117" spans="1:35" x14ac:dyDescent="0.25">
      <c r="A117" s="47"/>
      <c r="B117" s="17" t="s">
        <v>87</v>
      </c>
      <c r="C117" s="18" t="s">
        <v>982</v>
      </c>
      <c r="D117" s="54" t="s">
        <v>99</v>
      </c>
      <c r="E117" s="8" t="s">
        <v>123</v>
      </c>
      <c r="F117" s="72" t="s">
        <v>128</v>
      </c>
      <c r="G117" s="72" t="s">
        <v>129</v>
      </c>
      <c r="H117" s="72" t="s">
        <v>130</v>
      </c>
      <c r="I117" s="72" t="s">
        <v>606</v>
      </c>
      <c r="J117" s="72" t="s">
        <v>652</v>
      </c>
      <c r="K117" s="72" t="s">
        <v>599</v>
      </c>
      <c r="L117" s="72" t="s">
        <v>149</v>
      </c>
      <c r="M117" s="73" t="s">
        <v>653</v>
      </c>
      <c r="N117" s="73">
        <v>0.68404056061486784</v>
      </c>
      <c r="O117" s="15"/>
      <c r="P117" s="8" t="s">
        <v>100</v>
      </c>
      <c r="Q117" s="72" t="s">
        <v>128</v>
      </c>
      <c r="R117" s="72" t="s">
        <v>150</v>
      </c>
      <c r="S117" s="72" t="s">
        <v>151</v>
      </c>
      <c r="T117" s="72" t="s">
        <v>131</v>
      </c>
      <c r="U117" s="72" t="s">
        <v>223</v>
      </c>
      <c r="V117" s="72" t="s">
        <v>224</v>
      </c>
      <c r="W117" s="72" t="s">
        <v>225</v>
      </c>
      <c r="X117" s="73" t="s">
        <v>226</v>
      </c>
      <c r="Y117" s="73">
        <v>0.66504871822529033</v>
      </c>
      <c r="Z117" s="19">
        <v>1.0285570693832145</v>
      </c>
      <c r="AA117" s="11">
        <v>0.60460000000000003</v>
      </c>
      <c r="AB117" s="11" t="s">
        <v>124</v>
      </c>
      <c r="AC117" s="11">
        <v>4</v>
      </c>
      <c r="AD117" s="21">
        <v>61.014678087902951</v>
      </c>
      <c r="AE117" s="21">
        <v>38.985321912097049</v>
      </c>
      <c r="AF117" s="11">
        <f t="shared" si="7"/>
        <v>0.38985321912097048</v>
      </c>
      <c r="AG117" s="10">
        <f t="shared" si="8"/>
        <v>-0.44792924556005392</v>
      </c>
      <c r="AH117" s="143">
        <f>AVERAGE(AE115:AE117)</f>
        <v>39.01193286201373</v>
      </c>
      <c r="AI117" s="47"/>
    </row>
    <row r="118" spans="1:35" x14ac:dyDescent="0.25">
      <c r="A118" s="47"/>
      <c r="B118" s="47"/>
      <c r="C118" s="47"/>
      <c r="D118" s="1"/>
      <c r="E118" s="1"/>
      <c r="F118" s="1"/>
      <c r="G118" s="1"/>
      <c r="H118" s="1"/>
      <c r="I118" s="1"/>
      <c r="J118" s="1"/>
      <c r="K118" s="1"/>
      <c r="L118" s="1"/>
      <c r="M118" s="26"/>
      <c r="N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47"/>
      <c r="AI118" s="47"/>
    </row>
    <row r="120" spans="1:35" ht="18" x14ac:dyDescent="0.25">
      <c r="B120" s="24" t="s">
        <v>110</v>
      </c>
    </row>
    <row r="121" spans="1:35" ht="18" x14ac:dyDescent="0.25">
      <c r="B121" s="24" t="s">
        <v>125</v>
      </c>
    </row>
    <row r="122" spans="1:35" ht="18" x14ac:dyDescent="0.25">
      <c r="B122" s="24" t="s">
        <v>987</v>
      </c>
    </row>
    <row r="124" spans="1:35" x14ac:dyDescent="0.25"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</row>
    <row r="125" spans="1:35" x14ac:dyDescent="0.25">
      <c r="B125" s="25"/>
      <c r="C125" s="25" t="s">
        <v>112</v>
      </c>
      <c r="D125" s="25" t="s">
        <v>111</v>
      </c>
      <c r="E125" s="25" t="s">
        <v>111</v>
      </c>
      <c r="F125" s="25" t="s">
        <v>111</v>
      </c>
      <c r="G125" s="25" t="s">
        <v>111</v>
      </c>
      <c r="H125" s="9"/>
      <c r="I125" s="9"/>
      <c r="J125" s="9"/>
      <c r="K125" s="9"/>
      <c r="L125" s="9"/>
      <c r="M125" s="9"/>
      <c r="N125" s="25"/>
    </row>
    <row r="126" spans="1:35" x14ac:dyDescent="0.25">
      <c r="B126" s="120" t="s">
        <v>113</v>
      </c>
      <c r="C126" s="68" t="s">
        <v>859</v>
      </c>
      <c r="D126" s="68" t="s">
        <v>985</v>
      </c>
      <c r="E126" s="68" t="s">
        <v>860</v>
      </c>
      <c r="F126" s="68" t="s">
        <v>986</v>
      </c>
      <c r="G126" s="68" t="s">
        <v>861</v>
      </c>
      <c r="H126" s="9"/>
      <c r="I126" s="9"/>
      <c r="J126" s="9"/>
      <c r="K126" s="9"/>
      <c r="L126" s="9"/>
      <c r="M126" s="9"/>
      <c r="N126" s="25"/>
    </row>
    <row r="127" spans="1:35" x14ac:dyDescent="0.25">
      <c r="B127" s="68" t="s">
        <v>859</v>
      </c>
      <c r="C127" s="48"/>
      <c r="D127" s="48"/>
      <c r="E127" s="48"/>
      <c r="F127" s="49"/>
      <c r="G127" s="25"/>
      <c r="H127" s="9"/>
      <c r="I127" s="9"/>
      <c r="J127" s="9"/>
      <c r="K127" s="9"/>
      <c r="L127" s="9"/>
      <c r="M127" s="9"/>
      <c r="N127" s="25"/>
      <c r="U127" s="50"/>
      <c r="V127" s="45"/>
      <c r="W127" s="45"/>
      <c r="X127" s="45"/>
      <c r="Y127" s="45"/>
      <c r="Z127" s="45"/>
    </row>
    <row r="128" spans="1:35" x14ac:dyDescent="0.25">
      <c r="B128" s="68" t="s">
        <v>985</v>
      </c>
      <c r="C128" s="82">
        <v>2.5396999999999999E-2</v>
      </c>
      <c r="D128" s="48"/>
      <c r="E128" s="48"/>
      <c r="F128" s="48"/>
      <c r="G128" s="25"/>
      <c r="H128" s="9"/>
      <c r="I128" s="9"/>
      <c r="J128" s="69"/>
      <c r="K128" s="70"/>
      <c r="L128" s="69"/>
      <c r="M128" s="71"/>
      <c r="N128" s="25"/>
      <c r="U128" s="50"/>
      <c r="V128" s="45"/>
      <c r="W128" s="45"/>
      <c r="X128" s="45"/>
      <c r="Y128" s="45"/>
      <c r="Z128" s="45"/>
    </row>
    <row r="129" spans="2:26" x14ac:dyDescent="0.25">
      <c r="B129" s="68" t="s">
        <v>860</v>
      </c>
      <c r="C129" s="82">
        <v>7.3000000000000004E-6</v>
      </c>
      <c r="D129" s="83">
        <v>0.42138940000000003</v>
      </c>
      <c r="E129" s="84"/>
      <c r="F129" s="84"/>
      <c r="G129" s="25"/>
      <c r="H129" s="9"/>
      <c r="I129" s="9"/>
      <c r="J129" s="70"/>
      <c r="K129" s="69"/>
      <c r="L129" s="69"/>
      <c r="M129" s="69"/>
      <c r="N129" s="25"/>
      <c r="U129" s="50"/>
      <c r="V129" s="45"/>
      <c r="W129" s="45"/>
      <c r="X129" s="45"/>
      <c r="Y129" s="45"/>
      <c r="Z129" s="45"/>
    </row>
    <row r="130" spans="2:26" x14ac:dyDescent="0.25">
      <c r="B130" s="68" t="s">
        <v>986</v>
      </c>
      <c r="C130" s="82">
        <v>4.0200000000000001E-4</v>
      </c>
      <c r="D130" s="83">
        <v>0.83611840000000004</v>
      </c>
      <c r="E130" s="83">
        <v>0.96263270000000001</v>
      </c>
      <c r="F130" s="84"/>
      <c r="G130" s="50"/>
      <c r="H130" s="9"/>
      <c r="I130" s="9"/>
      <c r="J130" s="9"/>
      <c r="K130" s="9"/>
      <c r="L130" s="69"/>
      <c r="M130" s="69"/>
      <c r="N130" s="25"/>
      <c r="U130" s="50"/>
      <c r="V130" s="45"/>
      <c r="W130" s="45"/>
      <c r="X130" s="45"/>
      <c r="Y130" s="45"/>
      <c r="Z130" s="45"/>
    </row>
    <row r="131" spans="2:26" x14ac:dyDescent="0.25">
      <c r="B131" s="68" t="s">
        <v>861</v>
      </c>
      <c r="C131" s="82">
        <v>3.1785000000000001E-2</v>
      </c>
      <c r="D131" s="83">
        <v>0.99999890000000002</v>
      </c>
      <c r="E131" s="83">
        <v>0.51230710000000002</v>
      </c>
      <c r="F131" s="83">
        <v>0.87913640000000004</v>
      </c>
      <c r="G131" s="25"/>
      <c r="H131" s="9"/>
      <c r="I131" s="9"/>
      <c r="J131" s="70"/>
      <c r="K131" s="9"/>
      <c r="L131" s="9"/>
      <c r="M131" s="69"/>
      <c r="N131" s="25"/>
      <c r="U131" s="50"/>
      <c r="V131" s="45"/>
      <c r="W131" s="45"/>
      <c r="X131" s="45"/>
      <c r="Y131" s="45"/>
      <c r="Z131" s="45"/>
    </row>
    <row r="132" spans="2:26" x14ac:dyDescent="0.25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25"/>
      <c r="U132" s="50"/>
      <c r="V132" s="45"/>
      <c r="W132" s="45"/>
      <c r="X132" s="45"/>
      <c r="Y132" s="45"/>
      <c r="Z132" s="45"/>
    </row>
    <row r="133" spans="2:26" x14ac:dyDescent="0.25"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U133" s="50"/>
      <c r="V133" s="45"/>
      <c r="W133" s="45"/>
      <c r="X133" s="45"/>
      <c r="Y133" s="45"/>
      <c r="Z133" s="45"/>
    </row>
    <row r="134" spans="2:26" x14ac:dyDescent="0.25">
      <c r="B134" s="25"/>
      <c r="C134" s="25"/>
      <c r="D134" s="25"/>
      <c r="E134" s="25"/>
      <c r="F134" s="25"/>
      <c r="G134" s="25"/>
      <c r="H134" s="25"/>
      <c r="I134" s="53"/>
      <c r="J134" s="25"/>
      <c r="K134" s="25"/>
      <c r="L134" s="25"/>
      <c r="M134" s="25"/>
      <c r="N134" s="25"/>
    </row>
    <row r="135" spans="2:26" x14ac:dyDescent="0.25">
      <c r="B135" s="25"/>
      <c r="C135" s="25"/>
      <c r="D135" s="25"/>
      <c r="E135" s="25"/>
      <c r="F135" s="25"/>
      <c r="G135" s="25"/>
      <c r="H135" s="25"/>
      <c r="I135" s="53"/>
      <c r="J135" s="25"/>
      <c r="K135" s="25"/>
      <c r="L135" s="25"/>
      <c r="M135" s="51"/>
      <c r="N135" s="25"/>
    </row>
    <row r="136" spans="2:26" x14ac:dyDescent="0.25">
      <c r="B136" s="25"/>
      <c r="C136" s="25"/>
      <c r="D136" s="25"/>
      <c r="E136" s="25"/>
      <c r="F136" s="25"/>
      <c r="G136" s="25"/>
      <c r="H136" s="25"/>
      <c r="I136" s="53"/>
      <c r="J136" s="25"/>
      <c r="K136" s="25"/>
      <c r="L136" s="25"/>
      <c r="M136" s="25"/>
      <c r="N136" s="25"/>
    </row>
    <row r="137" spans="2:26" x14ac:dyDescent="0.25">
      <c r="I137" s="50"/>
      <c r="J137" s="45"/>
      <c r="K137" s="45"/>
      <c r="L137" s="45"/>
      <c r="M137" s="44"/>
    </row>
    <row r="138" spans="2:26" x14ac:dyDescent="0.25">
      <c r="I138" s="50"/>
      <c r="J138" s="45"/>
      <c r="K138" s="45"/>
      <c r="L138" s="45"/>
      <c r="M138" s="45"/>
    </row>
    <row r="139" spans="2:26" x14ac:dyDescent="0.25">
      <c r="I139" s="50"/>
      <c r="J139" s="45"/>
      <c r="K139" s="45"/>
      <c r="L139" s="45"/>
      <c r="M139" s="45"/>
    </row>
    <row r="140" spans="2:26" x14ac:dyDescent="0.25">
      <c r="I140" s="50"/>
      <c r="J140" s="45"/>
      <c r="K140" s="45"/>
      <c r="L140" s="45"/>
      <c r="M140" s="45"/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175"/>
  <sheetViews>
    <sheetView topLeftCell="A91" zoomScale="115" zoomScaleNormal="115" workbookViewId="0">
      <selection activeCell="W3" sqref="W3"/>
    </sheetView>
  </sheetViews>
  <sheetFormatPr defaultRowHeight="15" x14ac:dyDescent="0.25"/>
  <cols>
    <col min="1" max="1" width="3.42578125" style="119" customWidth="1"/>
    <col min="2" max="2" width="33.140625" style="119" customWidth="1"/>
    <col min="3" max="3" width="19.5703125" style="119" customWidth="1"/>
    <col min="4" max="4" width="5.85546875" style="8" customWidth="1"/>
    <col min="5" max="5" width="13.7109375" style="8" bestFit="1" customWidth="1"/>
    <col min="6" max="9" width="9.140625" style="8"/>
    <col min="10" max="10" width="10.140625" style="8" customWidth="1"/>
    <col min="11" max="13" width="9.140625" style="8"/>
    <col min="14" max="14" width="10.140625" style="74" customWidth="1"/>
    <col min="15" max="15" width="10.42578125" style="74" customWidth="1"/>
    <col min="16" max="16" width="9.140625" style="8"/>
    <col min="17" max="17" width="8.140625" style="8" customWidth="1"/>
    <col min="18" max="18" width="10.85546875" style="8" customWidth="1"/>
    <col min="19" max="19" width="11" style="8" customWidth="1"/>
    <col min="20" max="20" width="11.42578125" style="8" customWidth="1"/>
    <col min="21" max="21" width="10.85546875" style="8" customWidth="1"/>
    <col min="22" max="22" width="14" style="8" customWidth="1"/>
    <col min="23" max="23" width="12" style="8" customWidth="1"/>
    <col min="24" max="24" width="9.85546875" style="119" customWidth="1"/>
    <col min="25" max="25" width="9.140625" style="119"/>
    <col min="26" max="26" width="11.42578125" style="119" customWidth="1"/>
    <col min="27" max="27" width="13.85546875" style="119" customWidth="1"/>
    <col min="28" max="29" width="9.140625" style="119"/>
    <col min="30" max="31" width="11.85546875" style="119" customWidth="1"/>
    <col min="32" max="32" width="3.5703125" style="119" customWidth="1"/>
    <col min="33" max="16384" width="9.140625" style="119"/>
  </cols>
  <sheetData>
    <row r="1" spans="1:32" x14ac:dyDescent="0.25">
      <c r="A1" s="133"/>
      <c r="B1" s="133"/>
      <c r="C1" s="133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1"/>
      <c r="O1" s="161"/>
      <c r="P1" s="160"/>
      <c r="Q1" s="160"/>
      <c r="R1" s="160"/>
      <c r="S1" s="160"/>
      <c r="T1" s="160"/>
      <c r="U1" s="160"/>
      <c r="V1" s="160"/>
      <c r="W1" s="160"/>
      <c r="X1" s="133"/>
      <c r="Y1" s="133"/>
      <c r="Z1" s="133"/>
      <c r="AA1" s="133"/>
      <c r="AB1" s="133"/>
      <c r="AC1" s="133"/>
      <c r="AD1" s="133"/>
      <c r="AE1" s="133"/>
      <c r="AF1" s="133"/>
    </row>
    <row r="2" spans="1:32" ht="90" x14ac:dyDescent="0.25">
      <c r="A2" s="133"/>
      <c r="B2" s="119" t="s">
        <v>86</v>
      </c>
      <c r="C2" s="119" t="s">
        <v>1155</v>
      </c>
      <c r="D2" s="8" t="s">
        <v>1156</v>
      </c>
      <c r="E2" s="158" t="s">
        <v>1414</v>
      </c>
      <c r="F2" s="158" t="s">
        <v>1415</v>
      </c>
      <c r="G2" s="158" t="s">
        <v>1416</v>
      </c>
      <c r="H2" s="158" t="s">
        <v>1417</v>
      </c>
      <c r="I2" s="158" t="s">
        <v>1418</v>
      </c>
      <c r="J2" s="158" t="s">
        <v>1419</v>
      </c>
      <c r="K2" s="158" t="s">
        <v>1420</v>
      </c>
      <c r="L2" s="158" t="s">
        <v>1421</v>
      </c>
      <c r="M2" s="158" t="s">
        <v>1422</v>
      </c>
      <c r="N2" s="159" t="s">
        <v>1423</v>
      </c>
      <c r="O2" s="159" t="s">
        <v>1424</v>
      </c>
      <c r="P2" s="158" t="s">
        <v>1425</v>
      </c>
      <c r="Q2" s="158" t="s">
        <v>1426</v>
      </c>
      <c r="R2" s="158" t="s">
        <v>1427</v>
      </c>
      <c r="S2" s="158" t="s">
        <v>1428</v>
      </c>
      <c r="T2" s="158" t="s">
        <v>1429</v>
      </c>
      <c r="U2" s="158" t="s">
        <v>1430</v>
      </c>
      <c r="V2" s="158" t="s">
        <v>1431</v>
      </c>
      <c r="W2" s="158" t="s">
        <v>1432</v>
      </c>
      <c r="X2" s="158" t="s">
        <v>1433</v>
      </c>
      <c r="Y2" s="158" t="s">
        <v>1434</v>
      </c>
      <c r="Z2" s="158" t="s">
        <v>1435</v>
      </c>
      <c r="AA2" s="158" t="s">
        <v>1436</v>
      </c>
      <c r="AB2" s="158" t="s">
        <v>1437</v>
      </c>
      <c r="AC2" s="158" t="s">
        <v>1438</v>
      </c>
      <c r="AD2" s="158" t="s">
        <v>1519</v>
      </c>
      <c r="AE2" s="158" t="s">
        <v>1439</v>
      </c>
      <c r="AF2" s="133"/>
    </row>
    <row r="3" spans="1:32" x14ac:dyDescent="0.25">
      <c r="A3" s="133"/>
      <c r="B3" s="39" t="s">
        <v>1412</v>
      </c>
      <c r="D3" s="119"/>
      <c r="E3" s="8" t="s">
        <v>1271</v>
      </c>
      <c r="F3" s="8" t="s">
        <v>1272</v>
      </c>
      <c r="G3" s="8" t="s">
        <v>1273</v>
      </c>
      <c r="H3" s="8" t="s">
        <v>1274</v>
      </c>
      <c r="I3" s="8" t="s">
        <v>1275</v>
      </c>
      <c r="J3" s="8" t="s">
        <v>1276</v>
      </c>
      <c r="K3" s="8" t="s">
        <v>1277</v>
      </c>
      <c r="L3" s="8" t="s">
        <v>1278</v>
      </c>
      <c r="M3" s="8" t="s">
        <v>1279</v>
      </c>
      <c r="N3" s="74" t="s">
        <v>1280</v>
      </c>
      <c r="O3" s="74" t="s">
        <v>1281</v>
      </c>
      <c r="P3" s="8" t="s">
        <v>1282</v>
      </c>
      <c r="Q3" s="8" t="s">
        <v>1283</v>
      </c>
      <c r="R3" s="8" t="s">
        <v>1284</v>
      </c>
      <c r="S3" s="8" t="s">
        <v>1285</v>
      </c>
      <c r="T3" s="8" t="s">
        <v>1286</v>
      </c>
      <c r="U3" s="8" t="s">
        <v>1287</v>
      </c>
      <c r="V3" s="8" t="s">
        <v>1288</v>
      </c>
      <c r="W3" s="8" t="s">
        <v>1289</v>
      </c>
      <c r="X3" s="8" t="s">
        <v>1290</v>
      </c>
      <c r="Y3" s="8" t="s">
        <v>1291</v>
      </c>
      <c r="Z3" s="8" t="s">
        <v>1292</v>
      </c>
      <c r="AA3" s="8" t="s">
        <v>1293</v>
      </c>
      <c r="AB3" s="8" t="s">
        <v>1294</v>
      </c>
      <c r="AC3" s="8" t="s">
        <v>1295</v>
      </c>
      <c r="AD3" s="8" t="s">
        <v>1296</v>
      </c>
      <c r="AE3" s="8" t="s">
        <v>1297</v>
      </c>
      <c r="AF3" s="160"/>
    </row>
    <row r="4" spans="1:32" x14ac:dyDescent="0.25">
      <c r="A4" s="133"/>
      <c r="B4" s="162"/>
      <c r="C4" s="133"/>
      <c r="D4" s="133"/>
      <c r="E4" s="160"/>
      <c r="F4" s="160"/>
      <c r="G4" s="160"/>
      <c r="H4" s="160"/>
      <c r="I4" s="160"/>
      <c r="J4" s="160"/>
      <c r="K4" s="160"/>
      <c r="L4" s="160"/>
      <c r="M4" s="160"/>
      <c r="N4" s="161"/>
      <c r="O4" s="161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</row>
    <row r="5" spans="1:32" x14ac:dyDescent="0.25">
      <c r="A5" s="133"/>
      <c r="B5" s="61" t="s">
        <v>88</v>
      </c>
      <c r="C5" s="119" t="s">
        <v>1298</v>
      </c>
      <c r="D5" s="122" t="s">
        <v>1162</v>
      </c>
      <c r="E5" s="178">
        <v>26.097560975609728</v>
      </c>
      <c r="F5" s="178">
        <v>28.130081300812979</v>
      </c>
      <c r="G5" s="179">
        <v>31.850533807829184</v>
      </c>
      <c r="H5" s="179">
        <v>12.447335051335545</v>
      </c>
      <c r="I5" s="179">
        <v>13.179531230825871</v>
      </c>
      <c r="J5" s="179">
        <v>31.850533807829184</v>
      </c>
      <c r="K5" s="179">
        <v>23.796375833435601</v>
      </c>
      <c r="L5" s="179">
        <v>8.4202560641387496</v>
      </c>
      <c r="M5" s="180">
        <v>1</v>
      </c>
      <c r="N5" s="146">
        <v>5.8836206896551726</v>
      </c>
      <c r="O5" s="146">
        <v>19.808189655172416</v>
      </c>
      <c r="P5" s="178">
        <v>16.474137931034484</v>
      </c>
      <c r="Q5" s="178">
        <v>2.7456896551724141</v>
      </c>
      <c r="R5" s="181">
        <v>13</v>
      </c>
      <c r="S5" s="178">
        <v>1.9230769230769231</v>
      </c>
      <c r="T5" s="178">
        <v>15.52994011976048</v>
      </c>
      <c r="U5" s="178">
        <v>12.805389221556888</v>
      </c>
      <c r="V5" s="178">
        <v>3.5419161676646711</v>
      </c>
      <c r="W5" s="178">
        <v>1.0898203592814373</v>
      </c>
      <c r="X5" s="178">
        <v>1.0588235294117647</v>
      </c>
      <c r="Y5" s="178">
        <v>2.5588235294117645</v>
      </c>
      <c r="Z5" s="178">
        <v>0.35384615384615381</v>
      </c>
      <c r="AA5" s="182">
        <v>0.29702970297029702</v>
      </c>
      <c r="AB5" s="178">
        <v>6</v>
      </c>
      <c r="AC5" s="178">
        <v>0.22807017543859651</v>
      </c>
      <c r="AD5" s="178">
        <v>0.92982456140350878</v>
      </c>
      <c r="AE5" s="178">
        <v>1.2127659574468084</v>
      </c>
      <c r="AF5" s="133"/>
    </row>
    <row r="6" spans="1:32" x14ac:dyDescent="0.25">
      <c r="A6" s="133"/>
      <c r="B6" s="61" t="s">
        <v>88</v>
      </c>
      <c r="C6" s="119" t="s">
        <v>1299</v>
      </c>
      <c r="D6" s="122" t="s">
        <v>1162</v>
      </c>
      <c r="E6" s="178">
        <v>23.089430894308919</v>
      </c>
      <c r="F6" s="178">
        <v>28.536585365853629</v>
      </c>
      <c r="G6" s="179">
        <v>28.607784431137727</v>
      </c>
      <c r="H6" s="179">
        <v>12.515905688622757</v>
      </c>
      <c r="I6" s="179">
        <v>12.515905688622757</v>
      </c>
      <c r="J6" s="179">
        <v>38.143712574850305</v>
      </c>
      <c r="K6" s="179">
        <v>23.83982035928144</v>
      </c>
      <c r="L6" s="179">
        <v>9.833925898203594</v>
      </c>
      <c r="M6" s="180">
        <v>1</v>
      </c>
      <c r="N6" s="146">
        <v>4.3209876543209882</v>
      </c>
      <c r="O6" s="146">
        <v>17.901234567901234</v>
      </c>
      <c r="P6" s="178">
        <v>12.345679012345681</v>
      </c>
      <c r="Q6" s="178">
        <v>2.592592592592593</v>
      </c>
      <c r="R6" s="181">
        <v>18</v>
      </c>
      <c r="S6" s="178">
        <v>2.5555555555555554</v>
      </c>
      <c r="T6" s="178">
        <v>16.873889875666073</v>
      </c>
      <c r="U6" s="178">
        <v>15.808170515097691</v>
      </c>
      <c r="V6" s="178">
        <v>3.0195381882770871</v>
      </c>
      <c r="W6" s="178">
        <v>1.5985790408525755</v>
      </c>
      <c r="X6" s="178">
        <v>1</v>
      </c>
      <c r="Y6" s="178">
        <v>2.2857142857142856</v>
      </c>
      <c r="Z6" s="178">
        <v>0.41249999999999998</v>
      </c>
      <c r="AA6" s="182">
        <v>0.24137931034482762</v>
      </c>
      <c r="AB6" s="178">
        <v>4.7619047619047619</v>
      </c>
      <c r="AC6" s="178">
        <v>0.17894736842105266</v>
      </c>
      <c r="AD6" s="178">
        <v>0.90526315789473688</v>
      </c>
      <c r="AE6" s="178">
        <v>1.0674157303370786</v>
      </c>
      <c r="AF6" s="133"/>
    </row>
    <row r="7" spans="1:32" x14ac:dyDescent="0.25">
      <c r="A7" s="133"/>
      <c r="B7" s="61" t="s">
        <v>88</v>
      </c>
      <c r="C7" s="119" t="s">
        <v>1300</v>
      </c>
      <c r="D7" s="122" t="s">
        <v>1162</v>
      </c>
      <c r="E7" s="178">
        <v>22.11382113821136</v>
      </c>
      <c r="F7" s="178">
        <v>25.691056910569078</v>
      </c>
      <c r="G7" s="179">
        <v>26.595744680851066</v>
      </c>
      <c r="H7" s="179">
        <v>15.747480403135501</v>
      </c>
      <c r="I7" s="179">
        <v>16.622340425531917</v>
      </c>
      <c r="J7" s="179">
        <v>47.767357222844353</v>
      </c>
      <c r="K7" s="179">
        <v>19.246920492721166</v>
      </c>
      <c r="L7" s="179">
        <v>13.472844344904818</v>
      </c>
      <c r="M7" s="180">
        <v>1</v>
      </c>
      <c r="N7" s="146">
        <v>3.6764705882352935</v>
      </c>
      <c r="O7" s="146">
        <v>34.681372549019606</v>
      </c>
      <c r="P7" s="178">
        <v>14.583333333333332</v>
      </c>
      <c r="Q7" s="178">
        <v>2.3284313725490193</v>
      </c>
      <c r="R7" s="181">
        <v>12</v>
      </c>
      <c r="S7" s="178">
        <v>1.8333333333333333</v>
      </c>
      <c r="T7" s="178">
        <v>8.4057971014492754</v>
      </c>
      <c r="U7" s="178">
        <v>6.666666666666667</v>
      </c>
      <c r="V7" s="178">
        <v>3.1884057971014492</v>
      </c>
      <c r="W7" s="178">
        <v>1.4492753623188406</v>
      </c>
      <c r="X7" s="178">
        <v>1.0555555555555554</v>
      </c>
      <c r="Y7" s="178">
        <v>1.6888888888888887</v>
      </c>
      <c r="Z7" s="178">
        <v>0.70000000000000007</v>
      </c>
      <c r="AA7" s="182">
        <v>0.10600706713780918</v>
      </c>
      <c r="AB7" s="178">
        <v>6.2631578947368425</v>
      </c>
      <c r="AC7" s="178">
        <v>0.37931034482758619</v>
      </c>
      <c r="AD7" s="178">
        <v>0.82758620689655171</v>
      </c>
      <c r="AE7" s="178">
        <v>1.2608695652173914</v>
      </c>
      <c r="AF7" s="133"/>
    </row>
    <row r="8" spans="1:32" x14ac:dyDescent="0.25">
      <c r="A8" s="133"/>
      <c r="B8" s="61" t="s">
        <v>88</v>
      </c>
      <c r="C8" s="119" t="s">
        <v>1301</v>
      </c>
      <c r="D8" s="122" t="s">
        <v>1162</v>
      </c>
      <c r="E8" s="178">
        <v>24.06504065040648</v>
      </c>
      <c r="F8" s="178">
        <v>27.642276422764198</v>
      </c>
      <c r="G8" s="179">
        <v>29.275362318840582</v>
      </c>
      <c r="H8" s="179">
        <v>16.394202898550724</v>
      </c>
      <c r="I8" s="179">
        <v>16.394202898550724</v>
      </c>
      <c r="J8" s="179">
        <v>40.985507246376812</v>
      </c>
      <c r="K8" s="179">
        <v>20.492753623188406</v>
      </c>
      <c r="L8" s="179">
        <v>12.002898550724638</v>
      </c>
      <c r="M8" s="180">
        <v>1</v>
      </c>
      <c r="N8" s="146">
        <v>0.49382716049382724</v>
      </c>
      <c r="O8" s="146">
        <v>16.296296296296298</v>
      </c>
      <c r="P8" s="178">
        <v>6.4197530864197541</v>
      </c>
      <c r="Q8" s="178">
        <v>1.7283950617283952</v>
      </c>
      <c r="R8" s="181">
        <v>15</v>
      </c>
      <c r="S8" s="178">
        <v>1.8666666666666667</v>
      </c>
      <c r="T8" s="178">
        <v>8.9855072463768124</v>
      </c>
      <c r="U8" s="178">
        <v>8.9855072463768124</v>
      </c>
      <c r="V8" s="178">
        <v>2.318840579710145</v>
      </c>
      <c r="W8" s="178">
        <v>1.4492753623188406</v>
      </c>
      <c r="X8" s="178">
        <v>1</v>
      </c>
      <c r="Y8" s="178">
        <v>1.785714285714286</v>
      </c>
      <c r="Z8" s="178">
        <v>0.58571428571428574</v>
      </c>
      <c r="AA8" s="182">
        <v>3.0303030303030307E-2</v>
      </c>
      <c r="AB8" s="178">
        <v>3.7142857142857144</v>
      </c>
      <c r="AC8" s="178">
        <v>0.25806451612903225</v>
      </c>
      <c r="AD8" s="178">
        <v>0.83870967741935487</v>
      </c>
      <c r="AE8" s="178">
        <v>1</v>
      </c>
      <c r="AF8" s="133"/>
    </row>
    <row r="9" spans="1:32" x14ac:dyDescent="0.25">
      <c r="A9" s="133"/>
      <c r="B9" s="61" t="s">
        <v>88</v>
      </c>
      <c r="C9" s="119" t="s">
        <v>1302</v>
      </c>
      <c r="D9" s="122" t="s">
        <v>1162</v>
      </c>
      <c r="E9" s="178">
        <v>21.463414634146318</v>
      </c>
      <c r="F9" s="178">
        <v>26.097560975609728</v>
      </c>
      <c r="G9" s="179">
        <v>24.088235294117645</v>
      </c>
      <c r="H9" s="179">
        <v>17.343529411764706</v>
      </c>
      <c r="I9" s="179">
        <v>17.343529411764706</v>
      </c>
      <c r="J9" s="179">
        <v>36.132352941176471</v>
      </c>
      <c r="K9" s="179">
        <v>19.270588235294117</v>
      </c>
      <c r="L9" s="179">
        <v>11.562352941176469</v>
      </c>
      <c r="M9" s="180">
        <v>1</v>
      </c>
      <c r="N9" s="146">
        <v>0.56874999999999998</v>
      </c>
      <c r="O9" s="146">
        <v>26.826041666666665</v>
      </c>
      <c r="P9" s="178">
        <v>11.375</v>
      </c>
      <c r="Q9" s="178">
        <v>3.7916666666666665</v>
      </c>
      <c r="R9" s="181">
        <v>13</v>
      </c>
      <c r="S9" s="178">
        <v>1.3076923076923077</v>
      </c>
      <c r="T9" s="178">
        <v>21.02941176470588</v>
      </c>
      <c r="U9" s="178">
        <v>18.352941176470587</v>
      </c>
      <c r="V9" s="178">
        <v>3.0588235294117645</v>
      </c>
      <c r="W9" s="178">
        <v>1.1470588235294117</v>
      </c>
      <c r="X9" s="178">
        <v>1</v>
      </c>
      <c r="Y9" s="178">
        <v>1.3888888888888888</v>
      </c>
      <c r="Z9" s="178">
        <v>0.6</v>
      </c>
      <c r="AA9" s="182">
        <v>2.1201413427561839E-2</v>
      </c>
      <c r="AB9" s="178">
        <v>3</v>
      </c>
      <c r="AC9" s="178">
        <v>0.14545454545454545</v>
      </c>
      <c r="AD9" s="178">
        <v>0.94545454545454544</v>
      </c>
      <c r="AE9" s="178">
        <v>1.1458333333333333</v>
      </c>
      <c r="AF9" s="133"/>
    </row>
    <row r="10" spans="1:32" x14ac:dyDescent="0.25">
      <c r="A10" s="133"/>
      <c r="B10" s="61" t="s">
        <v>88</v>
      </c>
      <c r="C10" s="119" t="s">
        <v>1303</v>
      </c>
      <c r="D10" s="122" t="s">
        <v>1162</v>
      </c>
      <c r="E10" s="178">
        <v>24.227642276422738</v>
      </c>
      <c r="F10" s="178">
        <v>27.642276422764198</v>
      </c>
      <c r="G10" s="179">
        <v>27.175843694493786</v>
      </c>
      <c r="H10" s="179">
        <v>13.24822380106572</v>
      </c>
      <c r="I10" s="179">
        <v>13.24822380106572</v>
      </c>
      <c r="J10" s="179">
        <v>22.080373001776202</v>
      </c>
      <c r="K10" s="179">
        <v>20.381882770870341</v>
      </c>
      <c r="L10" s="179">
        <v>9.5115452930728246</v>
      </c>
      <c r="M10" s="180">
        <v>2</v>
      </c>
      <c r="N10" s="146">
        <v>0.98765432098765449</v>
      </c>
      <c r="O10" s="146">
        <v>29.135802469135804</v>
      </c>
      <c r="P10" s="178">
        <v>15.432098765432102</v>
      </c>
      <c r="Q10" s="178">
        <v>2.7160493827160499</v>
      </c>
      <c r="R10" s="181">
        <v>18</v>
      </c>
      <c r="S10" s="178">
        <v>1.8888888888888888</v>
      </c>
      <c r="T10" s="178">
        <v>16.014234875444842</v>
      </c>
      <c r="U10" s="178">
        <v>13.345195729537368</v>
      </c>
      <c r="V10" s="178">
        <v>5.8718861209964412</v>
      </c>
      <c r="W10" s="178">
        <v>1.6014234875444842</v>
      </c>
      <c r="X10" s="178">
        <v>1</v>
      </c>
      <c r="Y10" s="178">
        <v>2.0512820512820515</v>
      </c>
      <c r="Z10" s="178">
        <v>0.46666666666666662</v>
      </c>
      <c r="AA10" s="182">
        <v>3.389830508474577E-2</v>
      </c>
      <c r="AB10" s="178">
        <v>5.6818181818181817</v>
      </c>
      <c r="AC10" s="178">
        <v>0.36666666666666664</v>
      </c>
      <c r="AD10" s="178">
        <v>0.9</v>
      </c>
      <c r="AE10" s="178">
        <v>1.2</v>
      </c>
      <c r="AF10" s="133"/>
    </row>
    <row r="11" spans="1:32" x14ac:dyDescent="0.25">
      <c r="A11" s="133"/>
      <c r="B11" s="61" t="s">
        <v>88</v>
      </c>
      <c r="C11" s="119" t="s">
        <v>1304</v>
      </c>
      <c r="D11" s="122" t="s">
        <v>1162</v>
      </c>
      <c r="E11" s="178">
        <v>23.983739837398346</v>
      </c>
      <c r="F11" s="178">
        <v>27.317073170731678</v>
      </c>
      <c r="G11" s="179">
        <v>26.086956521739133</v>
      </c>
      <c r="H11" s="179">
        <v>16.053511705685619</v>
      </c>
      <c r="I11" s="179">
        <v>16.053511705685619</v>
      </c>
      <c r="J11" s="179">
        <v>36.789297658862878</v>
      </c>
      <c r="K11" s="179">
        <v>20.066889632107028</v>
      </c>
      <c r="L11" s="179">
        <v>12.709030100334449</v>
      </c>
      <c r="M11" s="180">
        <v>1</v>
      </c>
      <c r="N11" s="146">
        <v>0.53529411764705881</v>
      </c>
      <c r="O11" s="146">
        <v>16.326470588235292</v>
      </c>
      <c r="P11" s="178">
        <v>8.5647058823529409</v>
      </c>
      <c r="Q11" s="178">
        <v>2.9441176470588233</v>
      </c>
      <c r="R11" s="181">
        <v>14</v>
      </c>
      <c r="S11" s="178">
        <v>1.9285714285714286</v>
      </c>
      <c r="T11" s="178">
        <v>16.134751773049643</v>
      </c>
      <c r="U11" s="178">
        <v>10.971631205673757</v>
      </c>
      <c r="V11" s="178">
        <v>2.581560283687943</v>
      </c>
      <c r="W11" s="178">
        <v>1.2907801418439715</v>
      </c>
      <c r="X11" s="178">
        <v>1</v>
      </c>
      <c r="Y11" s="178">
        <v>1.6250000000000002</v>
      </c>
      <c r="Z11" s="178">
        <v>0.63333333333333319</v>
      </c>
      <c r="AA11" s="182">
        <v>3.2786885245901641E-2</v>
      </c>
      <c r="AB11" s="178">
        <v>2.9090909090909092</v>
      </c>
      <c r="AC11" s="178">
        <v>0.16</v>
      </c>
      <c r="AD11" s="178">
        <v>0.92</v>
      </c>
      <c r="AE11" s="178">
        <v>1.4705882352941178</v>
      </c>
      <c r="AF11" s="133"/>
    </row>
    <row r="12" spans="1:32" x14ac:dyDescent="0.25">
      <c r="A12" s="133"/>
      <c r="B12" s="61" t="s">
        <v>88</v>
      </c>
      <c r="C12" s="119" t="s">
        <v>1305</v>
      </c>
      <c r="D12" s="122" t="s">
        <v>1162</v>
      </c>
      <c r="E12" s="178">
        <v>23.65853658536583</v>
      </c>
      <c r="F12" s="178">
        <v>26.097560975609728</v>
      </c>
      <c r="G12" s="179">
        <v>29.499999999999879</v>
      </c>
      <c r="H12" s="179">
        <v>13.833333333333277</v>
      </c>
      <c r="I12" s="179">
        <v>13.916666666666611</v>
      </c>
      <c r="J12" s="179">
        <v>28.333333333333218</v>
      </c>
      <c r="K12" s="179">
        <v>19.999999999999922</v>
      </c>
      <c r="L12" s="179">
        <v>10.333333333333293</v>
      </c>
      <c r="M12" s="180">
        <v>2</v>
      </c>
      <c r="N12" s="146">
        <v>1.2345679012345681</v>
      </c>
      <c r="O12" s="146">
        <v>20.987654320987659</v>
      </c>
      <c r="P12" s="178">
        <v>13.209876543209877</v>
      </c>
      <c r="Q12" s="178">
        <v>2.592592592592593</v>
      </c>
      <c r="R12" s="181">
        <v>23</v>
      </c>
      <c r="S12" s="178">
        <v>3</v>
      </c>
      <c r="T12" s="178">
        <v>13.043478260869566</v>
      </c>
      <c r="U12" s="178">
        <v>12.318840579710145</v>
      </c>
      <c r="V12" s="178">
        <v>4.3478260869565215</v>
      </c>
      <c r="W12" s="178">
        <v>1.1594202898550725</v>
      </c>
      <c r="X12" s="178">
        <v>1.0060240963855422</v>
      </c>
      <c r="Y12" s="178">
        <v>2.1325301204819276</v>
      </c>
      <c r="Z12" s="178">
        <v>0.51666666666666672</v>
      </c>
      <c r="AA12" s="182">
        <v>5.8823529411764698E-2</v>
      </c>
      <c r="AB12" s="178">
        <v>5.095238095238094</v>
      </c>
      <c r="AC12" s="178">
        <v>0.33333333333333331</v>
      </c>
      <c r="AD12" s="178">
        <v>0.91111111111111109</v>
      </c>
      <c r="AE12" s="178">
        <v>1.0588235294117647</v>
      </c>
      <c r="AF12" s="133"/>
    </row>
    <row r="13" spans="1:32" x14ac:dyDescent="0.25">
      <c r="A13" s="133"/>
      <c r="B13" s="61" t="s">
        <v>88</v>
      </c>
      <c r="C13" s="119" t="s">
        <v>1306</v>
      </c>
      <c r="D13" s="122" t="s">
        <v>1162</v>
      </c>
      <c r="E13" s="178">
        <v>24.390243902439</v>
      </c>
      <c r="F13" s="178">
        <v>25.52845528455282</v>
      </c>
      <c r="G13" s="179">
        <v>19.791962174940895</v>
      </c>
      <c r="H13" s="179">
        <v>10.390780141843971</v>
      </c>
      <c r="I13" s="179">
        <v>10.885579196217494</v>
      </c>
      <c r="J13" s="179">
        <v>20.781560283687941</v>
      </c>
      <c r="K13" s="179">
        <v>16.328368794326238</v>
      </c>
      <c r="L13" s="179">
        <v>7.1745862884160747</v>
      </c>
      <c r="M13" s="180">
        <v>1</v>
      </c>
      <c r="N13" s="146">
        <v>0.49382716049382724</v>
      </c>
      <c r="O13" s="146">
        <v>25.802469135802472</v>
      </c>
      <c r="P13" s="178">
        <v>11.111111111111112</v>
      </c>
      <c r="Q13" s="178">
        <v>3.3333333333333339</v>
      </c>
      <c r="R13" s="181">
        <v>14</v>
      </c>
      <c r="S13" s="178">
        <v>2</v>
      </c>
      <c r="T13" s="178">
        <v>15.24822695035461</v>
      </c>
      <c r="U13" s="178">
        <v>8.8652482269503547</v>
      </c>
      <c r="V13" s="178">
        <v>1.9503546099290781</v>
      </c>
      <c r="W13" s="178">
        <v>3.7234042553191489</v>
      </c>
      <c r="X13" s="178">
        <v>1.0476190476190477</v>
      </c>
      <c r="Y13" s="178">
        <v>1.9047619047619047</v>
      </c>
      <c r="Z13" s="178">
        <v>0.43939393939393945</v>
      </c>
      <c r="AA13" s="182">
        <v>1.9138755980861247E-2</v>
      </c>
      <c r="AB13" s="178">
        <v>3.333333333333333</v>
      </c>
      <c r="AC13" s="178">
        <v>0.12790697674418605</v>
      </c>
      <c r="AD13" s="178">
        <v>0.7558139534883721</v>
      </c>
      <c r="AE13" s="178">
        <v>1.72</v>
      </c>
      <c r="AF13" s="133"/>
    </row>
    <row r="14" spans="1:32" x14ac:dyDescent="0.25">
      <c r="A14" s="133"/>
      <c r="B14" s="61" t="s">
        <v>88</v>
      </c>
      <c r="C14" s="119" t="s">
        <v>1307</v>
      </c>
      <c r="D14" s="122" t="s">
        <v>1162</v>
      </c>
      <c r="E14" s="178">
        <v>24.634146341463389</v>
      </c>
      <c r="F14" s="178">
        <v>27.317073170731678</v>
      </c>
      <c r="G14" s="179">
        <v>26.863468634686349</v>
      </c>
      <c r="H14" s="179">
        <v>16.369926199261993</v>
      </c>
      <c r="I14" s="179">
        <v>16.369926199261993</v>
      </c>
      <c r="J14" s="179">
        <v>37.776752767527675</v>
      </c>
      <c r="K14" s="179">
        <v>20.987084870848708</v>
      </c>
      <c r="L14" s="179">
        <v>12.592250922509226</v>
      </c>
      <c r="M14" s="180">
        <v>2</v>
      </c>
      <c r="N14" s="146">
        <v>0.70777777777777773</v>
      </c>
      <c r="O14" s="146">
        <v>26.794444444444444</v>
      </c>
      <c r="P14" s="178">
        <v>7.583333333333333</v>
      </c>
      <c r="Q14" s="178">
        <v>2.5277777777777777</v>
      </c>
      <c r="R14" s="181">
        <v>22</v>
      </c>
      <c r="S14" s="178">
        <v>1.0909090909090908</v>
      </c>
      <c r="T14" s="178">
        <v>15.78228782287823</v>
      </c>
      <c r="U14" s="178">
        <v>6.7158671586715872</v>
      </c>
      <c r="V14" s="178">
        <v>2.3505535055350553</v>
      </c>
      <c r="W14" s="178">
        <v>3.3579335793357936</v>
      </c>
      <c r="X14" s="178">
        <v>1</v>
      </c>
      <c r="Y14" s="178">
        <v>1.6410256410256412</v>
      </c>
      <c r="Z14" s="178">
        <v>0.60000000000000009</v>
      </c>
      <c r="AA14" s="182">
        <v>2.6415094339622639E-2</v>
      </c>
      <c r="AB14" s="178">
        <v>3</v>
      </c>
      <c r="AC14" s="178">
        <v>0.14893617021276595</v>
      </c>
      <c r="AD14" s="178">
        <v>0.7872340425531914</v>
      </c>
      <c r="AE14" s="178">
        <v>2.35</v>
      </c>
      <c r="AF14" s="133"/>
    </row>
    <row r="15" spans="1:32" x14ac:dyDescent="0.25">
      <c r="A15" s="133"/>
      <c r="B15" s="61" t="s">
        <v>88</v>
      </c>
      <c r="C15" s="119" t="s">
        <v>1308</v>
      </c>
      <c r="D15" s="8" t="s">
        <v>1173</v>
      </c>
      <c r="E15" s="178">
        <v>25.772357723577208</v>
      </c>
      <c r="F15" s="178">
        <v>32.195121951219477</v>
      </c>
      <c r="G15" s="179">
        <v>31.304347826086961</v>
      </c>
      <c r="H15" s="179">
        <v>12.622720897615709</v>
      </c>
      <c r="I15" s="179">
        <v>12.622720897615709</v>
      </c>
      <c r="J15" s="179">
        <v>41.402524544179521</v>
      </c>
      <c r="K15" s="179">
        <v>25.750350631136044</v>
      </c>
      <c r="L15" s="179">
        <v>10.098176718092567</v>
      </c>
      <c r="M15" s="180">
        <v>1</v>
      </c>
      <c r="N15" s="146">
        <v>4.4141791044776113</v>
      </c>
      <c r="O15" s="146">
        <v>19.014925373134325</v>
      </c>
      <c r="P15" s="178">
        <v>25.805970149253731</v>
      </c>
      <c r="Q15" s="178">
        <v>4.0746268656716413</v>
      </c>
      <c r="R15" s="181">
        <v>22</v>
      </c>
      <c r="S15" s="178">
        <v>2</v>
      </c>
      <c r="T15" s="178">
        <v>19.90625</v>
      </c>
      <c r="U15" s="178">
        <v>16.588541666666664</v>
      </c>
      <c r="V15" s="178">
        <v>3.317708333333333</v>
      </c>
      <c r="W15" s="178">
        <v>1.421875</v>
      </c>
      <c r="X15" s="178">
        <v>1</v>
      </c>
      <c r="Y15" s="178">
        <v>2.48</v>
      </c>
      <c r="Z15" s="178">
        <v>0.39215686274509809</v>
      </c>
      <c r="AA15" s="182">
        <v>0.23214285714285715</v>
      </c>
      <c r="AB15" s="178">
        <v>6.3333333333333339</v>
      </c>
      <c r="AC15" s="178">
        <v>0.16666666666666666</v>
      </c>
      <c r="AD15" s="178">
        <v>0.9285714285714286</v>
      </c>
      <c r="AE15" s="178">
        <v>1.2000000000000002</v>
      </c>
      <c r="AF15" s="133"/>
    </row>
    <row r="16" spans="1:32" x14ac:dyDescent="0.25">
      <c r="A16" s="133"/>
      <c r="B16" s="61" t="s">
        <v>88</v>
      </c>
      <c r="C16" s="119" t="s">
        <v>1309</v>
      </c>
      <c r="D16" s="8" t="s">
        <v>1173</v>
      </c>
      <c r="E16" s="178">
        <v>27.154471544715417</v>
      </c>
      <c r="F16" s="178">
        <v>33.983739837398339</v>
      </c>
      <c r="G16" s="179">
        <v>33.985765124555165</v>
      </c>
      <c r="H16" s="179">
        <v>18.206659888154551</v>
      </c>
      <c r="I16" s="179">
        <v>18.206659888154551</v>
      </c>
      <c r="J16" s="179">
        <v>55.024572106422639</v>
      </c>
      <c r="K16" s="179">
        <v>27.512286053211319</v>
      </c>
      <c r="L16" s="179">
        <v>14.56532791052364</v>
      </c>
      <c r="M16" s="180">
        <v>1</v>
      </c>
      <c r="N16" s="146">
        <v>4.567901234567902</v>
      </c>
      <c r="O16" s="146">
        <v>27.777777777777782</v>
      </c>
      <c r="P16" s="178">
        <v>17.283950617283953</v>
      </c>
      <c r="Q16" s="178">
        <v>2.8395061728395063</v>
      </c>
      <c r="R16" s="181">
        <v>17</v>
      </c>
      <c r="S16" s="178">
        <v>3</v>
      </c>
      <c r="T16" s="178">
        <v>13.913043478260871</v>
      </c>
      <c r="U16" s="178">
        <v>13.623188405797102</v>
      </c>
      <c r="V16" s="178">
        <v>2.0289855072463769</v>
      </c>
      <c r="W16" s="178">
        <v>1.7391304347826089</v>
      </c>
      <c r="X16" s="178">
        <v>1</v>
      </c>
      <c r="Y16" s="178">
        <v>1.8666666666666669</v>
      </c>
      <c r="Z16" s="178">
        <v>0.52941176470588236</v>
      </c>
      <c r="AA16" s="182">
        <v>0.16444444444444445</v>
      </c>
      <c r="AB16" s="178">
        <v>6.0869565217391308</v>
      </c>
      <c r="AC16" s="178">
        <v>0.14583333333333331</v>
      </c>
      <c r="AD16" s="178">
        <v>0.875</v>
      </c>
      <c r="AE16" s="178">
        <v>1.021276595744681</v>
      </c>
      <c r="AF16" s="133"/>
    </row>
    <row r="17" spans="1:32" x14ac:dyDescent="0.25">
      <c r="A17" s="133"/>
      <c r="B17" s="61" t="s">
        <v>88</v>
      </c>
      <c r="C17" s="119" t="s">
        <v>1310</v>
      </c>
      <c r="D17" s="8" t="s">
        <v>1173</v>
      </c>
      <c r="E17" s="178">
        <v>22.764227642276399</v>
      </c>
      <c r="F17" s="178">
        <v>27.317073170731678</v>
      </c>
      <c r="G17" s="179">
        <v>21.98581560283688</v>
      </c>
      <c r="H17" s="179">
        <v>15.490006447453256</v>
      </c>
      <c r="I17" s="179">
        <v>15.490006447453256</v>
      </c>
      <c r="J17" s="179">
        <v>36.976144422952935</v>
      </c>
      <c r="K17" s="179">
        <v>17.988394584139265</v>
      </c>
      <c r="L17" s="179">
        <v>9.993552546744036</v>
      </c>
      <c r="M17" s="180">
        <v>1</v>
      </c>
      <c r="N17" s="146">
        <v>2.8947368421052637</v>
      </c>
      <c r="O17" s="146">
        <v>27.631578947368421</v>
      </c>
      <c r="P17" s="178">
        <v>13.421052631578947</v>
      </c>
      <c r="Q17" s="178">
        <v>2.1052631578947372</v>
      </c>
      <c r="R17" s="181">
        <v>10</v>
      </c>
      <c r="S17" s="178">
        <v>2.5</v>
      </c>
      <c r="T17" s="178">
        <v>10.695187165775401</v>
      </c>
      <c r="U17" s="178">
        <v>11.586452762923351</v>
      </c>
      <c r="V17" s="178">
        <v>2.3172905525846703</v>
      </c>
      <c r="W17" s="178">
        <v>3.3868092691622103</v>
      </c>
      <c r="X17" s="178">
        <v>1</v>
      </c>
      <c r="Y17" s="178">
        <v>1.4193548387096775</v>
      </c>
      <c r="Z17" s="178">
        <v>0.55555555555555558</v>
      </c>
      <c r="AA17" s="182">
        <v>0.10476190476190478</v>
      </c>
      <c r="AB17" s="178">
        <v>6.3749999999999991</v>
      </c>
      <c r="AC17" s="178">
        <v>0.21666666666666667</v>
      </c>
      <c r="AD17" s="178">
        <v>0.68333333333333335</v>
      </c>
      <c r="AE17" s="178">
        <v>0.92307692307692313</v>
      </c>
      <c r="AF17" s="133"/>
    </row>
    <row r="18" spans="1:32" x14ac:dyDescent="0.25">
      <c r="A18" s="133"/>
      <c r="B18" s="61" t="s">
        <v>88</v>
      </c>
      <c r="C18" s="119" t="s">
        <v>1311</v>
      </c>
      <c r="D18" s="8" t="s">
        <v>1173</v>
      </c>
      <c r="E18" s="178">
        <v>22.84552845528453</v>
      </c>
      <c r="F18" s="178">
        <v>29.756097560975579</v>
      </c>
      <c r="G18" s="179">
        <v>25.290697674418606</v>
      </c>
      <c r="H18" s="179">
        <v>12.158989266547406</v>
      </c>
      <c r="I18" s="179">
        <v>12.402169051878353</v>
      </c>
      <c r="J18" s="179">
        <v>39.881484794275487</v>
      </c>
      <c r="K18" s="179">
        <v>21.886180679785333</v>
      </c>
      <c r="L18" s="179">
        <v>9.9703711985688717</v>
      </c>
      <c r="M18" s="180">
        <v>1</v>
      </c>
      <c r="N18" s="146">
        <v>0.59186991869918693</v>
      </c>
      <c r="O18" s="146">
        <v>18.49593495934959</v>
      </c>
      <c r="P18" s="178">
        <v>7.3983739837398366</v>
      </c>
      <c r="Q18" s="178">
        <v>2.5894308943089426</v>
      </c>
      <c r="R18" s="181">
        <v>14</v>
      </c>
      <c r="S18" s="178">
        <v>2.0714285714285716</v>
      </c>
      <c r="T18" s="178">
        <v>12.113636363636365</v>
      </c>
      <c r="U18" s="178">
        <v>8.8636363636363633</v>
      </c>
      <c r="V18" s="178">
        <v>2.3636363636363638</v>
      </c>
      <c r="W18" s="178">
        <v>2.6590909090909092</v>
      </c>
      <c r="X18" s="178">
        <v>1.0199999999999998</v>
      </c>
      <c r="Y18" s="178">
        <v>2.08</v>
      </c>
      <c r="Z18" s="178">
        <v>0.45555555555555544</v>
      </c>
      <c r="AA18" s="182">
        <v>3.2000000000000001E-2</v>
      </c>
      <c r="AB18" s="178">
        <v>2.8571428571428572</v>
      </c>
      <c r="AC18" s="178">
        <v>0.19512195121951217</v>
      </c>
      <c r="AD18" s="178">
        <v>0.78048780487804892</v>
      </c>
      <c r="AE18" s="178">
        <v>1.3666666666666669</v>
      </c>
      <c r="AF18" s="133"/>
    </row>
    <row r="19" spans="1:32" x14ac:dyDescent="0.25">
      <c r="A19" s="133"/>
      <c r="B19" s="61" t="s">
        <v>88</v>
      </c>
      <c r="C19" s="119" t="s">
        <v>1312</v>
      </c>
      <c r="D19" s="8" t="s">
        <v>1173</v>
      </c>
      <c r="E19" s="178">
        <v>23.5772357723577</v>
      </c>
      <c r="F19" s="178">
        <v>27.47967479674794</v>
      </c>
      <c r="G19" s="179">
        <v>25.507246376811594</v>
      </c>
      <c r="H19" s="179">
        <v>17.308488612836438</v>
      </c>
      <c r="I19" s="179">
        <v>17.308488612836438</v>
      </c>
      <c r="J19" s="179">
        <v>45.54865424430642</v>
      </c>
      <c r="K19" s="179">
        <v>18.219461697722569</v>
      </c>
      <c r="L19" s="179">
        <v>14.575569358178056</v>
      </c>
      <c r="M19" s="180">
        <v>1</v>
      </c>
      <c r="N19" s="146">
        <v>0.86419753086419759</v>
      </c>
      <c r="O19" s="146">
        <v>22.716049382716051</v>
      </c>
      <c r="P19" s="178">
        <v>10.8641975308642</v>
      </c>
      <c r="Q19" s="178">
        <v>2.592592592592593</v>
      </c>
      <c r="R19" s="181">
        <v>18</v>
      </c>
      <c r="S19" s="178">
        <v>2.1111111111111112</v>
      </c>
      <c r="T19" s="178">
        <v>15.072463768115943</v>
      </c>
      <c r="U19" s="178">
        <v>8.9855072463768124</v>
      </c>
      <c r="V19" s="178">
        <v>2.6086956521739131</v>
      </c>
      <c r="W19" s="178">
        <v>2.0289855072463769</v>
      </c>
      <c r="X19" s="178">
        <v>1</v>
      </c>
      <c r="Y19" s="178">
        <v>1.4736842105263159</v>
      </c>
      <c r="Z19" s="178">
        <v>0.8</v>
      </c>
      <c r="AA19" s="182">
        <v>3.8043478260869568E-2</v>
      </c>
      <c r="AB19" s="178">
        <v>4.1904761904761907</v>
      </c>
      <c r="AC19" s="178">
        <v>0.17307692307692307</v>
      </c>
      <c r="AD19" s="178">
        <v>0.86538461538461542</v>
      </c>
      <c r="AE19" s="178">
        <v>1.6774193548387097</v>
      </c>
      <c r="AF19" s="133"/>
    </row>
    <row r="20" spans="1:32" x14ac:dyDescent="0.25">
      <c r="A20" s="133"/>
      <c r="B20" s="61" t="s">
        <v>88</v>
      </c>
      <c r="C20" s="119" t="s">
        <v>1313</v>
      </c>
      <c r="D20" s="8" t="s">
        <v>1173</v>
      </c>
      <c r="E20" s="178">
        <v>23.495934959349569</v>
      </c>
      <c r="F20" s="178">
        <v>29.268292682926798</v>
      </c>
      <c r="G20" s="179">
        <v>23.529411764705884</v>
      </c>
      <c r="H20" s="179">
        <v>15.163398692810457</v>
      </c>
      <c r="I20" s="179">
        <v>15.163398692810457</v>
      </c>
      <c r="J20" s="179">
        <v>39.215686274509807</v>
      </c>
      <c r="K20" s="179">
        <v>19.869281045751634</v>
      </c>
      <c r="L20" s="179">
        <v>12.549019607843137</v>
      </c>
      <c r="M20" s="180">
        <v>1</v>
      </c>
      <c r="N20" s="146">
        <v>1.3580246913580249</v>
      </c>
      <c r="O20" s="146">
        <v>16.296296296296298</v>
      </c>
      <c r="P20" s="178">
        <v>10.493827160493829</v>
      </c>
      <c r="Q20" s="178">
        <v>2.592592592592593</v>
      </c>
      <c r="R20" s="181">
        <v>12</v>
      </c>
      <c r="S20" s="178">
        <v>1.8333333333333333</v>
      </c>
      <c r="T20" s="178">
        <v>12.433392539964476</v>
      </c>
      <c r="U20" s="178">
        <v>12.433392539964476</v>
      </c>
      <c r="V20" s="178">
        <v>4.4404973357015987</v>
      </c>
      <c r="W20" s="178">
        <v>0.88809946714031973</v>
      </c>
      <c r="X20" s="178">
        <v>1</v>
      </c>
      <c r="Y20" s="178">
        <v>1.5517241379310347</v>
      </c>
      <c r="Z20" s="178">
        <v>0.63157894736842102</v>
      </c>
      <c r="AA20" s="182">
        <v>8.3333333333333343E-2</v>
      </c>
      <c r="AB20" s="178">
        <v>4.0476190476190474</v>
      </c>
      <c r="AC20" s="178">
        <v>0.35714285714285715</v>
      </c>
      <c r="AD20" s="178">
        <v>0.9285714285714286</v>
      </c>
      <c r="AE20" s="178">
        <v>1</v>
      </c>
      <c r="AF20" s="133"/>
    </row>
    <row r="21" spans="1:32" x14ac:dyDescent="0.25">
      <c r="A21" s="133"/>
      <c r="B21" s="61" t="s">
        <v>88</v>
      </c>
      <c r="C21" s="119" t="s">
        <v>1314</v>
      </c>
      <c r="D21" s="8" t="s">
        <v>1173</v>
      </c>
      <c r="E21" s="178">
        <v>26.178861788617859</v>
      </c>
      <c r="F21" s="178">
        <v>32.195121951219477</v>
      </c>
      <c r="G21" s="179">
        <v>27.786259541984734</v>
      </c>
      <c r="H21" s="179">
        <v>13.893129770992367</v>
      </c>
      <c r="I21" s="179">
        <v>13.893129770992367</v>
      </c>
      <c r="J21" s="179">
        <v>44.458015267175576</v>
      </c>
      <c r="K21" s="179">
        <v>25.007633587786263</v>
      </c>
      <c r="L21" s="179">
        <v>10.836641221374046</v>
      </c>
      <c r="M21" s="180">
        <v>2</v>
      </c>
      <c r="N21" s="146">
        <v>1.3480392156862744</v>
      </c>
      <c r="O21" s="146">
        <v>24.142156862745097</v>
      </c>
      <c r="P21" s="178">
        <v>14.705882352941174</v>
      </c>
      <c r="Q21" s="178">
        <v>2.6960784313725488</v>
      </c>
      <c r="R21" s="181">
        <v>19</v>
      </c>
      <c r="S21" s="178">
        <v>2.6315789473684212</v>
      </c>
      <c r="T21" s="178">
        <v>13.08139534883721</v>
      </c>
      <c r="U21" s="178">
        <v>10.174418604651164</v>
      </c>
      <c r="V21" s="178">
        <v>2.6162790697674421</v>
      </c>
      <c r="W21" s="178">
        <v>1.7441860465116279</v>
      </c>
      <c r="X21" s="178">
        <v>1</v>
      </c>
      <c r="Y21" s="178">
        <v>2</v>
      </c>
      <c r="Z21" s="178">
        <v>0.43333333333333329</v>
      </c>
      <c r="AA21" s="182">
        <v>5.5837563451776651E-2</v>
      </c>
      <c r="AB21" s="178">
        <v>5.4545454545454541</v>
      </c>
      <c r="AC21" s="178">
        <v>0.2</v>
      </c>
      <c r="AD21" s="178">
        <v>0.8666666666666667</v>
      </c>
      <c r="AE21" s="178">
        <v>1.2857142857142856</v>
      </c>
      <c r="AF21" s="133"/>
    </row>
    <row r="22" spans="1:32" x14ac:dyDescent="0.25">
      <c r="A22" s="133"/>
      <c r="B22" s="61" t="s">
        <v>88</v>
      </c>
      <c r="C22" s="119" t="s">
        <v>1315</v>
      </c>
      <c r="D22" s="8" t="s">
        <v>1173</v>
      </c>
      <c r="E22" s="178">
        <v>22.195121951219487</v>
      </c>
      <c r="F22" s="178">
        <v>27.47967479674794</v>
      </c>
      <c r="G22" s="179">
        <v>24.911032028469752</v>
      </c>
      <c r="H22" s="179">
        <v>13.41363263071448</v>
      </c>
      <c r="I22" s="179">
        <v>13.41363263071448</v>
      </c>
      <c r="J22" s="179">
        <v>34.731727347385707</v>
      </c>
      <c r="K22" s="179">
        <v>19.162332329592115</v>
      </c>
      <c r="L22" s="179">
        <v>10.060224473035861</v>
      </c>
      <c r="M22" s="180">
        <v>1</v>
      </c>
      <c r="N22" s="146">
        <v>0.73170731707317072</v>
      </c>
      <c r="O22" s="146">
        <v>23.414634146341463</v>
      </c>
      <c r="P22" s="178">
        <v>8.7804878048780495</v>
      </c>
      <c r="Q22" s="178">
        <v>1.9512195121951219</v>
      </c>
      <c r="R22" s="181">
        <v>14</v>
      </c>
      <c r="S22" s="178">
        <v>1.7142857142857142</v>
      </c>
      <c r="T22" s="178">
        <v>9.2198581560283692</v>
      </c>
      <c r="U22" s="178">
        <v>7.0921985815602842</v>
      </c>
      <c r="V22" s="178">
        <v>3.3687943262411348</v>
      </c>
      <c r="W22" s="178">
        <v>0.53191489361702127</v>
      </c>
      <c r="X22" s="178">
        <v>1</v>
      </c>
      <c r="Y22" s="178">
        <v>1.8571428571428574</v>
      </c>
      <c r="Z22" s="178">
        <v>0.52500000000000002</v>
      </c>
      <c r="AA22" s="182">
        <v>3.125E-2</v>
      </c>
      <c r="AB22" s="178">
        <v>4.5000000000000009</v>
      </c>
      <c r="AC22" s="178">
        <v>0.36538461538461536</v>
      </c>
      <c r="AD22" s="178">
        <v>0.9423076923076924</v>
      </c>
      <c r="AE22" s="178">
        <v>1.3</v>
      </c>
      <c r="AF22" s="133"/>
    </row>
    <row r="23" spans="1:32" x14ac:dyDescent="0.25">
      <c r="A23" s="133"/>
      <c r="B23" s="61" t="s">
        <v>88</v>
      </c>
      <c r="C23" s="119" t="s">
        <v>1316</v>
      </c>
      <c r="D23" s="8" t="s">
        <v>1173</v>
      </c>
      <c r="E23" s="178">
        <v>28.130081300812979</v>
      </c>
      <c r="F23" s="178">
        <v>34.146341463414601</v>
      </c>
      <c r="G23" s="179">
        <v>31.672597864768687</v>
      </c>
      <c r="H23" s="179">
        <v>18.182417292737579</v>
      </c>
      <c r="I23" s="179">
        <v>18.182417292737579</v>
      </c>
      <c r="J23" s="179">
        <v>53.960722288124423</v>
      </c>
      <c r="K23" s="179">
        <v>25.807301963885596</v>
      </c>
      <c r="L23" s="179">
        <v>14.663239752207724</v>
      </c>
      <c r="M23" s="180">
        <v>1</v>
      </c>
      <c r="N23" s="146">
        <v>3.6399999999999997</v>
      </c>
      <c r="O23" s="146">
        <v>13.953333333333331</v>
      </c>
      <c r="P23" s="178">
        <v>14.256666666666664</v>
      </c>
      <c r="Q23" s="178">
        <v>4.4893333333333327</v>
      </c>
      <c r="R23" s="181">
        <v>12</v>
      </c>
      <c r="S23" s="178">
        <v>2.3333333333333335</v>
      </c>
      <c r="T23" s="178">
        <v>21.18702290076336</v>
      </c>
      <c r="U23" s="178">
        <v>18.408396946564888</v>
      </c>
      <c r="V23" s="178">
        <v>3.1259541984732828</v>
      </c>
      <c r="W23" s="178">
        <v>2.7786259541984735</v>
      </c>
      <c r="X23" s="178">
        <v>1</v>
      </c>
      <c r="Y23" s="178">
        <v>1.7419354838709677</v>
      </c>
      <c r="Z23" s="178">
        <v>0.56818181818181812</v>
      </c>
      <c r="AA23" s="182">
        <v>0.2608695652173913</v>
      </c>
      <c r="AB23" s="178">
        <v>3.1756756756756754</v>
      </c>
      <c r="AC23" s="178">
        <v>0.1475409836065574</v>
      </c>
      <c r="AD23" s="178">
        <v>0.86885245901639341</v>
      </c>
      <c r="AE23" s="178">
        <v>1.1509433962264151</v>
      </c>
      <c r="AF23" s="133"/>
    </row>
    <row r="24" spans="1:32" x14ac:dyDescent="0.25">
      <c r="A24" s="133"/>
      <c r="B24" s="61" t="s">
        <v>88</v>
      </c>
      <c r="C24" s="119" t="s">
        <v>1317</v>
      </c>
      <c r="D24" s="8" t="s">
        <v>1173</v>
      </c>
      <c r="E24" s="178">
        <v>26.260162601625989</v>
      </c>
      <c r="F24" s="178">
        <v>30.16260162601623</v>
      </c>
      <c r="G24" s="179">
        <v>29.949367088607595</v>
      </c>
      <c r="H24" s="179">
        <v>17.389955083707637</v>
      </c>
      <c r="I24" s="179">
        <v>17.389955083707637</v>
      </c>
      <c r="J24" s="179">
        <v>43.47488770926909</v>
      </c>
      <c r="K24" s="179">
        <v>18.356063699469171</v>
      </c>
      <c r="L24" s="179">
        <v>11.593303389138423</v>
      </c>
      <c r="M24" s="180">
        <v>1</v>
      </c>
      <c r="N24" s="146">
        <v>0.84337349397590344</v>
      </c>
      <c r="O24" s="146">
        <v>17.710843373493976</v>
      </c>
      <c r="P24" s="178">
        <v>10.602409638554217</v>
      </c>
      <c r="Q24" s="178">
        <v>2.771084337349397</v>
      </c>
      <c r="R24" s="181">
        <v>14</v>
      </c>
      <c r="S24" s="178">
        <v>2.1428571428571428</v>
      </c>
      <c r="T24" s="178">
        <v>14.564831261101244</v>
      </c>
      <c r="U24" s="178">
        <v>11.012433392539965</v>
      </c>
      <c r="V24" s="178">
        <v>2.6642984014209592</v>
      </c>
      <c r="W24" s="178">
        <v>2.1314387211367674</v>
      </c>
      <c r="X24" s="178">
        <v>1</v>
      </c>
      <c r="Y24" s="178">
        <v>1.7222222222222221</v>
      </c>
      <c r="Z24" s="178">
        <v>0.63157894736842102</v>
      </c>
      <c r="AA24" s="182">
        <v>4.7619047619047609E-2</v>
      </c>
      <c r="AB24" s="178">
        <v>3.8260869565217401</v>
      </c>
      <c r="AC24" s="178">
        <v>0.18292682926829268</v>
      </c>
      <c r="AD24" s="178">
        <v>0.85365853658536583</v>
      </c>
      <c r="AE24" s="178">
        <v>1.3225806451612903</v>
      </c>
      <c r="AF24" s="133"/>
    </row>
    <row r="25" spans="1:32" x14ac:dyDescent="0.25">
      <c r="A25" s="133"/>
      <c r="B25" s="61" t="s">
        <v>88</v>
      </c>
      <c r="C25" s="119" t="s">
        <v>1318</v>
      </c>
      <c r="D25" s="8" t="s">
        <v>1173</v>
      </c>
      <c r="E25" s="178">
        <v>25.853658536585339</v>
      </c>
      <c r="F25" s="178">
        <v>29.999999999999968</v>
      </c>
      <c r="G25" s="179">
        <v>27.340807174887889</v>
      </c>
      <c r="H25" s="179">
        <v>18.747982062780267</v>
      </c>
      <c r="I25" s="179">
        <v>18.747982062780267</v>
      </c>
      <c r="J25" s="179">
        <v>35.933632286995511</v>
      </c>
      <c r="K25" s="179">
        <v>20.310313901345289</v>
      </c>
      <c r="L25" s="179">
        <v>14.0609865470852</v>
      </c>
      <c r="M25" s="180">
        <v>1</v>
      </c>
      <c r="N25" s="146">
        <v>0.74074074074074081</v>
      </c>
      <c r="O25" s="146">
        <v>16.666666666666668</v>
      </c>
      <c r="P25" s="178">
        <v>11.728395061728396</v>
      </c>
      <c r="Q25" s="178">
        <v>2.592592592592593</v>
      </c>
      <c r="R25" s="181">
        <v>19</v>
      </c>
      <c r="S25" s="178">
        <v>3.1052631578947367</v>
      </c>
      <c r="T25" s="178">
        <v>13.043478260869566</v>
      </c>
      <c r="U25" s="178">
        <v>12.173913043478262</v>
      </c>
      <c r="V25" s="178">
        <v>3.1884057971014492</v>
      </c>
      <c r="W25" s="178">
        <v>1.4492753623188406</v>
      </c>
      <c r="X25" s="178">
        <v>1</v>
      </c>
      <c r="Y25" s="178">
        <v>1.4583333333333333</v>
      </c>
      <c r="Z25" s="178">
        <v>0.69230769230769229</v>
      </c>
      <c r="AA25" s="182">
        <v>4.4444444444444446E-2</v>
      </c>
      <c r="AB25" s="178">
        <v>4.5238095238095237</v>
      </c>
      <c r="AC25" s="178">
        <v>0.24444444444444441</v>
      </c>
      <c r="AD25" s="178">
        <v>0.88888888888888895</v>
      </c>
      <c r="AE25" s="178">
        <v>1.0714285714285714</v>
      </c>
      <c r="AF25" s="133"/>
    </row>
    <row r="26" spans="1:32" x14ac:dyDescent="0.25">
      <c r="A26" s="133"/>
      <c r="B26" s="61" t="s">
        <v>88</v>
      </c>
      <c r="C26" s="119" t="s">
        <v>1319</v>
      </c>
      <c r="D26" s="8" t="s">
        <v>1173</v>
      </c>
      <c r="E26" s="178">
        <v>24.634146341463389</v>
      </c>
      <c r="F26" s="178">
        <v>29.349593495934929</v>
      </c>
      <c r="G26" s="179">
        <v>29.166666666666551</v>
      </c>
      <c r="H26" s="179">
        <v>12.499999999999948</v>
      </c>
      <c r="I26" s="179">
        <v>12.749999999999948</v>
      </c>
      <c r="J26" s="179">
        <v>33.333333333333201</v>
      </c>
      <c r="K26" s="179">
        <v>19.999999999999922</v>
      </c>
      <c r="L26" s="179">
        <v>8.249999999999968</v>
      </c>
      <c r="M26" s="180">
        <v>2</v>
      </c>
      <c r="N26" s="146">
        <v>1.2345679012345681</v>
      </c>
      <c r="O26" s="146">
        <v>23.580246913580254</v>
      </c>
      <c r="P26" s="178">
        <v>16.666666666666668</v>
      </c>
      <c r="Q26" s="178">
        <v>2.7160493827160499</v>
      </c>
      <c r="R26" s="181">
        <v>21</v>
      </c>
      <c r="S26" s="178">
        <v>1.9047619047619047</v>
      </c>
      <c r="T26" s="178">
        <v>15.12455516014235</v>
      </c>
      <c r="U26" s="178">
        <v>7.4733096085409256</v>
      </c>
      <c r="V26" s="178">
        <v>3.2028469750889683</v>
      </c>
      <c r="W26" s="178">
        <v>1.6014234875444842</v>
      </c>
      <c r="X26" s="178">
        <v>1.02</v>
      </c>
      <c r="Y26" s="178">
        <v>2.3333333333333335</v>
      </c>
      <c r="Z26" s="178">
        <v>0.41250000000000003</v>
      </c>
      <c r="AA26" s="182">
        <v>5.235602094240837E-2</v>
      </c>
      <c r="AB26" s="178">
        <v>6.1363636363636358</v>
      </c>
      <c r="AC26" s="178">
        <v>0.21176470588235294</v>
      </c>
      <c r="AD26" s="178">
        <v>0.89411764705882357</v>
      </c>
      <c r="AE26" s="178">
        <v>2.0238095238095237</v>
      </c>
      <c r="AF26" s="133"/>
    </row>
    <row r="27" spans="1:32" x14ac:dyDescent="0.25">
      <c r="A27" s="133"/>
      <c r="B27" s="61" t="s">
        <v>88</v>
      </c>
      <c r="C27" s="119" t="s">
        <v>1320</v>
      </c>
      <c r="D27" s="8" t="s">
        <v>1173</v>
      </c>
      <c r="E27" s="178">
        <v>29.43089430894306</v>
      </c>
      <c r="F27" s="178">
        <v>33.658536585365816</v>
      </c>
      <c r="G27" s="179">
        <v>27.53108348134991</v>
      </c>
      <c r="H27" s="179">
        <v>16.223674194366911</v>
      </c>
      <c r="I27" s="179">
        <v>16.715300685105305</v>
      </c>
      <c r="J27" s="179">
        <v>47.196143110885565</v>
      </c>
      <c r="K27" s="179">
        <v>25.564577518396348</v>
      </c>
      <c r="L27" s="179">
        <v>16.223674194366911</v>
      </c>
      <c r="M27" s="180">
        <v>1</v>
      </c>
      <c r="N27" s="146">
        <v>2.8395061728395063</v>
      </c>
      <c r="O27" s="146">
        <v>10.8641975308642</v>
      </c>
      <c r="P27" s="178">
        <v>8.2716049382716061</v>
      </c>
      <c r="Q27" s="178">
        <v>1.7283950617283952</v>
      </c>
      <c r="R27" s="181">
        <v>16</v>
      </c>
      <c r="S27" s="178">
        <v>2.5</v>
      </c>
      <c r="T27" s="178">
        <v>9.27536231884058</v>
      </c>
      <c r="U27" s="178">
        <v>8.1159420289855078</v>
      </c>
      <c r="V27" s="178">
        <v>2.318840579710145</v>
      </c>
      <c r="W27" s="178">
        <v>1.7391304347826089</v>
      </c>
      <c r="X27" s="178">
        <v>1.0303030303030305</v>
      </c>
      <c r="Y27" s="178">
        <v>1.696969696969697</v>
      </c>
      <c r="Z27" s="178">
        <v>0.63461538461538458</v>
      </c>
      <c r="AA27" s="182">
        <v>0.26136363636363635</v>
      </c>
      <c r="AB27" s="178">
        <v>4.7857142857142865</v>
      </c>
      <c r="AC27" s="178">
        <v>0.25</v>
      </c>
      <c r="AD27" s="178">
        <v>0.81249999999999989</v>
      </c>
      <c r="AE27" s="178">
        <v>1.1428571428571428</v>
      </c>
      <c r="AF27" s="133"/>
    </row>
    <row r="28" spans="1:32" x14ac:dyDescent="0.25">
      <c r="A28" s="133"/>
      <c r="B28" s="61" t="s">
        <v>88</v>
      </c>
      <c r="C28" s="119" t="s">
        <v>1321</v>
      </c>
      <c r="D28" s="8" t="s">
        <v>1173</v>
      </c>
      <c r="E28" s="178">
        <v>25.60975609756095</v>
      </c>
      <c r="F28" s="178">
        <v>29.593495934959318</v>
      </c>
      <c r="G28" s="179">
        <v>25.40909090909091</v>
      </c>
      <c r="H28" s="179">
        <v>14.710526315789476</v>
      </c>
      <c r="I28" s="179">
        <v>14.710526315789476</v>
      </c>
      <c r="J28" s="179">
        <v>30.08971291866029</v>
      </c>
      <c r="K28" s="179">
        <v>20.059808612440193</v>
      </c>
      <c r="L28" s="179">
        <v>12.035885167464116</v>
      </c>
      <c r="M28" s="180">
        <v>1</v>
      </c>
      <c r="N28" s="146">
        <v>0.97499999999999987</v>
      </c>
      <c r="O28" s="146">
        <v>17.549999999999997</v>
      </c>
      <c r="P28" s="178">
        <v>10.399999999999999</v>
      </c>
      <c r="Q28" s="178">
        <v>2.5999999999999996</v>
      </c>
      <c r="R28" s="181">
        <v>14</v>
      </c>
      <c r="S28" s="178">
        <v>1.6428571428571428</v>
      </c>
      <c r="T28" s="178">
        <v>12.676616915422885</v>
      </c>
      <c r="U28" s="178">
        <v>9.0547263681592032</v>
      </c>
      <c r="V28" s="178">
        <v>4.9800995024875618</v>
      </c>
      <c r="W28" s="178">
        <v>3.1691542288557213</v>
      </c>
      <c r="X28" s="178">
        <v>1</v>
      </c>
      <c r="Y28" s="178">
        <v>1.7272727272727271</v>
      </c>
      <c r="Z28" s="178">
        <v>0.6</v>
      </c>
      <c r="AA28" s="182">
        <v>5.5555555555555559E-2</v>
      </c>
      <c r="AB28" s="178">
        <v>4</v>
      </c>
      <c r="AC28" s="178">
        <v>0.39285714285714285</v>
      </c>
      <c r="AD28" s="178">
        <v>0.75</v>
      </c>
      <c r="AE28" s="178">
        <v>1.4000000000000001</v>
      </c>
      <c r="AF28" s="133"/>
    </row>
    <row r="29" spans="1:32" x14ac:dyDescent="0.25">
      <c r="A29" s="133"/>
      <c r="B29" s="61" t="s">
        <v>88</v>
      </c>
      <c r="C29" s="119" t="s">
        <v>1322</v>
      </c>
      <c r="D29" s="8" t="s">
        <v>1173</v>
      </c>
      <c r="E29" s="178">
        <v>24.878048780487777</v>
      </c>
      <c r="F29" s="178">
        <v>30.894308943089399</v>
      </c>
      <c r="G29" s="179">
        <v>27.496402877697847</v>
      </c>
      <c r="H29" s="179">
        <v>14.556919170545919</v>
      </c>
      <c r="I29" s="179">
        <v>14.556919170545919</v>
      </c>
      <c r="J29" s="179">
        <v>42.053322048243764</v>
      </c>
      <c r="K29" s="179">
        <v>22.644096487515871</v>
      </c>
      <c r="L29" s="179">
        <v>11.322048243757935</v>
      </c>
      <c r="M29" s="180">
        <v>1</v>
      </c>
      <c r="N29" s="146">
        <v>0.56874999999999998</v>
      </c>
      <c r="O29" s="146">
        <v>14.692708333333332</v>
      </c>
      <c r="P29" s="178">
        <v>5.2135416666666661</v>
      </c>
      <c r="Q29" s="178">
        <v>1.6114583333333332</v>
      </c>
      <c r="R29" s="181">
        <v>14</v>
      </c>
      <c r="S29" s="178">
        <v>1.2857142857142858</v>
      </c>
      <c r="T29" s="178">
        <v>9.1380753138075317</v>
      </c>
      <c r="U29" s="178">
        <v>6.0920502092050208</v>
      </c>
      <c r="V29" s="178">
        <v>3.8075313807531379</v>
      </c>
      <c r="W29" s="178">
        <v>1.903765690376569</v>
      </c>
      <c r="X29" s="178">
        <v>1</v>
      </c>
      <c r="Y29" s="178">
        <v>1.8888888888888888</v>
      </c>
      <c r="Z29" s="178">
        <v>0.5</v>
      </c>
      <c r="AA29" s="182">
        <v>3.870967741935484E-2</v>
      </c>
      <c r="AB29" s="178">
        <v>3.2352941176470589</v>
      </c>
      <c r="AC29" s="178">
        <v>0.41666666666666663</v>
      </c>
      <c r="AD29" s="178">
        <v>0.79166666666666663</v>
      </c>
      <c r="AE29" s="178">
        <v>1.5</v>
      </c>
      <c r="AF29" s="133"/>
    </row>
    <row r="30" spans="1:32" x14ac:dyDescent="0.25">
      <c r="A30" s="133"/>
      <c r="B30" s="61" t="s">
        <v>88</v>
      </c>
      <c r="C30" s="119" t="s">
        <v>1323</v>
      </c>
      <c r="D30" s="8" t="s">
        <v>1173</v>
      </c>
      <c r="E30" s="178">
        <v>23.252032520325177</v>
      </c>
      <c r="F30" s="178">
        <v>29.268292682926798</v>
      </c>
      <c r="G30" s="179">
        <v>26.331914893617022</v>
      </c>
      <c r="H30" s="179">
        <v>15.046808510638296</v>
      </c>
      <c r="I30" s="179">
        <v>15.046808510638296</v>
      </c>
      <c r="J30" s="179">
        <v>43.886524822695037</v>
      </c>
      <c r="K30" s="179">
        <v>18.808510638297872</v>
      </c>
      <c r="L30" s="179">
        <v>11.598581560283687</v>
      </c>
      <c r="M30" s="180">
        <v>2</v>
      </c>
      <c r="N30" s="146">
        <v>1.3580246913580249</v>
      </c>
      <c r="O30" s="146">
        <v>22.46913580246914</v>
      </c>
      <c r="P30" s="178">
        <v>12.962962962962965</v>
      </c>
      <c r="Q30" s="178">
        <v>2.7160493827160499</v>
      </c>
      <c r="R30" s="181">
        <v>17</v>
      </c>
      <c r="S30" s="178">
        <v>1.7647058823529411</v>
      </c>
      <c r="T30" s="178">
        <v>13.043478260869566</v>
      </c>
      <c r="U30" s="178">
        <v>12.173913043478262</v>
      </c>
      <c r="V30" s="178">
        <v>4.3478260869565215</v>
      </c>
      <c r="W30" s="178">
        <v>1.7391304347826089</v>
      </c>
      <c r="X30" s="178">
        <v>1</v>
      </c>
      <c r="Y30" s="178">
        <v>1.7500000000000002</v>
      </c>
      <c r="Z30" s="178">
        <v>0.6166666666666667</v>
      </c>
      <c r="AA30" s="182">
        <v>6.043956043956044E-2</v>
      </c>
      <c r="AB30" s="178">
        <v>4.7727272727272725</v>
      </c>
      <c r="AC30" s="178">
        <v>0.33333333333333331</v>
      </c>
      <c r="AD30" s="178">
        <v>0.86666666666666659</v>
      </c>
      <c r="AE30" s="178">
        <v>1.0714285714285714</v>
      </c>
      <c r="AF30" s="133"/>
    </row>
    <row r="31" spans="1:32" x14ac:dyDescent="0.25">
      <c r="A31" s="133"/>
      <c r="B31" s="61" t="s">
        <v>88</v>
      </c>
      <c r="C31" s="119" t="s">
        <v>1324</v>
      </c>
      <c r="D31" s="8" t="s">
        <v>1173</v>
      </c>
      <c r="E31" s="178">
        <v>26.34146341463412</v>
      </c>
      <c r="F31" s="178">
        <v>30.731707317073138</v>
      </c>
      <c r="G31" s="179">
        <v>25.179611650485437</v>
      </c>
      <c r="H31" s="179">
        <v>18.58495145631068</v>
      </c>
      <c r="I31" s="179">
        <v>19.783980582524272</v>
      </c>
      <c r="J31" s="179">
        <v>40.167475728155345</v>
      </c>
      <c r="K31" s="179">
        <v>23.980582524271846</v>
      </c>
      <c r="L31" s="179">
        <v>14.987864077669904</v>
      </c>
      <c r="M31" s="180">
        <v>1</v>
      </c>
      <c r="N31" s="146">
        <v>0.33496932515337424</v>
      </c>
      <c r="O31" s="146">
        <v>18.86993865030675</v>
      </c>
      <c r="P31" s="178">
        <v>10.886503067484663</v>
      </c>
      <c r="Q31" s="178">
        <v>3.9079754601226995</v>
      </c>
      <c r="R31" s="181">
        <v>14</v>
      </c>
      <c r="S31" s="178">
        <v>1.9285714285714286</v>
      </c>
      <c r="T31" s="178">
        <v>18.843270260621207</v>
      </c>
      <c r="U31" s="178">
        <v>10.396287040342735</v>
      </c>
      <c r="V31" s="178">
        <v>2.5990717600856836</v>
      </c>
      <c r="W31" s="178">
        <v>4.5483755801499459</v>
      </c>
      <c r="X31" s="178">
        <v>1.064516129032258</v>
      </c>
      <c r="Y31" s="178">
        <v>1.3548387096774193</v>
      </c>
      <c r="Z31" s="178">
        <v>0.625</v>
      </c>
      <c r="AA31" s="182">
        <v>1.7751479289940829E-2</v>
      </c>
      <c r="AB31" s="178">
        <v>2.7857142857142856</v>
      </c>
      <c r="AC31" s="178">
        <v>0.13793103448275862</v>
      </c>
      <c r="AD31" s="178">
        <v>0.75862068965517249</v>
      </c>
      <c r="AE31" s="178">
        <v>1.8125</v>
      </c>
      <c r="AF31" s="133"/>
    </row>
    <row r="32" spans="1:32" x14ac:dyDescent="0.25">
      <c r="A32" s="133"/>
      <c r="B32" s="61" t="s">
        <v>88</v>
      </c>
      <c r="C32" s="119" t="s">
        <v>1325</v>
      </c>
      <c r="D32" s="8" t="s">
        <v>1173</v>
      </c>
      <c r="E32" s="178">
        <v>26.666666666666636</v>
      </c>
      <c r="F32" s="178">
        <v>31.78861788617883</v>
      </c>
      <c r="G32" s="179">
        <v>30.144927536231886</v>
      </c>
      <c r="H32" s="179">
        <v>22.298987492555096</v>
      </c>
      <c r="I32" s="179">
        <v>22.711931705380188</v>
      </c>
      <c r="J32" s="179">
        <v>50.379193964661503</v>
      </c>
      <c r="K32" s="179">
        <v>25.602541195155847</v>
      </c>
      <c r="L32" s="179">
        <v>12.801270597577924</v>
      </c>
      <c r="M32" s="180">
        <v>2</v>
      </c>
      <c r="N32" s="146">
        <v>2.9890510948905109</v>
      </c>
      <c r="O32" s="146">
        <v>18.598540145985403</v>
      </c>
      <c r="P32" s="178">
        <v>7.9708029197080288</v>
      </c>
      <c r="Q32" s="178">
        <v>2.0591240875912407</v>
      </c>
      <c r="R32" s="181">
        <v>14</v>
      </c>
      <c r="S32" s="178">
        <v>2</v>
      </c>
      <c r="T32" s="178">
        <v>11.90295358649789</v>
      </c>
      <c r="U32" s="178">
        <v>7.295358649789029</v>
      </c>
      <c r="V32" s="178">
        <v>4.6075949367088604</v>
      </c>
      <c r="W32" s="178">
        <v>1.7278481012658227</v>
      </c>
      <c r="X32" s="178">
        <v>1.0185185185185184</v>
      </c>
      <c r="Y32" s="178">
        <v>1.3518518518518519</v>
      </c>
      <c r="Z32" s="178">
        <v>0.5</v>
      </c>
      <c r="AA32" s="182">
        <v>0.1607142857142857</v>
      </c>
      <c r="AB32" s="178">
        <v>3.870967741935484</v>
      </c>
      <c r="AC32" s="178">
        <v>0.38709677419354838</v>
      </c>
      <c r="AD32" s="178">
        <v>0.85483870967741937</v>
      </c>
      <c r="AE32" s="178">
        <v>1.6315789473684212</v>
      </c>
      <c r="AF32" s="133"/>
    </row>
    <row r="33" spans="1:32" x14ac:dyDescent="0.25">
      <c r="A33" s="133"/>
      <c r="B33" s="61" t="s">
        <v>88</v>
      </c>
      <c r="C33" s="119" t="s">
        <v>1326</v>
      </c>
      <c r="D33" s="8" t="s">
        <v>1173</v>
      </c>
      <c r="E33" s="178">
        <v>23.65853658536583</v>
      </c>
      <c r="F33" s="178">
        <v>30.569105691056876</v>
      </c>
      <c r="G33" s="179">
        <v>25.754884547069274</v>
      </c>
      <c r="H33" s="179">
        <v>21.769009557641883</v>
      </c>
      <c r="I33" s="179">
        <v>22.382221094476868</v>
      </c>
      <c r="J33" s="179">
        <v>47.830499873128652</v>
      </c>
      <c r="K33" s="179">
        <v>21.462403789224393</v>
      </c>
      <c r="L33" s="179">
        <v>11.34441343144718</v>
      </c>
      <c r="M33" s="180">
        <v>1</v>
      </c>
      <c r="N33" s="146">
        <v>1.0036764705882353</v>
      </c>
      <c r="O33" s="146">
        <v>15.389705882352938</v>
      </c>
      <c r="P33" s="178">
        <v>13.047794117647058</v>
      </c>
      <c r="Q33" s="178">
        <v>3.4124999999999996</v>
      </c>
      <c r="R33" s="181">
        <v>16</v>
      </c>
      <c r="S33" s="178">
        <v>2.125</v>
      </c>
      <c r="T33" s="178">
        <v>15.102127659574467</v>
      </c>
      <c r="U33" s="178">
        <v>15.102127659574467</v>
      </c>
      <c r="V33" s="178">
        <v>2.323404255319149</v>
      </c>
      <c r="W33" s="178">
        <v>2.7106382978723405</v>
      </c>
      <c r="X33" s="178">
        <v>1.0281690140845072</v>
      </c>
      <c r="Y33" s="178">
        <v>1.183098591549296</v>
      </c>
      <c r="Z33" s="178">
        <v>0.52857142857142858</v>
      </c>
      <c r="AA33" s="182">
        <v>6.5217391304347838E-2</v>
      </c>
      <c r="AB33" s="178">
        <v>3.8235294117647061</v>
      </c>
      <c r="AC33" s="178">
        <v>0.15384615384615385</v>
      </c>
      <c r="AD33" s="178">
        <v>0.8205128205128206</v>
      </c>
      <c r="AE33" s="178">
        <v>1</v>
      </c>
      <c r="AF33" s="133"/>
    </row>
    <row r="34" spans="1:32" x14ac:dyDescent="0.25">
      <c r="A34" s="133"/>
      <c r="B34" s="61" t="s">
        <v>88</v>
      </c>
      <c r="C34" s="119" t="s">
        <v>1327</v>
      </c>
      <c r="D34" s="8" t="s">
        <v>1173</v>
      </c>
      <c r="E34" s="178">
        <v>24.308943089430869</v>
      </c>
      <c r="F34" s="178">
        <v>30.65040650406501</v>
      </c>
      <c r="G34" s="179">
        <v>26.162790697674421</v>
      </c>
      <c r="H34" s="179">
        <v>15.043604651162791</v>
      </c>
      <c r="I34" s="179">
        <v>15.370639534883722</v>
      </c>
      <c r="J34" s="179">
        <v>33.357558139534881</v>
      </c>
      <c r="K34" s="179">
        <v>22.238372093023258</v>
      </c>
      <c r="L34" s="179">
        <v>11.119186046511629</v>
      </c>
      <c r="M34" s="180">
        <v>1</v>
      </c>
      <c r="N34" s="146">
        <v>0.60666666666666669</v>
      </c>
      <c r="O34" s="146">
        <v>24.266666666666666</v>
      </c>
      <c r="P34" s="178">
        <v>12.133333333333333</v>
      </c>
      <c r="Q34" s="178">
        <v>3.7916666666666665</v>
      </c>
      <c r="R34" s="181">
        <v>16</v>
      </c>
      <c r="S34" s="178">
        <v>1.75</v>
      </c>
      <c r="T34" s="178">
        <v>18.995145631067963</v>
      </c>
      <c r="U34" s="178">
        <v>11.043689320388349</v>
      </c>
      <c r="V34" s="178">
        <v>3.9757281553398061</v>
      </c>
      <c r="W34" s="178">
        <v>3.5339805825242721</v>
      </c>
      <c r="X34" s="178">
        <v>1.0217391304347827</v>
      </c>
      <c r="Y34" s="178">
        <v>1.7391304347826086</v>
      </c>
      <c r="Z34" s="178">
        <v>0.5</v>
      </c>
      <c r="AA34" s="182">
        <v>2.5000000000000001E-2</v>
      </c>
      <c r="AB34" s="178">
        <v>3.2</v>
      </c>
      <c r="AC34" s="178">
        <v>0.20930232558139533</v>
      </c>
      <c r="AD34" s="178">
        <v>0.81395348837209303</v>
      </c>
      <c r="AE34" s="178">
        <v>1.7200000000000002</v>
      </c>
      <c r="AF34" s="133"/>
    </row>
    <row r="35" spans="1:32" x14ac:dyDescent="0.25">
      <c r="A35" s="133"/>
      <c r="B35" s="61" t="s">
        <v>88</v>
      </c>
      <c r="C35" s="119" t="s">
        <v>1328</v>
      </c>
      <c r="D35" s="8" t="s">
        <v>1173</v>
      </c>
      <c r="E35" s="178">
        <v>24.06504065040648</v>
      </c>
      <c r="F35" s="178">
        <v>29.105691056910537</v>
      </c>
      <c r="G35" s="179">
        <v>22.420289855072465</v>
      </c>
      <c r="H35" s="179">
        <v>14.228260869565217</v>
      </c>
      <c r="I35" s="179">
        <v>14.659420289855072</v>
      </c>
      <c r="J35" s="179">
        <v>40.528985507246382</v>
      </c>
      <c r="K35" s="179">
        <v>18.971014492753625</v>
      </c>
      <c r="L35" s="179">
        <v>11.210144927536232</v>
      </c>
      <c r="M35" s="180">
        <v>1</v>
      </c>
      <c r="N35" s="146">
        <v>1.1617021276595743</v>
      </c>
      <c r="O35" s="146">
        <v>18.877659574468083</v>
      </c>
      <c r="P35" s="178">
        <v>4.8404255319148932</v>
      </c>
      <c r="Q35" s="178">
        <v>1.2585106382978724</v>
      </c>
      <c r="R35" s="181">
        <v>8</v>
      </c>
      <c r="S35" s="178">
        <v>0.5</v>
      </c>
      <c r="T35" s="178">
        <v>7.030042918454936</v>
      </c>
      <c r="U35" s="178">
        <v>5.0772532188841204</v>
      </c>
      <c r="V35" s="178">
        <v>3.515021459227468</v>
      </c>
      <c r="W35" s="178">
        <v>1.9527896995708156</v>
      </c>
      <c r="X35" s="178">
        <v>1.0303030303030303</v>
      </c>
      <c r="Y35" s="178">
        <v>1.5757575757575759</v>
      </c>
      <c r="Z35" s="178">
        <v>0.59090909090909083</v>
      </c>
      <c r="AA35" s="182">
        <v>6.1538461538461535E-2</v>
      </c>
      <c r="AB35" s="178">
        <v>3.8461538461538458</v>
      </c>
      <c r="AC35" s="178">
        <v>0.5</v>
      </c>
      <c r="AD35" s="178">
        <v>0.72222222222222221</v>
      </c>
      <c r="AE35" s="178">
        <v>1.3846153846153846</v>
      </c>
      <c r="AF35" s="133"/>
    </row>
    <row r="36" spans="1:32" x14ac:dyDescent="0.25">
      <c r="A36" s="133"/>
      <c r="B36" s="61" t="s">
        <v>88</v>
      </c>
      <c r="C36" s="119" t="s">
        <v>1329</v>
      </c>
      <c r="D36" s="8" t="s">
        <v>1173</v>
      </c>
      <c r="E36" s="178">
        <v>25.365853658536558</v>
      </c>
      <c r="F36" s="178">
        <v>30.894308943089399</v>
      </c>
      <c r="G36" s="179">
        <v>25.990717600856833</v>
      </c>
      <c r="H36" s="179">
        <v>13.891590441837275</v>
      </c>
      <c r="I36" s="179">
        <v>13.891590441837275</v>
      </c>
      <c r="J36" s="179">
        <v>33.160570732127688</v>
      </c>
      <c r="K36" s="179">
        <v>21.509559393812552</v>
      </c>
      <c r="L36" s="179">
        <v>9.8585480554974207</v>
      </c>
      <c r="M36" s="180">
        <v>1</v>
      </c>
      <c r="N36" s="146">
        <v>1.1304347826086956</v>
      </c>
      <c r="O36" s="146">
        <v>15.826086956521738</v>
      </c>
      <c r="P36" s="178">
        <v>7.9130434782608692</v>
      </c>
      <c r="Q36" s="178">
        <v>2.3739130434782609</v>
      </c>
      <c r="R36" s="181">
        <v>10</v>
      </c>
      <c r="S36" s="178">
        <v>1.7</v>
      </c>
      <c r="T36" s="178">
        <v>13.093525179856115</v>
      </c>
      <c r="U36" s="178">
        <v>9.4928057553956844</v>
      </c>
      <c r="V36" s="178">
        <v>4.5827338129496402</v>
      </c>
      <c r="W36" s="178">
        <v>1.9640287769784175</v>
      </c>
      <c r="X36" s="178">
        <v>1</v>
      </c>
      <c r="Y36" s="178">
        <v>1.8709677419354835</v>
      </c>
      <c r="Z36" s="178">
        <v>0.45833333333333337</v>
      </c>
      <c r="AA36" s="182">
        <v>7.1428571428571425E-2</v>
      </c>
      <c r="AB36" s="178">
        <v>3.333333333333333</v>
      </c>
      <c r="AC36" s="178">
        <v>0.35</v>
      </c>
      <c r="AD36" s="178">
        <v>0.85000000000000009</v>
      </c>
      <c r="AE36" s="178">
        <v>1.3793103448275861</v>
      </c>
      <c r="AF36" s="133"/>
    </row>
    <row r="37" spans="1:32" x14ac:dyDescent="0.25">
      <c r="A37" s="133"/>
      <c r="B37" s="61" t="s">
        <v>88</v>
      </c>
      <c r="C37" s="119" t="s">
        <v>1330</v>
      </c>
      <c r="D37" s="8" t="s">
        <v>1173</v>
      </c>
      <c r="E37" s="178">
        <v>25.52845528455282</v>
      </c>
      <c r="F37" s="178">
        <v>32.845528455284516</v>
      </c>
      <c r="G37" s="179">
        <v>31.014492753623191</v>
      </c>
      <c r="H37" s="179">
        <v>18.476719087264879</v>
      </c>
      <c r="I37" s="179">
        <v>18.476719087264879</v>
      </c>
      <c r="J37" s="179">
        <v>47.511563367252549</v>
      </c>
      <c r="K37" s="179">
        <v>26.39531298180697</v>
      </c>
      <c r="L37" s="179">
        <v>12.867715078630898</v>
      </c>
      <c r="M37" s="180">
        <v>1</v>
      </c>
      <c r="N37" s="146">
        <v>1.8292682926829267</v>
      </c>
      <c r="O37" s="146">
        <v>21.341463414634148</v>
      </c>
      <c r="P37" s="178">
        <v>6.3414634146341466</v>
      </c>
      <c r="Q37" s="178">
        <v>1.4634146341463414</v>
      </c>
      <c r="R37" s="181">
        <v>11</v>
      </c>
      <c r="S37" s="178">
        <v>2.2727272727272729</v>
      </c>
      <c r="T37" s="178">
        <v>9.5930232558139537</v>
      </c>
      <c r="U37" s="178">
        <v>7.2674418604651168</v>
      </c>
      <c r="V37" s="178">
        <v>2.3255813953488373</v>
      </c>
      <c r="W37" s="178">
        <v>1.4534883720930234</v>
      </c>
      <c r="X37" s="178">
        <v>1</v>
      </c>
      <c r="Y37" s="178">
        <v>1.6785714285714286</v>
      </c>
      <c r="Z37" s="178">
        <v>0.48749999999999999</v>
      </c>
      <c r="AA37" s="182">
        <v>8.5714285714285701E-2</v>
      </c>
      <c r="AB37" s="178">
        <v>4.3333333333333339</v>
      </c>
      <c r="AC37" s="178">
        <v>0.24242424242424243</v>
      </c>
      <c r="AD37" s="178">
        <v>0.84848484848484851</v>
      </c>
      <c r="AE37" s="178">
        <v>1.3199999999999998</v>
      </c>
      <c r="AF37" s="133"/>
    </row>
    <row r="38" spans="1:32" x14ac:dyDescent="0.25">
      <c r="A38" s="133"/>
      <c r="B38" s="61" t="s">
        <v>88</v>
      </c>
      <c r="C38" s="119" t="s">
        <v>1331</v>
      </c>
      <c r="D38" s="8" t="s">
        <v>1173</v>
      </c>
      <c r="E38" s="178">
        <v>27.398373983739809</v>
      </c>
      <c r="F38" s="178">
        <v>31.626016260162565</v>
      </c>
      <c r="G38" s="179">
        <v>26.086956521739133</v>
      </c>
      <c r="H38" s="179">
        <v>15.70048309178744</v>
      </c>
      <c r="I38" s="179">
        <v>15.70048309178744</v>
      </c>
      <c r="J38" s="179">
        <v>38.647342995169083</v>
      </c>
      <c r="K38" s="179">
        <v>21.739130434782609</v>
      </c>
      <c r="L38" s="179">
        <v>13.526570048309178</v>
      </c>
      <c r="M38" s="180">
        <v>1</v>
      </c>
      <c r="N38" s="146">
        <v>1.9927007299270072</v>
      </c>
      <c r="O38" s="146">
        <v>21.255474452554743</v>
      </c>
      <c r="P38" s="178">
        <v>8.6350364963503647</v>
      </c>
      <c r="Q38" s="178">
        <v>1.7934306569343066</v>
      </c>
      <c r="R38" s="181">
        <v>12</v>
      </c>
      <c r="S38" s="178">
        <v>1.1666666666666667</v>
      </c>
      <c r="T38" s="178">
        <v>9.191919191919192</v>
      </c>
      <c r="U38" s="178">
        <v>8.7323232323232318</v>
      </c>
      <c r="V38" s="178">
        <v>3.6767676767676769</v>
      </c>
      <c r="W38" s="178">
        <v>1.8383838383838385</v>
      </c>
      <c r="X38" s="178">
        <v>1</v>
      </c>
      <c r="Y38" s="178">
        <v>1.6615384615384616</v>
      </c>
      <c r="Z38" s="178">
        <v>0.62222222222222223</v>
      </c>
      <c r="AA38" s="182">
        <v>9.375E-2</v>
      </c>
      <c r="AB38" s="178">
        <v>4.8148148148148149</v>
      </c>
      <c r="AC38" s="178">
        <v>0.4</v>
      </c>
      <c r="AD38" s="178">
        <v>0.8</v>
      </c>
      <c r="AE38" s="178">
        <v>1.0526315789473686</v>
      </c>
      <c r="AF38" s="133"/>
    </row>
    <row r="39" spans="1:32" x14ac:dyDescent="0.25">
      <c r="A39" s="133"/>
      <c r="B39" s="61" t="s">
        <v>88</v>
      </c>
      <c r="C39" s="119" t="s">
        <v>1332</v>
      </c>
      <c r="D39" s="8" t="s">
        <v>1173</v>
      </c>
      <c r="E39" s="178">
        <v>26.016260162601601</v>
      </c>
      <c r="F39" s="178">
        <v>30.406504065040618</v>
      </c>
      <c r="G39" s="179">
        <v>25.666666666666561</v>
      </c>
      <c r="H39" s="179">
        <v>10.499999999999957</v>
      </c>
      <c r="I39" s="179">
        <v>10.749999999999957</v>
      </c>
      <c r="J39" s="179">
        <v>29.999999999999879</v>
      </c>
      <c r="K39" s="179">
        <v>19.16666666666659</v>
      </c>
      <c r="L39" s="179">
        <v>7.4999999999999698</v>
      </c>
      <c r="M39" s="180">
        <v>1</v>
      </c>
      <c r="N39" s="146">
        <v>1.5166666666666666</v>
      </c>
      <c r="O39" s="146">
        <v>26.794444444444444</v>
      </c>
      <c r="P39" s="178">
        <v>9.1</v>
      </c>
      <c r="Q39" s="178">
        <v>2.73</v>
      </c>
      <c r="R39" s="181">
        <v>10</v>
      </c>
      <c r="S39" s="178">
        <v>1</v>
      </c>
      <c r="T39" s="178">
        <v>14.28251121076233</v>
      </c>
      <c r="U39" s="178">
        <v>10.201793721973093</v>
      </c>
      <c r="V39" s="178">
        <v>3.2645739910313898</v>
      </c>
      <c r="W39" s="178">
        <v>4.0807174887892375</v>
      </c>
      <c r="X39" s="178">
        <v>1.0238095238095239</v>
      </c>
      <c r="Y39" s="178">
        <v>2.4444444444444442</v>
      </c>
      <c r="Z39" s="178">
        <v>0.39130434782608697</v>
      </c>
      <c r="AA39" s="182">
        <v>5.6603773584905662E-2</v>
      </c>
      <c r="AB39" s="178">
        <v>3.333333333333333</v>
      </c>
      <c r="AC39" s="178">
        <v>0.22857142857142859</v>
      </c>
      <c r="AD39" s="178">
        <v>0.7142857142857143</v>
      </c>
      <c r="AE39" s="178">
        <v>1.4</v>
      </c>
      <c r="AF39" s="133"/>
    </row>
    <row r="40" spans="1:32" x14ac:dyDescent="0.25">
      <c r="A40" s="133"/>
      <c r="B40" s="61" t="s">
        <v>88</v>
      </c>
      <c r="C40" s="119" t="s">
        <v>1333</v>
      </c>
      <c r="D40" s="8" t="s">
        <v>1173</v>
      </c>
      <c r="E40" s="178">
        <v>27.317073170731678</v>
      </c>
      <c r="F40" s="178">
        <v>32.032520325203222</v>
      </c>
      <c r="G40" s="179">
        <v>26.652719665271967</v>
      </c>
      <c r="H40" s="179">
        <v>17.413110181311019</v>
      </c>
      <c r="I40" s="179">
        <v>17.413110181311019</v>
      </c>
      <c r="J40" s="179">
        <v>30.206415620641565</v>
      </c>
      <c r="K40" s="179">
        <v>24.875871687587171</v>
      </c>
      <c r="L40" s="179">
        <v>12.437935843793586</v>
      </c>
      <c r="M40" s="180">
        <v>2</v>
      </c>
      <c r="N40" s="146">
        <v>0.96385542168674698</v>
      </c>
      <c r="O40" s="146">
        <v>27.349397590361441</v>
      </c>
      <c r="P40" s="178">
        <v>12.650602409638553</v>
      </c>
      <c r="Q40" s="178">
        <v>3.6144578313253009</v>
      </c>
      <c r="R40" s="181">
        <v>16</v>
      </c>
      <c r="S40" s="178">
        <v>1.75</v>
      </c>
      <c r="T40" s="178">
        <v>19.420289855072465</v>
      </c>
      <c r="U40" s="178">
        <v>13.043478260869566</v>
      </c>
      <c r="V40" s="178">
        <v>4.3478260869565215</v>
      </c>
      <c r="W40" s="178">
        <v>2.0289855072463769</v>
      </c>
      <c r="X40" s="178">
        <v>1</v>
      </c>
      <c r="Y40" s="178">
        <v>1.5306122448979591</v>
      </c>
      <c r="Z40" s="178">
        <v>0.5</v>
      </c>
      <c r="AA40" s="182">
        <v>3.5242290748898682E-2</v>
      </c>
      <c r="AB40" s="178">
        <v>3.5</v>
      </c>
      <c r="AC40" s="178">
        <v>0.22388059701492535</v>
      </c>
      <c r="AD40" s="178">
        <v>0.89552238805970141</v>
      </c>
      <c r="AE40" s="178">
        <v>1.4888888888888889</v>
      </c>
      <c r="AF40" s="133"/>
    </row>
    <row r="41" spans="1:32" x14ac:dyDescent="0.25">
      <c r="A41" s="133"/>
      <c r="B41" s="61" t="s">
        <v>88</v>
      </c>
      <c r="C41" s="119" t="s">
        <v>1334</v>
      </c>
      <c r="D41" s="8" t="s">
        <v>1173</v>
      </c>
      <c r="E41" s="178">
        <v>25.203252032520297</v>
      </c>
      <c r="F41" s="178">
        <v>33.252032520325173</v>
      </c>
      <c r="G41" s="179">
        <v>28.995098039215684</v>
      </c>
      <c r="H41" s="179">
        <v>16.645334059549743</v>
      </c>
      <c r="I41" s="179">
        <v>17.18228031953522</v>
      </c>
      <c r="J41" s="179">
        <v>51.54684095860565</v>
      </c>
      <c r="K41" s="179">
        <v>24.162581699346401</v>
      </c>
      <c r="L41" s="179">
        <v>12.886710239651412</v>
      </c>
      <c r="M41" s="180">
        <v>2</v>
      </c>
      <c r="N41" s="146">
        <v>1.4814814814814816</v>
      </c>
      <c r="O41" s="146">
        <v>26.543209876543212</v>
      </c>
      <c r="P41" s="178">
        <v>10.493827160493829</v>
      </c>
      <c r="Q41" s="178">
        <v>2.592592592592593</v>
      </c>
      <c r="R41" s="181">
        <v>17</v>
      </c>
      <c r="S41" s="178">
        <v>1.9411764705882353</v>
      </c>
      <c r="T41" s="178">
        <v>12.455516014234876</v>
      </c>
      <c r="U41" s="178">
        <v>9.6085409252669045</v>
      </c>
      <c r="V41" s="178">
        <v>2.3131672597864772</v>
      </c>
      <c r="W41" s="178">
        <v>1.2455516014234875</v>
      </c>
      <c r="X41" s="178">
        <v>1.0322580645161292</v>
      </c>
      <c r="Y41" s="178">
        <v>1.741935483870968</v>
      </c>
      <c r="Z41" s="178">
        <v>0.53333333333333333</v>
      </c>
      <c r="AA41" s="182">
        <v>5.5813953488372092E-2</v>
      </c>
      <c r="AB41" s="178">
        <v>4.0476190476190474</v>
      </c>
      <c r="AC41" s="178">
        <v>0.18571428571428575</v>
      </c>
      <c r="AD41" s="178">
        <v>0.9</v>
      </c>
      <c r="AE41" s="178">
        <v>1.2962962962962963</v>
      </c>
      <c r="AF41" s="133"/>
    </row>
    <row r="42" spans="1:32" x14ac:dyDescent="0.25">
      <c r="A42" s="133"/>
      <c r="B42" s="61" t="s">
        <v>88</v>
      </c>
      <c r="C42" s="119" t="s">
        <v>1335</v>
      </c>
      <c r="D42" s="8" t="s">
        <v>1173</v>
      </c>
      <c r="E42" s="178">
        <v>25.772357723577208</v>
      </c>
      <c r="F42" s="178">
        <v>31.707317073170699</v>
      </c>
      <c r="G42" s="179">
        <v>28.069651741293534</v>
      </c>
      <c r="H42" s="179">
        <v>17.115641305666792</v>
      </c>
      <c r="I42" s="179">
        <v>17.115641305666792</v>
      </c>
      <c r="J42" s="179">
        <v>35.600533915786926</v>
      </c>
      <c r="K42" s="179">
        <v>23.961897827933509</v>
      </c>
      <c r="L42" s="179">
        <v>13.692513044533433</v>
      </c>
      <c r="M42" s="180">
        <v>1</v>
      </c>
      <c r="N42" s="146">
        <v>2.2588652482269502</v>
      </c>
      <c r="O42" s="146">
        <v>18.070921985815602</v>
      </c>
      <c r="P42" s="178">
        <v>16.134751773049643</v>
      </c>
      <c r="Q42" s="178">
        <v>3.8723404255319145</v>
      </c>
      <c r="R42" s="181">
        <v>17</v>
      </c>
      <c r="S42" s="178">
        <v>2.1176470588235294</v>
      </c>
      <c r="T42" s="178">
        <v>19.181372549019606</v>
      </c>
      <c r="U42" s="178">
        <v>16.504901960784313</v>
      </c>
      <c r="V42" s="178">
        <v>3.5686274509803919</v>
      </c>
      <c r="W42" s="178">
        <v>0.89215686274509798</v>
      </c>
      <c r="X42" s="178">
        <v>1</v>
      </c>
      <c r="Y42" s="178">
        <v>1.6399999999999997</v>
      </c>
      <c r="Z42" s="178">
        <v>0.5714285714285714</v>
      </c>
      <c r="AA42" s="182">
        <v>0.125</v>
      </c>
      <c r="AB42" s="178">
        <v>4.166666666666667</v>
      </c>
      <c r="AC42" s="178">
        <v>0.18604651162790697</v>
      </c>
      <c r="AD42" s="178">
        <v>0.95348837209302328</v>
      </c>
      <c r="AE42" s="178">
        <v>1.1621621621621621</v>
      </c>
      <c r="AF42" s="133"/>
    </row>
    <row r="43" spans="1:32" x14ac:dyDescent="0.25">
      <c r="A43" s="133"/>
      <c r="B43" s="61" t="s">
        <v>88</v>
      </c>
      <c r="C43" s="119" t="s">
        <v>1336</v>
      </c>
      <c r="D43" s="8" t="s">
        <v>1173</v>
      </c>
      <c r="E43" s="178">
        <v>23.983739837398346</v>
      </c>
      <c r="F43" s="178">
        <v>30.487804878048749</v>
      </c>
      <c r="G43" s="179">
        <v>25.507246376811594</v>
      </c>
      <c r="H43" s="179">
        <v>13.550724637681158</v>
      </c>
      <c r="I43" s="179">
        <v>13.94927536231884</v>
      </c>
      <c r="J43" s="179">
        <v>44.637681159420289</v>
      </c>
      <c r="K43" s="179">
        <v>21.521739130434785</v>
      </c>
      <c r="L43" s="179">
        <v>11.159420289855072</v>
      </c>
      <c r="M43" s="180">
        <v>1</v>
      </c>
      <c r="N43" s="146">
        <v>3.0864197530864201</v>
      </c>
      <c r="O43" s="146">
        <v>22.345679012345684</v>
      </c>
      <c r="P43" s="178">
        <v>11.111111111111112</v>
      </c>
      <c r="Q43" s="178">
        <v>2.7160493827160499</v>
      </c>
      <c r="R43" s="181">
        <v>16</v>
      </c>
      <c r="S43" s="178">
        <v>1.75</v>
      </c>
      <c r="T43" s="178">
        <v>12.455516014234876</v>
      </c>
      <c r="U43" s="178">
        <v>9.7864768683274033</v>
      </c>
      <c r="V43" s="178">
        <v>5.1601423487544489</v>
      </c>
      <c r="W43" s="178">
        <v>1.6014234875444842</v>
      </c>
      <c r="X43" s="178">
        <v>1.0294117647058825</v>
      </c>
      <c r="Y43" s="178">
        <v>1.8823529411764708</v>
      </c>
      <c r="Z43" s="178">
        <v>0.51851851851851849</v>
      </c>
      <c r="AA43" s="182">
        <v>0.13812154696132595</v>
      </c>
      <c r="AB43" s="178">
        <v>4.0909090909090908</v>
      </c>
      <c r="AC43" s="178">
        <v>0.41428571428571431</v>
      </c>
      <c r="AD43" s="178">
        <v>0.87142857142857144</v>
      </c>
      <c r="AE43" s="178">
        <v>1.2727272727272727</v>
      </c>
      <c r="AF43" s="133"/>
    </row>
    <row r="44" spans="1:32" x14ac:dyDescent="0.25">
      <c r="A44" s="133"/>
      <c r="B44" s="61" t="s">
        <v>88</v>
      </c>
      <c r="C44" s="119" t="s">
        <v>1337</v>
      </c>
      <c r="D44" s="8" t="s">
        <v>1173</v>
      </c>
      <c r="E44" s="178">
        <v>22.601626016260141</v>
      </c>
      <c r="F44" s="178">
        <v>26.016260162601601</v>
      </c>
      <c r="G44" s="179">
        <v>22.652360515021456</v>
      </c>
      <c r="H44" s="179">
        <v>14.959106000485869</v>
      </c>
      <c r="I44" s="179">
        <v>15.600210543363835</v>
      </c>
      <c r="J44" s="179">
        <v>44.87731800145761</v>
      </c>
      <c r="K44" s="179">
        <v>19.660539314924282</v>
      </c>
      <c r="L44" s="179">
        <v>11.967284800388695</v>
      </c>
      <c r="M44" s="180">
        <v>1</v>
      </c>
      <c r="N44" s="146">
        <v>0.7583333333333333</v>
      </c>
      <c r="O44" s="146">
        <v>22.75</v>
      </c>
      <c r="P44" s="178">
        <v>18.2</v>
      </c>
      <c r="Q44" s="178">
        <v>4.9291666666666663</v>
      </c>
      <c r="R44" s="181">
        <v>14</v>
      </c>
      <c r="S44" s="178">
        <v>1.7857142857142858</v>
      </c>
      <c r="T44" s="178">
        <v>27.695652173913043</v>
      </c>
      <c r="U44" s="178">
        <v>21.980676328502415</v>
      </c>
      <c r="V44" s="178">
        <v>3.5169082125603865</v>
      </c>
      <c r="W44" s="178">
        <v>2.63768115942029</v>
      </c>
      <c r="X44" s="178">
        <v>1.0428571428571427</v>
      </c>
      <c r="Y44" s="178">
        <v>1.514285714285714</v>
      </c>
      <c r="Z44" s="178">
        <v>0.60869565217391308</v>
      </c>
      <c r="AA44" s="182">
        <v>3.3333333333333333E-2</v>
      </c>
      <c r="AB44" s="178">
        <v>3.6923076923076925</v>
      </c>
      <c r="AC44" s="178">
        <v>0.12698412698412698</v>
      </c>
      <c r="AD44" s="178">
        <v>0.90476190476190477</v>
      </c>
      <c r="AE44" s="178">
        <v>1.26</v>
      </c>
      <c r="AF44" s="133"/>
    </row>
    <row r="45" spans="1:32" x14ac:dyDescent="0.25">
      <c r="A45" s="133"/>
      <c r="B45" s="129"/>
      <c r="C45" s="133"/>
      <c r="D45" s="160"/>
      <c r="E45" s="128"/>
      <c r="F45" s="128"/>
      <c r="G45" s="163"/>
      <c r="H45" s="163"/>
      <c r="I45" s="163"/>
      <c r="J45" s="163"/>
      <c r="K45" s="163"/>
      <c r="L45" s="163"/>
      <c r="M45" s="160"/>
      <c r="N45" s="164"/>
      <c r="O45" s="164"/>
      <c r="P45" s="128"/>
      <c r="Q45" s="128"/>
      <c r="R45" s="165"/>
      <c r="S45" s="128"/>
      <c r="T45" s="128"/>
      <c r="U45" s="128"/>
      <c r="V45" s="128"/>
      <c r="W45" s="128"/>
      <c r="X45" s="128"/>
      <c r="Y45" s="128"/>
      <c r="Z45" s="128"/>
      <c r="AA45" s="166"/>
      <c r="AB45" s="128"/>
      <c r="AC45" s="128"/>
      <c r="AD45" s="128"/>
      <c r="AE45" s="128"/>
      <c r="AF45" s="133"/>
    </row>
    <row r="46" spans="1:32" x14ac:dyDescent="0.25">
      <c r="A46" s="133"/>
      <c r="B46" s="123" t="s">
        <v>983</v>
      </c>
      <c r="C46" s="119" t="s">
        <v>921</v>
      </c>
      <c r="D46" s="122" t="s">
        <v>1162</v>
      </c>
      <c r="E46" s="147">
        <v>20.363849765258216</v>
      </c>
      <c r="F46" s="147">
        <v>24.29577464788732</v>
      </c>
      <c r="G46" s="183">
        <v>26.41935483870968</v>
      </c>
      <c r="H46" s="183">
        <v>16.732258064516131</v>
      </c>
      <c r="I46" s="183">
        <v>22.896774193548389</v>
      </c>
      <c r="J46" s="183">
        <v>29.941935483870971</v>
      </c>
      <c r="K46" s="183">
        <v>19.374193548387098</v>
      </c>
      <c r="L46" s="183">
        <v>14.442580645161291</v>
      </c>
      <c r="M46" s="184">
        <v>3</v>
      </c>
      <c r="N46" s="150">
        <v>20.222222222222221</v>
      </c>
      <c r="O46" s="150">
        <v>36.472222222222221</v>
      </c>
      <c r="P46" s="147">
        <v>13.722222222222221</v>
      </c>
      <c r="Q46" s="147">
        <v>3.6111111111111112</v>
      </c>
      <c r="R46" s="185">
        <v>14</v>
      </c>
      <c r="S46" s="147">
        <v>1.4285714285714286</v>
      </c>
      <c r="T46" s="147">
        <v>16.35483870967742</v>
      </c>
      <c r="U46" s="147">
        <v>10.483870967741936</v>
      </c>
      <c r="V46" s="147">
        <v>5.032258064516129</v>
      </c>
      <c r="W46" s="147">
        <v>4.193548387096774</v>
      </c>
      <c r="X46" s="147">
        <v>1.368421052631579</v>
      </c>
      <c r="Y46" s="147">
        <v>1.5789473684210527</v>
      </c>
      <c r="Z46" s="147">
        <v>0.74545454545454548</v>
      </c>
      <c r="AA46" s="186">
        <v>0.55445544554455439</v>
      </c>
      <c r="AB46" s="147">
        <v>3.8</v>
      </c>
      <c r="AC46" s="147">
        <v>0.30769230769230765</v>
      </c>
      <c r="AD46" s="147">
        <v>0.74358974358974361</v>
      </c>
      <c r="AE46" s="147">
        <v>1.56</v>
      </c>
      <c r="AF46" s="133"/>
    </row>
    <row r="47" spans="1:32" x14ac:dyDescent="0.25">
      <c r="A47" s="133"/>
      <c r="B47" s="123" t="s">
        <v>983</v>
      </c>
      <c r="C47" s="119" t="s">
        <v>1338</v>
      </c>
      <c r="D47" s="122" t="s">
        <v>1162</v>
      </c>
      <c r="E47" s="147">
        <v>20.246478873239436</v>
      </c>
      <c r="F47" s="147">
        <v>23.474178403755868</v>
      </c>
      <c r="G47" s="183">
        <v>24</v>
      </c>
      <c r="H47" s="183">
        <v>14.399999999999999</v>
      </c>
      <c r="I47" s="183">
        <v>20.639999999999997</v>
      </c>
      <c r="J47" s="183">
        <v>16.8</v>
      </c>
      <c r="K47" s="183">
        <v>12.96</v>
      </c>
      <c r="L47" s="183">
        <v>9.6</v>
      </c>
      <c r="M47" s="184">
        <v>4</v>
      </c>
      <c r="N47" s="150">
        <v>7.2222222222222223</v>
      </c>
      <c r="O47" s="150">
        <v>27.083333333333336</v>
      </c>
      <c r="P47" s="147">
        <v>14.805555555555555</v>
      </c>
      <c r="Q47" s="147">
        <v>3.6111111111111112</v>
      </c>
      <c r="R47" s="185">
        <v>13</v>
      </c>
      <c r="S47" s="147">
        <v>1.7692307692307692</v>
      </c>
      <c r="T47" s="147">
        <v>14.67741935483871</v>
      </c>
      <c r="U47" s="147">
        <v>12.161290322580646</v>
      </c>
      <c r="V47" s="147">
        <v>3.3548387096774195</v>
      </c>
      <c r="W47" s="147">
        <v>2.935483870967742</v>
      </c>
      <c r="X47" s="147">
        <v>1.4333333333333333</v>
      </c>
      <c r="Y47" s="147">
        <v>1.6666666666666667</v>
      </c>
      <c r="Z47" s="147">
        <v>0.7407407407407407</v>
      </c>
      <c r="AA47" s="186">
        <v>0.26666666666666666</v>
      </c>
      <c r="AB47" s="147">
        <v>4.0999999999999996</v>
      </c>
      <c r="AC47" s="147">
        <v>0.22857142857142856</v>
      </c>
      <c r="AD47" s="147">
        <v>0.8</v>
      </c>
      <c r="AE47" s="147">
        <v>1.2068965517241379</v>
      </c>
      <c r="AF47" s="133"/>
    </row>
    <row r="48" spans="1:32" x14ac:dyDescent="0.25">
      <c r="A48" s="133"/>
      <c r="B48" s="123" t="s">
        <v>983</v>
      </c>
      <c r="C48" s="119" t="s">
        <v>928</v>
      </c>
      <c r="D48" s="122" t="s">
        <v>1162</v>
      </c>
      <c r="E48" s="147">
        <v>19.835680751173708</v>
      </c>
      <c r="F48" s="147">
        <v>23.2981220657277</v>
      </c>
      <c r="G48" s="183">
        <v>25</v>
      </c>
      <c r="H48" s="183">
        <v>14.130434782608695</v>
      </c>
      <c r="I48" s="183">
        <v>17.717391304347824</v>
      </c>
      <c r="J48" s="183">
        <v>16.304347826086957</v>
      </c>
      <c r="K48" s="183">
        <v>12.17391304347826</v>
      </c>
      <c r="L48" s="183">
        <v>8.5869565217391308</v>
      </c>
      <c r="M48" s="184">
        <v>1</v>
      </c>
      <c r="N48" s="150">
        <v>3.5</v>
      </c>
      <c r="O48" s="150">
        <v>20.5</v>
      </c>
      <c r="P48" s="147">
        <v>9.5</v>
      </c>
      <c r="Q48" s="147">
        <v>2.5</v>
      </c>
      <c r="R48" s="185">
        <v>16</v>
      </c>
      <c r="S48" s="147">
        <v>1.375</v>
      </c>
      <c r="T48" s="147">
        <v>13</v>
      </c>
      <c r="U48" s="147">
        <v>13.5</v>
      </c>
      <c r="V48" s="147">
        <v>6</v>
      </c>
      <c r="W48" s="147">
        <v>2.5</v>
      </c>
      <c r="X48" s="147">
        <v>1.2538461538461538</v>
      </c>
      <c r="Y48" s="147">
        <v>1.7692307692307692</v>
      </c>
      <c r="Z48" s="147">
        <v>0.7053571428571429</v>
      </c>
      <c r="AA48" s="186">
        <v>0.17073170731707318</v>
      </c>
      <c r="AB48" s="147">
        <v>3.8</v>
      </c>
      <c r="AC48" s="147">
        <v>0.46153846153846156</v>
      </c>
      <c r="AD48" s="147">
        <v>0.80769230769230771</v>
      </c>
      <c r="AE48" s="147">
        <v>0.96296296296296291</v>
      </c>
      <c r="AF48" s="133"/>
    </row>
    <row r="49" spans="1:32" x14ac:dyDescent="0.25">
      <c r="A49" s="133"/>
      <c r="B49" s="123" t="s">
        <v>983</v>
      </c>
      <c r="C49" s="119" t="s">
        <v>931</v>
      </c>
      <c r="D49" s="122" t="s">
        <v>1162</v>
      </c>
      <c r="E49" s="147">
        <v>19.953051643192484</v>
      </c>
      <c r="F49" s="147">
        <v>23.06338028169014</v>
      </c>
      <c r="G49" s="183">
        <v>15</v>
      </c>
      <c r="H49" s="183">
        <v>9.2553191489361701</v>
      </c>
      <c r="I49" s="183">
        <v>12.127659574468085</v>
      </c>
      <c r="J49" s="183">
        <v>11.48936170212766</v>
      </c>
      <c r="K49" s="183">
        <v>8.6170212765957448</v>
      </c>
      <c r="L49" s="183">
        <v>6.2234042553191493</v>
      </c>
      <c r="M49" s="184">
        <v>5</v>
      </c>
      <c r="N49" s="150">
        <v>4.8</v>
      </c>
      <c r="O49" s="150">
        <v>25.5</v>
      </c>
      <c r="P49" s="147">
        <v>9.5</v>
      </c>
      <c r="Q49" s="147">
        <v>2.9</v>
      </c>
      <c r="R49" s="185">
        <v>12</v>
      </c>
      <c r="S49" s="147">
        <v>1</v>
      </c>
      <c r="T49" s="147">
        <v>14</v>
      </c>
      <c r="U49" s="147">
        <v>9.5</v>
      </c>
      <c r="V49" s="147">
        <v>8</v>
      </c>
      <c r="W49" s="147">
        <v>4</v>
      </c>
      <c r="X49" s="147">
        <v>1.3103448275862069</v>
      </c>
      <c r="Y49" s="147">
        <v>1.6206896551724137</v>
      </c>
      <c r="Z49" s="147">
        <v>0.72222222222222221</v>
      </c>
      <c r="AA49" s="186">
        <v>0.18823529411764706</v>
      </c>
      <c r="AB49" s="147">
        <v>3.2758620689655173</v>
      </c>
      <c r="AC49" s="147">
        <v>0.5714285714285714</v>
      </c>
      <c r="AD49" s="147">
        <v>0.7142857142857143</v>
      </c>
      <c r="AE49" s="147">
        <v>1.4736842105263157</v>
      </c>
      <c r="AF49" s="133"/>
    </row>
    <row r="50" spans="1:32" x14ac:dyDescent="0.25">
      <c r="A50" s="133"/>
      <c r="B50" s="123" t="s">
        <v>983</v>
      </c>
      <c r="C50" s="119" t="s">
        <v>935</v>
      </c>
      <c r="D50" s="122" t="s">
        <v>1162</v>
      </c>
      <c r="E50" s="147">
        <v>21.185446009389668</v>
      </c>
      <c r="F50" s="147">
        <v>23.884976525821592</v>
      </c>
      <c r="G50" s="183">
        <v>20</v>
      </c>
      <c r="H50" s="183">
        <v>12.151898734177214</v>
      </c>
      <c r="I50" s="183">
        <v>18.860759493670884</v>
      </c>
      <c r="J50" s="183">
        <v>24.050632911392402</v>
      </c>
      <c r="K50" s="183">
        <v>13.544303797468352</v>
      </c>
      <c r="L50" s="183">
        <v>10.189873417721518</v>
      </c>
      <c r="M50" s="184">
        <v>2</v>
      </c>
      <c r="N50" s="150">
        <v>4.5</v>
      </c>
      <c r="O50" s="150">
        <v>15.2</v>
      </c>
      <c r="P50" s="147">
        <v>12</v>
      </c>
      <c r="Q50" s="147">
        <v>1.8</v>
      </c>
      <c r="R50" s="185">
        <v>16</v>
      </c>
      <c r="S50" s="147">
        <v>1.25</v>
      </c>
      <c r="T50" s="147">
        <v>9</v>
      </c>
      <c r="U50" s="147">
        <v>10.5</v>
      </c>
      <c r="V50" s="147">
        <v>5</v>
      </c>
      <c r="W50" s="147">
        <v>1</v>
      </c>
      <c r="X50" s="147">
        <v>1.5520833333333333</v>
      </c>
      <c r="Y50" s="147">
        <v>1.6458333333333335</v>
      </c>
      <c r="Z50" s="147">
        <v>0.75233644859813087</v>
      </c>
      <c r="AA50" s="186">
        <v>0.2960526315789474</v>
      </c>
      <c r="AB50" s="147">
        <v>6.6666666666666661</v>
      </c>
      <c r="AC50" s="147">
        <v>0.55555555555555558</v>
      </c>
      <c r="AD50" s="147">
        <v>0.88888888888888884</v>
      </c>
      <c r="AE50" s="147">
        <v>0.8571428571428571</v>
      </c>
      <c r="AF50" s="133"/>
    </row>
    <row r="51" spans="1:32" x14ac:dyDescent="0.25">
      <c r="A51" s="133"/>
      <c r="B51" s="123" t="s">
        <v>983</v>
      </c>
      <c r="C51" s="119" t="s">
        <v>936</v>
      </c>
      <c r="D51" s="122" t="s">
        <v>1162</v>
      </c>
      <c r="E51" s="147">
        <v>20.187793427230048</v>
      </c>
      <c r="F51" s="147">
        <v>24.002347417840376</v>
      </c>
      <c r="G51" s="183">
        <v>28.935483870967744</v>
      </c>
      <c r="H51" s="183">
        <v>16.659824046920825</v>
      </c>
      <c r="I51" s="183">
        <v>28.058651026392965</v>
      </c>
      <c r="J51" s="183">
        <v>34.634897360703818</v>
      </c>
      <c r="K51" s="183">
        <v>17.975073313782993</v>
      </c>
      <c r="L51" s="183">
        <v>13.590909090909093</v>
      </c>
      <c r="M51" s="184">
        <v>5</v>
      </c>
      <c r="N51" s="150">
        <v>12</v>
      </c>
      <c r="O51" s="150">
        <v>31.1</v>
      </c>
      <c r="P51" s="147">
        <v>12.5</v>
      </c>
      <c r="Q51" s="147">
        <v>3.5</v>
      </c>
      <c r="R51" s="185">
        <v>18</v>
      </c>
      <c r="S51" s="147">
        <v>1</v>
      </c>
      <c r="T51" s="147">
        <v>19</v>
      </c>
      <c r="U51" s="147">
        <v>10.5</v>
      </c>
      <c r="V51" s="147">
        <v>9.5</v>
      </c>
      <c r="W51" s="147">
        <v>2.5</v>
      </c>
      <c r="X51" s="147">
        <v>1.6842105263157894</v>
      </c>
      <c r="Y51" s="147">
        <v>1.7368421052631575</v>
      </c>
      <c r="Z51" s="147">
        <v>0.75609756097560987</v>
      </c>
      <c r="AA51" s="186">
        <v>0.38585209003215432</v>
      </c>
      <c r="AB51" s="147">
        <v>3.5714285714285716</v>
      </c>
      <c r="AC51" s="147">
        <v>0.5</v>
      </c>
      <c r="AD51" s="147">
        <v>0.86842105263157898</v>
      </c>
      <c r="AE51" s="147">
        <v>1.8095238095238095</v>
      </c>
      <c r="AF51" s="133"/>
    </row>
    <row r="52" spans="1:32" ht="18" x14ac:dyDescent="0.25">
      <c r="A52" s="133"/>
      <c r="B52" s="169" t="s">
        <v>1441</v>
      </c>
      <c r="C52" s="27"/>
      <c r="D52" s="29" t="s">
        <v>1173</v>
      </c>
      <c r="E52" s="34"/>
      <c r="F52" s="34"/>
      <c r="G52" s="170"/>
      <c r="H52" s="170"/>
      <c r="I52" s="170"/>
      <c r="J52" s="170"/>
      <c r="K52" s="170"/>
      <c r="L52" s="170"/>
      <c r="M52" s="29"/>
      <c r="N52" s="64"/>
      <c r="O52" s="64"/>
      <c r="P52" s="34"/>
      <c r="Q52" s="34"/>
      <c r="R52" s="171"/>
      <c r="S52" s="34"/>
      <c r="T52" s="34"/>
      <c r="U52" s="34"/>
      <c r="V52" s="34"/>
      <c r="W52" s="34"/>
      <c r="X52" s="34"/>
      <c r="Y52" s="34"/>
      <c r="Z52" s="34"/>
      <c r="AA52" s="172"/>
      <c r="AB52" s="34"/>
      <c r="AC52" s="34"/>
      <c r="AD52" s="34"/>
      <c r="AE52" s="34"/>
      <c r="AF52" s="133"/>
    </row>
    <row r="53" spans="1:32" x14ac:dyDescent="0.25">
      <c r="A53" s="133"/>
      <c r="B53" s="167"/>
      <c r="C53" s="133"/>
      <c r="D53" s="160"/>
      <c r="E53" s="128"/>
      <c r="F53" s="128"/>
      <c r="G53" s="163"/>
      <c r="H53" s="163"/>
      <c r="I53" s="163"/>
      <c r="J53" s="163"/>
      <c r="K53" s="163"/>
      <c r="L53" s="163"/>
      <c r="M53" s="160"/>
      <c r="N53" s="164"/>
      <c r="O53" s="164"/>
      <c r="P53" s="128"/>
      <c r="Q53" s="128"/>
      <c r="R53" s="165"/>
      <c r="S53" s="128"/>
      <c r="T53" s="128"/>
      <c r="U53" s="128"/>
      <c r="V53" s="128"/>
      <c r="W53" s="128"/>
      <c r="X53" s="128"/>
      <c r="Y53" s="128"/>
      <c r="Z53" s="128"/>
      <c r="AA53" s="166"/>
      <c r="AB53" s="128"/>
      <c r="AC53" s="128"/>
      <c r="AD53" s="128"/>
      <c r="AE53" s="128"/>
      <c r="AF53" s="133"/>
    </row>
    <row r="54" spans="1:32" x14ac:dyDescent="0.25">
      <c r="A54" s="133"/>
      <c r="B54" s="57" t="s">
        <v>227</v>
      </c>
      <c r="C54" s="119" t="s">
        <v>875</v>
      </c>
      <c r="D54" s="122" t="s">
        <v>1162</v>
      </c>
      <c r="E54" s="187">
        <v>20</v>
      </c>
      <c r="F54" s="187">
        <v>22.5</v>
      </c>
      <c r="G54" s="188">
        <v>23.411371237458198</v>
      </c>
      <c r="H54" s="188">
        <v>18.729096989966557</v>
      </c>
      <c r="I54" s="188">
        <v>32.775919732441473</v>
      </c>
      <c r="J54" s="188">
        <v>36.521739130434788</v>
      </c>
      <c r="K54" s="188">
        <v>16.387959866220736</v>
      </c>
      <c r="L54" s="188">
        <v>16.387959866220736</v>
      </c>
      <c r="M54" s="189">
        <v>7</v>
      </c>
      <c r="N54" s="148">
        <v>17.945544554455445</v>
      </c>
      <c r="O54" s="148">
        <v>32.920792079207921</v>
      </c>
      <c r="P54" s="187">
        <v>14.85148514851485</v>
      </c>
      <c r="Q54" s="187">
        <v>6.8069306930693072</v>
      </c>
      <c r="R54" s="190">
        <v>14</v>
      </c>
      <c r="S54" s="187">
        <v>2.4285714285714284</v>
      </c>
      <c r="T54" s="187">
        <v>44.520547945205479</v>
      </c>
      <c r="U54" s="187">
        <v>18.835616438356162</v>
      </c>
      <c r="V54" s="187">
        <v>8.5616438356164384</v>
      </c>
      <c r="W54" s="187">
        <v>6.506849315068493</v>
      </c>
      <c r="X54" s="187">
        <v>1.75</v>
      </c>
      <c r="Y54" s="187">
        <v>1.25</v>
      </c>
      <c r="Z54" s="187">
        <v>1</v>
      </c>
      <c r="AA54" s="191">
        <v>0.54511278195488722</v>
      </c>
      <c r="AB54" s="187">
        <v>2.1818181818181817</v>
      </c>
      <c r="AC54" s="187">
        <v>0.19230769230769232</v>
      </c>
      <c r="AD54" s="187">
        <v>0.85384615384615381</v>
      </c>
      <c r="AE54" s="187">
        <v>2.3636363636363638</v>
      </c>
      <c r="AF54" s="133"/>
    </row>
    <row r="55" spans="1:32" x14ac:dyDescent="0.25">
      <c r="A55" s="133"/>
      <c r="B55" s="57" t="s">
        <v>227</v>
      </c>
      <c r="C55" s="119" t="s">
        <v>880</v>
      </c>
      <c r="D55" s="122" t="s">
        <v>1162</v>
      </c>
      <c r="E55" s="187">
        <v>17.6056338028169</v>
      </c>
      <c r="F55" s="187">
        <v>21.5962441314554</v>
      </c>
      <c r="G55" s="188">
        <v>25</v>
      </c>
      <c r="H55" s="188">
        <v>18.108108108108109</v>
      </c>
      <c r="I55" s="188">
        <v>39.864864864864863</v>
      </c>
      <c r="J55" s="188">
        <v>22.972972972972972</v>
      </c>
      <c r="K55" s="188">
        <v>16.216216216216218</v>
      </c>
      <c r="L55" s="188">
        <v>18.918918918918919</v>
      </c>
      <c r="M55" s="189">
        <v>3</v>
      </c>
      <c r="N55" s="148">
        <v>14.692708333333332</v>
      </c>
      <c r="O55" s="148">
        <v>29.859374999999996</v>
      </c>
      <c r="P55" s="187">
        <v>10.237500000000001</v>
      </c>
      <c r="Q55" s="187">
        <v>4.739583333333333</v>
      </c>
      <c r="R55" s="190">
        <v>12</v>
      </c>
      <c r="S55" s="187">
        <v>1.5</v>
      </c>
      <c r="T55" s="187">
        <v>23.697916666666664</v>
      </c>
      <c r="U55" s="187">
        <v>10.111111111111111</v>
      </c>
      <c r="V55" s="187">
        <v>6.3194444444444446</v>
      </c>
      <c r="W55" s="187">
        <v>6.0034722222222223</v>
      </c>
      <c r="X55" s="187">
        <v>2.2014925373134329</v>
      </c>
      <c r="Y55" s="187">
        <v>1.380597014925373</v>
      </c>
      <c r="Z55" s="187">
        <v>1.1666666666666665</v>
      </c>
      <c r="AA55" s="191">
        <v>0.49206349206349209</v>
      </c>
      <c r="AB55" s="187">
        <v>2.16</v>
      </c>
      <c r="AC55" s="187">
        <v>0.26666666666666672</v>
      </c>
      <c r="AD55" s="187">
        <v>0.7466666666666667</v>
      </c>
      <c r="AE55" s="187">
        <v>2.34375</v>
      </c>
      <c r="AF55" s="133"/>
    </row>
    <row r="56" spans="1:32" x14ac:dyDescent="0.25">
      <c r="A56" s="133"/>
      <c r="B56" s="57" t="s">
        <v>227</v>
      </c>
      <c r="C56" s="119" t="s">
        <v>1339</v>
      </c>
      <c r="D56" s="122" t="s">
        <v>1162</v>
      </c>
      <c r="E56" s="187">
        <v>19.666666666666668</v>
      </c>
      <c r="F56" s="187">
        <v>22.5</v>
      </c>
      <c r="G56" s="188">
        <v>22.866894197952217</v>
      </c>
      <c r="H56" s="188">
        <v>17.785362153962833</v>
      </c>
      <c r="I56" s="188">
        <v>33.665149791429648</v>
      </c>
      <c r="J56" s="188">
        <v>30.489192263936285</v>
      </c>
      <c r="K56" s="188">
        <v>15.244596131968143</v>
      </c>
      <c r="L56" s="188">
        <v>16.51497914296549</v>
      </c>
      <c r="M56" s="189">
        <v>5</v>
      </c>
      <c r="N56" s="148">
        <v>25</v>
      </c>
      <c r="O56" s="148">
        <v>27.083333333333332</v>
      </c>
      <c r="P56" s="187">
        <v>18.055555555555554</v>
      </c>
      <c r="Q56" s="187">
        <v>11.458333333333332</v>
      </c>
      <c r="R56" s="190">
        <v>17</v>
      </c>
      <c r="S56" s="187">
        <v>1.8235294117647058</v>
      </c>
      <c r="T56" s="187">
        <v>65.217391304347828</v>
      </c>
      <c r="U56" s="187">
        <v>23.411371237458194</v>
      </c>
      <c r="V56" s="187">
        <v>5.0167224080267561</v>
      </c>
      <c r="W56" s="187">
        <v>4.6822742474916392</v>
      </c>
      <c r="X56" s="187">
        <v>1.8928571428571428</v>
      </c>
      <c r="Y56" s="187">
        <v>1.2857142857142858</v>
      </c>
      <c r="Z56" s="187">
        <v>1.0833333333333335</v>
      </c>
      <c r="AA56" s="191">
        <v>0.92307692307692313</v>
      </c>
      <c r="AB56" s="187">
        <v>1.5757575757575757</v>
      </c>
      <c r="AC56" s="187">
        <v>7.6923076923076927E-2</v>
      </c>
      <c r="AD56" s="187">
        <v>0.92820512820512813</v>
      </c>
      <c r="AE56" s="187">
        <v>2.7857142857142856</v>
      </c>
      <c r="AF56" s="133"/>
    </row>
    <row r="57" spans="1:32" x14ac:dyDescent="0.25">
      <c r="A57" s="133"/>
      <c r="B57" s="57" t="s">
        <v>227</v>
      </c>
      <c r="C57" s="119" t="s">
        <v>1340</v>
      </c>
      <c r="D57" s="122" t="s">
        <v>1162</v>
      </c>
      <c r="E57" s="187">
        <v>18.07511737089202</v>
      </c>
      <c r="F57" s="187">
        <v>21.361502347417836</v>
      </c>
      <c r="G57" s="188">
        <v>25.909722222222225</v>
      </c>
      <c r="H57" s="188">
        <v>16.193576388888889</v>
      </c>
      <c r="I57" s="188">
        <v>42.508138020833336</v>
      </c>
      <c r="J57" s="188">
        <v>22.266167534722225</v>
      </c>
      <c r="K57" s="188">
        <v>15.518844039351853</v>
      </c>
      <c r="L57" s="188">
        <v>13.494646990740742</v>
      </c>
      <c r="M57" s="189">
        <v>4</v>
      </c>
      <c r="N57" s="148">
        <v>20.583333333333332</v>
      </c>
      <c r="O57" s="148">
        <v>34.166666666666671</v>
      </c>
      <c r="P57" s="187">
        <v>20.833333333333336</v>
      </c>
      <c r="Q57" s="187">
        <v>8.1666666666666679</v>
      </c>
      <c r="R57" s="190">
        <v>17</v>
      </c>
      <c r="S57" s="187">
        <v>1.6470588235294117</v>
      </c>
      <c r="T57" s="187">
        <v>44.01114206128134</v>
      </c>
      <c r="U57" s="187">
        <v>29.247910863509752</v>
      </c>
      <c r="V57" s="187">
        <v>5.013927576601672</v>
      </c>
      <c r="W57" s="187">
        <v>2.785515320334262</v>
      </c>
      <c r="X57" s="187">
        <v>2.625</v>
      </c>
      <c r="Y57" s="187">
        <v>1.6</v>
      </c>
      <c r="Z57" s="187">
        <v>0.86956521739130443</v>
      </c>
      <c r="AA57" s="191">
        <v>0.60243902439024377</v>
      </c>
      <c r="AB57" s="187">
        <v>2.5510204081632653</v>
      </c>
      <c r="AC57" s="187">
        <v>0.1139240506329114</v>
      </c>
      <c r="AD57" s="187">
        <v>0.93670886075949367</v>
      </c>
      <c r="AE57" s="187">
        <v>1.5047619047619047</v>
      </c>
      <c r="AF57" s="133"/>
    </row>
    <row r="58" spans="1:32" x14ac:dyDescent="0.25">
      <c r="A58" s="133"/>
      <c r="B58" s="57" t="s">
        <v>227</v>
      </c>
      <c r="C58" s="119" t="s">
        <v>1341</v>
      </c>
      <c r="D58" s="122" t="s">
        <v>1162</v>
      </c>
      <c r="E58" s="187">
        <v>20.166666666666668</v>
      </c>
      <c r="F58" s="187">
        <v>22.533333333333331</v>
      </c>
      <c r="G58" s="188">
        <v>23.597811217510262</v>
      </c>
      <c r="H58" s="188">
        <v>24.83980128158975</v>
      </c>
      <c r="I58" s="188">
        <v>45.953632370941037</v>
      </c>
      <c r="J58" s="188">
        <v>44.711642306861549</v>
      </c>
      <c r="K58" s="188">
        <v>17.387860897112823</v>
      </c>
      <c r="L58" s="188">
        <v>22.355821153430774</v>
      </c>
      <c r="M58" s="189">
        <v>3</v>
      </c>
      <c r="N58" s="148">
        <v>11.090624999999999</v>
      </c>
      <c r="O58" s="148">
        <v>27.110416666666666</v>
      </c>
      <c r="P58" s="187">
        <v>12.322916666666666</v>
      </c>
      <c r="Q58" s="187">
        <v>4.55</v>
      </c>
      <c r="R58" s="190">
        <v>11</v>
      </c>
      <c r="S58" s="187">
        <v>2.0909090909090908</v>
      </c>
      <c r="T58" s="187">
        <v>29.701388888888889</v>
      </c>
      <c r="U58" s="187">
        <v>15.166666666666666</v>
      </c>
      <c r="V58" s="187">
        <v>6.0034722222222223</v>
      </c>
      <c r="W58" s="187">
        <v>3.7916666666666665</v>
      </c>
      <c r="X58" s="187">
        <v>1.8499999999999999</v>
      </c>
      <c r="Y58" s="187">
        <v>0.95</v>
      </c>
      <c r="Z58" s="187">
        <v>1.2857142857142858</v>
      </c>
      <c r="AA58" s="191">
        <v>0.40909090909090906</v>
      </c>
      <c r="AB58" s="187">
        <v>2.7083333333333335</v>
      </c>
      <c r="AC58" s="187">
        <v>0.2021276595744681</v>
      </c>
      <c r="AD58" s="187">
        <v>0.87234042553191482</v>
      </c>
      <c r="AE58" s="187">
        <v>1.9583333333333335</v>
      </c>
      <c r="AF58" s="133"/>
    </row>
    <row r="59" spans="1:32" x14ac:dyDescent="0.25">
      <c r="A59" s="133"/>
      <c r="B59" s="57" t="s">
        <v>227</v>
      </c>
      <c r="C59" s="119" t="s">
        <v>1342</v>
      </c>
      <c r="D59" s="122" t="s">
        <v>1162</v>
      </c>
      <c r="E59" s="187">
        <v>19.5</v>
      </c>
      <c r="F59" s="187">
        <v>21.599999999999998</v>
      </c>
      <c r="G59" s="188">
        <v>27.805555555555554</v>
      </c>
      <c r="H59" s="188">
        <v>22.118055555555554</v>
      </c>
      <c r="I59" s="188">
        <v>41.708333333333329</v>
      </c>
      <c r="J59" s="188">
        <v>28.437499999999996</v>
      </c>
      <c r="K59" s="188">
        <v>17.0625</v>
      </c>
      <c r="L59" s="188">
        <v>17.0625</v>
      </c>
      <c r="M59" s="189">
        <v>3</v>
      </c>
      <c r="N59" s="148">
        <v>16.504901960784313</v>
      </c>
      <c r="O59" s="148">
        <v>31.225490196078432</v>
      </c>
      <c r="P59" s="187">
        <v>18.28921568627451</v>
      </c>
      <c r="Q59" s="187">
        <v>10.081372549019608</v>
      </c>
      <c r="R59" s="190">
        <v>9</v>
      </c>
      <c r="S59" s="187">
        <v>2</v>
      </c>
      <c r="T59" s="187">
        <v>57.322834645669296</v>
      </c>
      <c r="U59" s="187">
        <v>25.078740157480318</v>
      </c>
      <c r="V59" s="187">
        <v>3.9409448818897639</v>
      </c>
      <c r="W59" s="187">
        <v>3.582677165354331</v>
      </c>
      <c r="X59" s="187">
        <v>1.8857142857142857</v>
      </c>
      <c r="Y59" s="187">
        <v>1.2571428571428571</v>
      </c>
      <c r="Z59" s="187">
        <v>1</v>
      </c>
      <c r="AA59" s="191">
        <v>0.52857142857142858</v>
      </c>
      <c r="AB59" s="187">
        <v>1.8141592920353982</v>
      </c>
      <c r="AC59" s="187">
        <v>6.8749999999999992E-2</v>
      </c>
      <c r="AD59" s="187">
        <v>0.9375</v>
      </c>
      <c r="AE59" s="187">
        <v>2.2857142857142856</v>
      </c>
      <c r="AF59" s="133"/>
    </row>
    <row r="60" spans="1:32" x14ac:dyDescent="0.25">
      <c r="A60" s="133"/>
      <c r="B60" s="57" t="s">
        <v>227</v>
      </c>
      <c r="C60" s="119" t="s">
        <v>1343</v>
      </c>
      <c r="D60" s="122" t="s">
        <v>1162</v>
      </c>
      <c r="E60" s="187">
        <v>18.07511737089202</v>
      </c>
      <c r="F60" s="187">
        <v>20.833333333333332</v>
      </c>
      <c r="G60" s="188">
        <v>22.641509433962263</v>
      </c>
      <c r="H60" s="188">
        <v>17.789757412398924</v>
      </c>
      <c r="I60" s="188">
        <v>38.005390835579512</v>
      </c>
      <c r="J60" s="188">
        <v>24.056603773584907</v>
      </c>
      <c r="K60" s="188">
        <v>15.768194070080861</v>
      </c>
      <c r="L60" s="188">
        <v>12.938005390835579</v>
      </c>
      <c r="M60" s="189">
        <v>8</v>
      </c>
      <c r="N60" s="148">
        <v>13.713592233009708</v>
      </c>
      <c r="O60" s="148">
        <v>32.160194174757279</v>
      </c>
      <c r="P60" s="187">
        <v>12.985436893203882</v>
      </c>
      <c r="Q60" s="187">
        <v>4.733009708737864</v>
      </c>
      <c r="R60" s="190">
        <v>15</v>
      </c>
      <c r="S60" s="187">
        <v>1.1333333333333333</v>
      </c>
      <c r="T60" s="187">
        <v>32.489740082079344</v>
      </c>
      <c r="U60" s="187">
        <v>17.441860465116282</v>
      </c>
      <c r="V60" s="187">
        <v>5.8139534883720936</v>
      </c>
      <c r="W60" s="187">
        <v>7.1819425444596448</v>
      </c>
      <c r="X60" s="187">
        <v>2.1363636363636358</v>
      </c>
      <c r="Y60" s="187">
        <v>1.2727272727272725</v>
      </c>
      <c r="Z60" s="187">
        <v>0.8205128205128206</v>
      </c>
      <c r="AA60" s="191">
        <v>0.42641509433962266</v>
      </c>
      <c r="AB60" s="187">
        <v>2.7435897435897436</v>
      </c>
      <c r="AC60" s="187">
        <v>0.17894736842105266</v>
      </c>
      <c r="AD60" s="187">
        <v>0.77894736842105261</v>
      </c>
      <c r="AE60" s="187">
        <v>1.8627450980392155</v>
      </c>
      <c r="AF60" s="133"/>
    </row>
    <row r="61" spans="1:32" x14ac:dyDescent="0.25">
      <c r="A61" s="133"/>
      <c r="B61" s="57" t="s">
        <v>227</v>
      </c>
      <c r="C61" s="119" t="s">
        <v>1344</v>
      </c>
      <c r="D61" s="122" t="s">
        <v>1162</v>
      </c>
      <c r="E61" s="187">
        <v>18.07511737089202</v>
      </c>
      <c r="F61" s="187">
        <v>21.5962441314554</v>
      </c>
      <c r="G61" s="188">
        <v>19.777158774373259</v>
      </c>
      <c r="H61" s="188">
        <v>20.207097008598769</v>
      </c>
      <c r="I61" s="188">
        <v>37.404626377618989</v>
      </c>
      <c r="J61" s="188">
        <v>23.216664648177307</v>
      </c>
      <c r="K61" s="188">
        <v>14.617899963667192</v>
      </c>
      <c r="L61" s="188">
        <v>13.758023495216182</v>
      </c>
      <c r="M61" s="189">
        <v>7</v>
      </c>
      <c r="N61" s="148">
        <v>13.416230366492146</v>
      </c>
      <c r="O61" s="148">
        <v>23.887434554973822</v>
      </c>
      <c r="P61" s="187">
        <v>17.342931937172775</v>
      </c>
      <c r="Q61" s="187">
        <v>7.984293193717277</v>
      </c>
      <c r="R61" s="190">
        <v>18</v>
      </c>
      <c r="S61" s="187">
        <v>1.3333333333333333</v>
      </c>
      <c r="T61" s="187">
        <v>40.880503144654085</v>
      </c>
      <c r="U61" s="187">
        <v>23.584905660377359</v>
      </c>
      <c r="V61" s="187">
        <v>3.7735849056603774</v>
      </c>
      <c r="W61" s="187">
        <v>3.1446540880503142</v>
      </c>
      <c r="X61" s="187">
        <v>1.8510638297872335</v>
      </c>
      <c r="Y61" s="187">
        <v>0.9787234042553189</v>
      </c>
      <c r="Z61" s="187">
        <v>0.94117647058823539</v>
      </c>
      <c r="AA61" s="191">
        <v>0.56164383561643827</v>
      </c>
      <c r="AB61" s="187">
        <v>2.1721311475409837</v>
      </c>
      <c r="AC61" s="187">
        <v>9.2307692307692313E-2</v>
      </c>
      <c r="AD61" s="187">
        <v>0.92307692307692302</v>
      </c>
      <c r="AE61" s="187">
        <v>1.7333333333333332</v>
      </c>
      <c r="AF61" s="133"/>
    </row>
    <row r="62" spans="1:32" x14ac:dyDescent="0.25">
      <c r="A62" s="133"/>
      <c r="B62" s="57" t="s">
        <v>227</v>
      </c>
      <c r="C62" s="119" t="s">
        <v>1345</v>
      </c>
      <c r="D62" s="122" t="s">
        <v>1162</v>
      </c>
      <c r="E62" s="187">
        <v>20</v>
      </c>
      <c r="F62" s="187">
        <v>22.566666666666666</v>
      </c>
      <c r="G62" s="188">
        <v>24.362204724409452</v>
      </c>
      <c r="H62" s="188">
        <v>21.496062992125989</v>
      </c>
      <c r="I62" s="188">
        <v>38.692913385826785</v>
      </c>
      <c r="J62" s="188">
        <v>40.125984251968511</v>
      </c>
      <c r="K62" s="188">
        <v>15.763779527559059</v>
      </c>
      <c r="L62" s="188">
        <v>20.062992125984255</v>
      </c>
      <c r="M62" s="189">
        <v>3</v>
      </c>
      <c r="N62" s="148">
        <v>12.736486486486486</v>
      </c>
      <c r="O62" s="148">
        <v>23.716216216216218</v>
      </c>
      <c r="P62" s="187">
        <v>5.9729729729729728</v>
      </c>
      <c r="Q62" s="187">
        <v>5.2702702702702702</v>
      </c>
      <c r="R62" s="190">
        <v>11</v>
      </c>
      <c r="S62" s="187">
        <v>1.5454545454545454</v>
      </c>
      <c r="T62" s="187">
        <v>30.333333333333332</v>
      </c>
      <c r="U62" s="187">
        <v>8.4259259259259256</v>
      </c>
      <c r="V62" s="187">
        <v>10.532407407407407</v>
      </c>
      <c r="W62" s="187">
        <v>13.060185185185185</v>
      </c>
      <c r="X62" s="187">
        <v>1.8000000000000003</v>
      </c>
      <c r="Y62" s="187">
        <v>1.1333333333333333</v>
      </c>
      <c r="Z62" s="187">
        <v>1.2727272727272727</v>
      </c>
      <c r="AA62" s="191">
        <v>0.53703703703703698</v>
      </c>
      <c r="AB62" s="187">
        <v>1.1333333333333333</v>
      </c>
      <c r="AC62" s="187">
        <v>0.34722222222222221</v>
      </c>
      <c r="AD62" s="187">
        <v>0.56944444444444442</v>
      </c>
      <c r="AE62" s="187">
        <v>3.6</v>
      </c>
      <c r="AF62" s="133"/>
    </row>
    <row r="63" spans="1:32" x14ac:dyDescent="0.25">
      <c r="A63" s="133"/>
      <c r="B63" s="57" t="s">
        <v>227</v>
      </c>
      <c r="C63" s="119" t="s">
        <v>1346</v>
      </c>
      <c r="D63" s="122" t="s">
        <v>1162</v>
      </c>
      <c r="E63" s="187">
        <v>18.309859154929576</v>
      </c>
      <c r="F63" s="187">
        <v>22.065727699530512</v>
      </c>
      <c r="G63" s="188">
        <v>25.59375</v>
      </c>
      <c r="H63" s="188">
        <v>22.95909926470588</v>
      </c>
      <c r="I63" s="188">
        <v>35.755974264705884</v>
      </c>
      <c r="J63" s="188">
        <v>39.896139705882348</v>
      </c>
      <c r="K63" s="188">
        <v>18.442555147058826</v>
      </c>
      <c r="L63" s="188">
        <v>15.807904411764707</v>
      </c>
      <c r="M63" s="189">
        <v>4</v>
      </c>
      <c r="N63" s="148">
        <v>15.808823529411763</v>
      </c>
      <c r="O63" s="148">
        <v>29.656862745098039</v>
      </c>
      <c r="P63" s="187">
        <v>12.867647058823527</v>
      </c>
      <c r="Q63" s="187">
        <v>6.7401960784313717</v>
      </c>
      <c r="R63" s="190">
        <v>14</v>
      </c>
      <c r="S63" s="187">
        <v>2.1428571428571428</v>
      </c>
      <c r="T63" s="187">
        <v>37.542662116040951</v>
      </c>
      <c r="U63" s="187">
        <v>20.477815699658702</v>
      </c>
      <c r="V63" s="187">
        <v>5.1194539249146755</v>
      </c>
      <c r="W63" s="187">
        <v>4.0955631399317403</v>
      </c>
      <c r="X63" s="187">
        <v>1.557377049180328</v>
      </c>
      <c r="Y63" s="187">
        <v>1.1147540983606559</v>
      </c>
      <c r="Z63" s="187">
        <v>0.8571428571428571</v>
      </c>
      <c r="AA63" s="191">
        <v>0.53305785123966931</v>
      </c>
      <c r="AB63" s="187">
        <v>1.9090909090909089</v>
      </c>
      <c r="AC63" s="187">
        <v>0.13636363636363638</v>
      </c>
      <c r="AD63" s="187">
        <v>0.89090909090909087</v>
      </c>
      <c r="AE63" s="187">
        <v>1.8333333333333333</v>
      </c>
      <c r="AF63" s="133"/>
    </row>
    <row r="64" spans="1:32" x14ac:dyDescent="0.25">
      <c r="A64" s="133"/>
      <c r="B64" s="57" t="s">
        <v>227</v>
      </c>
      <c r="C64" s="119" t="s">
        <v>881</v>
      </c>
      <c r="D64" s="8" t="s">
        <v>1173</v>
      </c>
      <c r="E64" s="187">
        <v>18.896713615023472</v>
      </c>
      <c r="F64" s="187">
        <v>22.887323943661968</v>
      </c>
      <c r="G64" s="188">
        <v>19.285714285714199</v>
      </c>
      <c r="H64" s="188">
        <v>18.367346938775427</v>
      </c>
      <c r="I64" s="188">
        <v>33.520408163265152</v>
      </c>
      <c r="J64" s="188">
        <v>32.142857142856997</v>
      </c>
      <c r="K64" s="188">
        <v>12.857142857142797</v>
      </c>
      <c r="L64" s="188">
        <v>17.448979591836654</v>
      </c>
      <c r="M64" s="189">
        <v>4</v>
      </c>
      <c r="N64" s="148">
        <v>14.406779661016946</v>
      </c>
      <c r="O64" s="148">
        <v>28.135593220338976</v>
      </c>
      <c r="P64" s="187">
        <v>12.288135593220337</v>
      </c>
      <c r="Q64" s="187">
        <v>5.2542372881355925</v>
      </c>
      <c r="R64" s="190">
        <v>16</v>
      </c>
      <c r="S64" s="187">
        <v>1.125</v>
      </c>
      <c r="T64" s="187">
        <v>35.112359550561798</v>
      </c>
      <c r="U64" s="187">
        <v>25.842696629213485</v>
      </c>
      <c r="V64" s="187">
        <v>3.3707865168539328</v>
      </c>
      <c r="W64" s="187">
        <v>5.0561797752808992</v>
      </c>
      <c r="X64" s="187">
        <v>1.825</v>
      </c>
      <c r="Y64" s="187">
        <v>1.05</v>
      </c>
      <c r="Z64" s="187">
        <v>1.3571428571428572</v>
      </c>
      <c r="AA64" s="191">
        <v>0.51204819277108438</v>
      </c>
      <c r="AB64" s="187">
        <v>2.338709677419355</v>
      </c>
      <c r="AC64" s="187">
        <v>9.6000000000000002E-2</v>
      </c>
      <c r="AD64" s="187">
        <v>0.85599999999999998</v>
      </c>
      <c r="AE64" s="187">
        <v>1.3586956521739131</v>
      </c>
      <c r="AF64" s="133"/>
    </row>
    <row r="65" spans="1:32" x14ac:dyDescent="0.25">
      <c r="A65" s="133"/>
      <c r="B65" s="57" t="s">
        <v>227</v>
      </c>
      <c r="C65" s="119" t="s">
        <v>874</v>
      </c>
      <c r="D65" s="8" t="s">
        <v>1173</v>
      </c>
      <c r="E65" s="187">
        <v>21</v>
      </c>
      <c r="F65" s="187">
        <v>22.833333333333332</v>
      </c>
      <c r="G65" s="188">
        <v>21</v>
      </c>
      <c r="H65" s="188">
        <v>18.2</v>
      </c>
      <c r="I65" s="188">
        <v>40.949999999999996</v>
      </c>
      <c r="J65" s="188">
        <v>26.25</v>
      </c>
      <c r="K65" s="188">
        <v>14</v>
      </c>
      <c r="L65" s="188">
        <v>14.700000000000001</v>
      </c>
      <c r="M65" s="189">
        <v>7</v>
      </c>
      <c r="N65" s="148">
        <v>33</v>
      </c>
      <c r="O65" s="148">
        <v>23</v>
      </c>
      <c r="P65" s="187">
        <v>15.5</v>
      </c>
      <c r="Q65" s="187">
        <v>9.3000000000000007</v>
      </c>
      <c r="R65" s="190">
        <v>12</v>
      </c>
      <c r="S65" s="187">
        <v>2.3333333333333335</v>
      </c>
      <c r="T65" s="187">
        <v>45</v>
      </c>
      <c r="U65" s="187">
        <v>16</v>
      </c>
      <c r="V65" s="187">
        <v>10</v>
      </c>
      <c r="W65" s="187">
        <v>11</v>
      </c>
      <c r="X65" s="187">
        <v>2.25</v>
      </c>
      <c r="Y65" s="187">
        <v>1.153846153846154</v>
      </c>
      <c r="Z65" s="187">
        <v>1.05</v>
      </c>
      <c r="AA65" s="191">
        <v>1.4347826086956521</v>
      </c>
      <c r="AB65" s="187">
        <v>1.6666666666666665</v>
      </c>
      <c r="AC65" s="187">
        <v>0.22222222222222221</v>
      </c>
      <c r="AD65" s="187">
        <v>0.75555555555555554</v>
      </c>
      <c r="AE65" s="187">
        <v>2.8125</v>
      </c>
      <c r="AF65" s="133"/>
    </row>
    <row r="66" spans="1:32" x14ac:dyDescent="0.25">
      <c r="A66" s="133"/>
      <c r="B66" s="57" t="s">
        <v>227</v>
      </c>
      <c r="C66" s="119" t="s">
        <v>876</v>
      </c>
      <c r="D66" s="8" t="s">
        <v>1173</v>
      </c>
      <c r="E66" s="187">
        <v>14.666666666666666</v>
      </c>
      <c r="F66" s="187">
        <v>23.599999999999998</v>
      </c>
      <c r="G66" s="188">
        <v>24.067796610169488</v>
      </c>
      <c r="H66" s="188">
        <v>22.262711864406779</v>
      </c>
      <c r="I66" s="188">
        <v>44.124293785310734</v>
      </c>
      <c r="J66" s="188">
        <v>40.915254237288131</v>
      </c>
      <c r="K66" s="188">
        <v>19.254237288135592</v>
      </c>
      <c r="L66" s="188">
        <v>18.050847457627118</v>
      </c>
      <c r="M66" s="189">
        <v>5</v>
      </c>
      <c r="N66" s="148">
        <v>14.117647058823529</v>
      </c>
      <c r="O66" s="148">
        <v>27.294117647058826</v>
      </c>
      <c r="P66" s="187">
        <v>17.647058823529413</v>
      </c>
      <c r="Q66" s="187">
        <v>6.4705882352941178</v>
      </c>
      <c r="R66" s="190">
        <v>13</v>
      </c>
      <c r="S66" s="187">
        <v>1.6153846153846154</v>
      </c>
      <c r="T66" s="187">
        <v>36.78474114441417</v>
      </c>
      <c r="U66" s="187">
        <v>16.348773841961851</v>
      </c>
      <c r="V66" s="187">
        <v>5.7901907356948223</v>
      </c>
      <c r="W66" s="187">
        <v>7.8337874659400537</v>
      </c>
      <c r="X66" s="187">
        <v>1.9819819819819819</v>
      </c>
      <c r="Y66" s="187">
        <v>1.0810810810810809</v>
      </c>
      <c r="Z66" s="187">
        <v>0.9375</v>
      </c>
      <c r="AA66" s="191">
        <v>0.51724137931034475</v>
      </c>
      <c r="AB66" s="187">
        <v>2.7272727272727275</v>
      </c>
      <c r="AC66" s="187">
        <v>0.15740740740740738</v>
      </c>
      <c r="AD66" s="187">
        <v>0.78703703703703698</v>
      </c>
      <c r="AE66" s="187">
        <v>2.2500000000000004</v>
      </c>
      <c r="AF66" s="133"/>
    </row>
    <row r="67" spans="1:32" x14ac:dyDescent="0.25">
      <c r="A67" s="133"/>
      <c r="B67" s="57" t="s">
        <v>227</v>
      </c>
      <c r="C67" s="119" t="s">
        <v>877</v>
      </c>
      <c r="D67" s="8" t="s">
        <v>1173</v>
      </c>
      <c r="E67" s="187">
        <v>19.131455399061032</v>
      </c>
      <c r="F67" s="187">
        <v>22.94600938967136</v>
      </c>
      <c r="G67" s="188">
        <v>24.149659863945576</v>
      </c>
      <c r="H67" s="188">
        <v>18.112244897959183</v>
      </c>
      <c r="I67" s="188">
        <v>35.499999999999993</v>
      </c>
      <c r="J67" s="188">
        <v>28.496598639455783</v>
      </c>
      <c r="K67" s="188">
        <v>15.455782312925169</v>
      </c>
      <c r="L67" s="188">
        <v>14.248299319727892</v>
      </c>
      <c r="M67" s="189">
        <v>6</v>
      </c>
      <c r="N67" s="148">
        <v>25</v>
      </c>
      <c r="O67" s="148">
        <v>45.7</v>
      </c>
      <c r="P67" s="187">
        <v>21</v>
      </c>
      <c r="Q67" s="187">
        <v>13</v>
      </c>
      <c r="R67" s="190">
        <v>8</v>
      </c>
      <c r="S67" s="187">
        <v>2.2307692307692308</v>
      </c>
      <c r="T67" s="187">
        <v>40</v>
      </c>
      <c r="U67" s="187">
        <v>16</v>
      </c>
      <c r="V67" s="187">
        <v>8</v>
      </c>
      <c r="W67" s="187">
        <v>6</v>
      </c>
      <c r="X67" s="187">
        <v>1.9599999999999997</v>
      </c>
      <c r="Y67" s="187">
        <v>1.3333333333333333</v>
      </c>
      <c r="Z67" s="187">
        <v>0.92187500000000011</v>
      </c>
      <c r="AA67" s="191">
        <v>0.54704595185995619</v>
      </c>
      <c r="AB67" s="187">
        <v>1.6153846153846154</v>
      </c>
      <c r="AC67" s="187">
        <v>0.2</v>
      </c>
      <c r="AD67" s="187">
        <v>0.85</v>
      </c>
      <c r="AE67" s="187">
        <v>2.5</v>
      </c>
      <c r="AF67" s="133"/>
    </row>
    <row r="68" spans="1:32" x14ac:dyDescent="0.25">
      <c r="A68" s="133"/>
      <c r="B68" s="57" t="s">
        <v>227</v>
      </c>
      <c r="C68" s="119" t="s">
        <v>878</v>
      </c>
      <c r="D68" s="8" t="s">
        <v>1173</v>
      </c>
      <c r="E68" s="187">
        <v>18.838028169014084</v>
      </c>
      <c r="F68" s="187">
        <v>22.94600938967136</v>
      </c>
      <c r="G68" s="188">
        <v>23.097826086956523</v>
      </c>
      <c r="H68" s="188">
        <v>15.489130434782609</v>
      </c>
      <c r="I68" s="188">
        <v>43.478260869565219</v>
      </c>
      <c r="J68" s="188">
        <v>25.135869565217391</v>
      </c>
      <c r="K68" s="188">
        <v>15.760869565217391</v>
      </c>
      <c r="L68" s="188">
        <v>14.130434782608697</v>
      </c>
      <c r="M68" s="189">
        <v>6</v>
      </c>
      <c r="N68" s="148">
        <v>25</v>
      </c>
      <c r="O68" s="148">
        <v>26.7</v>
      </c>
      <c r="P68" s="187">
        <v>11</v>
      </c>
      <c r="Q68" s="187">
        <v>5</v>
      </c>
      <c r="R68" s="190">
        <v>9</v>
      </c>
      <c r="S68" s="187">
        <v>2.2222222222222223</v>
      </c>
      <c r="T68" s="187">
        <v>60</v>
      </c>
      <c r="U68" s="187">
        <v>25</v>
      </c>
      <c r="V68" s="187">
        <v>7</v>
      </c>
      <c r="W68" s="187">
        <v>18</v>
      </c>
      <c r="X68" s="187">
        <v>2.807017543859649</v>
      </c>
      <c r="Y68" s="187">
        <v>1.4912280701754386</v>
      </c>
      <c r="Z68" s="187">
        <v>0.89655172413793116</v>
      </c>
      <c r="AA68" s="191">
        <v>0.93632958801498134</v>
      </c>
      <c r="AB68" s="187">
        <v>2.2000000000000002</v>
      </c>
      <c r="AC68" s="187">
        <v>0.11666666666666667</v>
      </c>
      <c r="AD68" s="187">
        <v>0.7</v>
      </c>
      <c r="AE68" s="187">
        <v>2.4</v>
      </c>
      <c r="AF68" s="133"/>
    </row>
    <row r="69" spans="1:32" x14ac:dyDescent="0.25">
      <c r="A69" s="133"/>
      <c r="B69" s="57" t="s">
        <v>227</v>
      </c>
      <c r="C69" s="119" t="s">
        <v>879</v>
      </c>
      <c r="D69" s="8" t="s">
        <v>1173</v>
      </c>
      <c r="E69" s="187">
        <v>20.305164319248824</v>
      </c>
      <c r="F69" s="187">
        <v>22.359154929577464</v>
      </c>
      <c r="G69" s="188">
        <v>22.447817836812142</v>
      </c>
      <c r="H69" s="188">
        <v>14.75142314990512</v>
      </c>
      <c r="I69" s="188">
        <v>33.992409867172668</v>
      </c>
      <c r="J69" s="188">
        <v>23.08918406072106</v>
      </c>
      <c r="K69" s="188">
        <v>12.827324478178367</v>
      </c>
      <c r="L69" s="188">
        <v>11.54459203036053</v>
      </c>
      <c r="M69" s="189">
        <v>5</v>
      </c>
      <c r="N69" s="148">
        <v>12.5</v>
      </c>
      <c r="O69" s="148">
        <v>25.121359223300967</v>
      </c>
      <c r="P69" s="187">
        <v>9.9514563106796103</v>
      </c>
      <c r="Q69" s="187">
        <v>3.1553398058252426</v>
      </c>
      <c r="R69" s="190">
        <v>10</v>
      </c>
      <c r="S69" s="187">
        <v>1.2</v>
      </c>
      <c r="T69" s="187">
        <v>19.361413043478262</v>
      </c>
      <c r="U69" s="187">
        <v>10.190217391304348</v>
      </c>
      <c r="V69" s="187">
        <v>9.5108695652173907</v>
      </c>
      <c r="W69" s="187">
        <v>5.7744565217391308</v>
      </c>
      <c r="X69" s="187">
        <v>2.3043478260869565</v>
      </c>
      <c r="Y69" s="187">
        <v>1.5217391304347827</v>
      </c>
      <c r="Z69" s="187">
        <v>0.89999999999999991</v>
      </c>
      <c r="AA69" s="191">
        <v>0.49758454106280203</v>
      </c>
      <c r="AB69" s="187">
        <v>3.1538461538461533</v>
      </c>
      <c r="AC69" s="187">
        <v>0.49122807017543857</v>
      </c>
      <c r="AD69" s="187">
        <v>0.70175438596491224</v>
      </c>
      <c r="AE69" s="187">
        <v>1.9000000000000001</v>
      </c>
      <c r="AF69" s="133"/>
    </row>
    <row r="70" spans="1:32" x14ac:dyDescent="0.25">
      <c r="A70" s="133"/>
      <c r="B70" s="57" t="s">
        <v>227</v>
      </c>
      <c r="C70" s="119" t="s">
        <v>1347</v>
      </c>
      <c r="D70" s="8" t="s">
        <v>1173</v>
      </c>
      <c r="E70" s="187">
        <v>19.400000000000002</v>
      </c>
      <c r="F70" s="187">
        <v>23.3</v>
      </c>
      <c r="G70" s="188">
        <v>22.5</v>
      </c>
      <c r="H70" s="188">
        <v>18.900000000000002</v>
      </c>
      <c r="I70" s="188">
        <v>35.1</v>
      </c>
      <c r="J70" s="188">
        <v>42.300000000000004</v>
      </c>
      <c r="K70" s="188">
        <v>16.2</v>
      </c>
      <c r="L70" s="188">
        <v>18</v>
      </c>
      <c r="M70" s="189">
        <v>4</v>
      </c>
      <c r="N70" s="148">
        <v>14.999999999999998</v>
      </c>
      <c r="O70" s="148">
        <v>24.09090909090909</v>
      </c>
      <c r="P70" s="187">
        <v>8.9772727272727266</v>
      </c>
      <c r="Q70" s="187">
        <v>5</v>
      </c>
      <c r="R70" s="190">
        <v>12</v>
      </c>
      <c r="S70" s="187">
        <v>2</v>
      </c>
      <c r="T70" s="187">
        <v>35.714285714285715</v>
      </c>
      <c r="U70" s="187">
        <v>22.108843537414966</v>
      </c>
      <c r="V70" s="187">
        <v>9.5238095238095237</v>
      </c>
      <c r="W70" s="187">
        <v>6.1224489795918364</v>
      </c>
      <c r="X70" s="187">
        <v>1.857142857142857</v>
      </c>
      <c r="Y70" s="187">
        <v>1.1904761904761902</v>
      </c>
      <c r="Z70" s="187">
        <v>1.1111111111111112</v>
      </c>
      <c r="AA70" s="191">
        <v>0.62264150943396224</v>
      </c>
      <c r="AB70" s="187">
        <v>1.7954545454545454</v>
      </c>
      <c r="AC70" s="187">
        <v>0.26666666666666666</v>
      </c>
      <c r="AD70" s="187">
        <v>0.82857142857142851</v>
      </c>
      <c r="AE70" s="187">
        <v>1.6153846153846154</v>
      </c>
      <c r="AF70" s="133"/>
    </row>
    <row r="71" spans="1:32" x14ac:dyDescent="0.25">
      <c r="A71" s="133"/>
      <c r="B71" s="57" t="s">
        <v>227</v>
      </c>
      <c r="C71" s="119" t="s">
        <v>1348</v>
      </c>
      <c r="D71" s="8" t="s">
        <v>1173</v>
      </c>
      <c r="E71" s="187">
        <v>20.129107981220656</v>
      </c>
      <c r="F71" s="187">
        <v>23.591549295774648</v>
      </c>
      <c r="G71" s="188">
        <v>25.280898876404496</v>
      </c>
      <c r="H71" s="188">
        <v>19.943820224719101</v>
      </c>
      <c r="I71" s="188">
        <v>47.752808988764045</v>
      </c>
      <c r="J71" s="188">
        <v>33.707865168539328</v>
      </c>
      <c r="K71" s="188">
        <v>19.101123595505619</v>
      </c>
      <c r="L71" s="188">
        <v>17.134831460674157</v>
      </c>
      <c r="M71" s="189">
        <v>4</v>
      </c>
      <c r="N71" s="148">
        <v>17.361111111111107</v>
      </c>
      <c r="O71" s="148">
        <v>26.041666666666661</v>
      </c>
      <c r="P71" s="187">
        <v>14.46759259259259</v>
      </c>
      <c r="Q71" s="187">
        <v>7.523148148148147</v>
      </c>
      <c r="R71" s="190">
        <v>12</v>
      </c>
      <c r="S71" s="187">
        <v>1.6666666666666667</v>
      </c>
      <c r="T71" s="187">
        <v>37.414965986394556</v>
      </c>
      <c r="U71" s="187">
        <v>17.006802721088434</v>
      </c>
      <c r="V71" s="187">
        <v>4.7619047619047619</v>
      </c>
      <c r="W71" s="187">
        <v>3.7414965986394555</v>
      </c>
      <c r="X71" s="187">
        <v>2.3943661971830985</v>
      </c>
      <c r="Y71" s="187">
        <v>1.267605633802817</v>
      </c>
      <c r="Z71" s="187">
        <v>0.89705882352941169</v>
      </c>
      <c r="AA71" s="191">
        <v>0.66666666666666663</v>
      </c>
      <c r="AB71" s="187">
        <v>1.9230769230769229</v>
      </c>
      <c r="AC71" s="187">
        <v>0.12727272727272729</v>
      </c>
      <c r="AD71" s="187">
        <v>0.89999999999999991</v>
      </c>
      <c r="AE71" s="187">
        <v>2.2000000000000002</v>
      </c>
      <c r="AF71" s="133"/>
    </row>
    <row r="72" spans="1:32" x14ac:dyDescent="0.25">
      <c r="A72" s="133"/>
      <c r="B72" s="57" t="s">
        <v>227</v>
      </c>
      <c r="C72" s="119" t="s">
        <v>1349</v>
      </c>
      <c r="D72" s="8" t="s">
        <v>1173</v>
      </c>
      <c r="E72" s="187">
        <v>19.5</v>
      </c>
      <c r="F72" s="187">
        <v>23.3</v>
      </c>
      <c r="G72" s="188">
        <v>25.510204081632651</v>
      </c>
      <c r="H72" s="188">
        <v>24.565381708238849</v>
      </c>
      <c r="I72" s="188">
        <v>54.799697656840515</v>
      </c>
      <c r="J72" s="188">
        <v>49.130763416477699</v>
      </c>
      <c r="K72" s="188">
        <v>17.951625094482235</v>
      </c>
      <c r="L72" s="188">
        <v>18.896447467876037</v>
      </c>
      <c r="M72" s="189">
        <v>5</v>
      </c>
      <c r="N72" s="148">
        <v>14.047619047619049</v>
      </c>
      <c r="O72" s="148">
        <v>33.095238095238095</v>
      </c>
      <c r="P72" s="187">
        <v>17.976190476190474</v>
      </c>
      <c r="Q72" s="187">
        <v>5.9523809523809526</v>
      </c>
      <c r="R72" s="190">
        <v>13</v>
      </c>
      <c r="S72" s="187">
        <v>0.76923076923076927</v>
      </c>
      <c r="T72" s="187">
        <v>27.891156462585034</v>
      </c>
      <c r="U72" s="187">
        <v>22.108843537414966</v>
      </c>
      <c r="V72" s="187">
        <v>9.5238095238095237</v>
      </c>
      <c r="W72" s="187">
        <v>8.5034013605442169</v>
      </c>
      <c r="X72" s="187">
        <v>2.2307692307692308</v>
      </c>
      <c r="Y72" s="187">
        <v>1.0384615384615385</v>
      </c>
      <c r="Z72" s="187">
        <v>1.0526315789473684</v>
      </c>
      <c r="AA72" s="191">
        <v>0.42446043165467628</v>
      </c>
      <c r="AB72" s="187">
        <v>3.0199999999999996</v>
      </c>
      <c r="AC72" s="187">
        <v>0.34146341463414637</v>
      </c>
      <c r="AD72" s="187">
        <v>0.69512195121951226</v>
      </c>
      <c r="AE72" s="187">
        <v>1.2615384615384615</v>
      </c>
      <c r="AF72" s="133"/>
    </row>
    <row r="73" spans="1:32" x14ac:dyDescent="0.25">
      <c r="A73" s="133"/>
      <c r="B73" s="57" t="s">
        <v>227</v>
      </c>
      <c r="C73" s="119" t="s">
        <v>1350</v>
      </c>
      <c r="D73" s="8" t="s">
        <v>1173</v>
      </c>
      <c r="E73" s="187">
        <v>19</v>
      </c>
      <c r="F73" s="187">
        <v>22.833333333333332</v>
      </c>
      <c r="G73" s="188">
        <v>21.678321678321677</v>
      </c>
      <c r="H73" s="188">
        <v>17.032967032967033</v>
      </c>
      <c r="I73" s="188">
        <v>35.098235098235094</v>
      </c>
      <c r="J73" s="188">
        <v>28.388278388278387</v>
      </c>
      <c r="K73" s="188">
        <v>14.45221445221445</v>
      </c>
      <c r="L73" s="188">
        <v>13.936063936063936</v>
      </c>
      <c r="M73" s="189">
        <v>6</v>
      </c>
      <c r="N73" s="148">
        <v>42.622950819672134</v>
      </c>
      <c r="O73" s="148">
        <v>43.032786885245898</v>
      </c>
      <c r="P73" s="187">
        <v>21.311475409836067</v>
      </c>
      <c r="Q73" s="187">
        <v>7.5409836065573765</v>
      </c>
      <c r="R73" s="190">
        <v>17</v>
      </c>
      <c r="S73" s="187">
        <v>0.70588235294117652</v>
      </c>
      <c r="T73" s="187">
        <v>45.602605863192188</v>
      </c>
      <c r="U73" s="187">
        <v>15.635179153094464</v>
      </c>
      <c r="V73" s="187">
        <v>10.097719869706841</v>
      </c>
      <c r="W73" s="187">
        <v>2.6058631921824107</v>
      </c>
      <c r="X73" s="187">
        <v>2.0606060606060606</v>
      </c>
      <c r="Y73" s="187">
        <v>1.2727272727272727</v>
      </c>
      <c r="Z73" s="187">
        <v>0.96428571428571441</v>
      </c>
      <c r="AA73" s="191">
        <v>0.99047619047619062</v>
      </c>
      <c r="AB73" s="187">
        <v>2.8260869565217397</v>
      </c>
      <c r="AC73" s="187">
        <v>0.22142857142857142</v>
      </c>
      <c r="AD73" s="187">
        <v>0.94285714285714284</v>
      </c>
      <c r="AE73" s="187">
        <v>2.916666666666667</v>
      </c>
      <c r="AF73" s="133"/>
    </row>
    <row r="74" spans="1:32" x14ac:dyDescent="0.25">
      <c r="A74" s="133"/>
      <c r="B74" s="57" t="s">
        <v>227</v>
      </c>
      <c r="C74" s="119" t="s">
        <v>1351</v>
      </c>
      <c r="D74" s="8" t="s">
        <v>1173</v>
      </c>
      <c r="E74" s="187">
        <v>20.683333333333334</v>
      </c>
      <c r="F74" s="187">
        <v>23.150000000000002</v>
      </c>
      <c r="G74" s="188">
        <v>23.127035830618894</v>
      </c>
      <c r="H74" s="188">
        <v>17.685380341061506</v>
      </c>
      <c r="I74" s="188">
        <v>40.812416171680397</v>
      </c>
      <c r="J74" s="188">
        <v>29.929105192565626</v>
      </c>
      <c r="K74" s="188">
        <v>16.324966468672159</v>
      </c>
      <c r="L74" s="188">
        <v>14.964552596282813</v>
      </c>
      <c r="M74" s="189">
        <v>4</v>
      </c>
      <c r="N74" s="148">
        <v>17.824074074074073</v>
      </c>
      <c r="O74" s="148">
        <v>25.462962962962958</v>
      </c>
      <c r="P74" s="187">
        <v>10.995370370370368</v>
      </c>
      <c r="Q74" s="187">
        <v>5.2083333333333321</v>
      </c>
      <c r="R74" s="190">
        <v>14</v>
      </c>
      <c r="S74" s="187">
        <v>3.1428571428571428</v>
      </c>
      <c r="T74" s="187">
        <v>32.312925170068027</v>
      </c>
      <c r="U74" s="187">
        <v>11.904761904761905</v>
      </c>
      <c r="V74" s="187">
        <v>7.1428571428571423</v>
      </c>
      <c r="W74" s="187">
        <v>5.1020408163265305</v>
      </c>
      <c r="X74" s="187">
        <v>2.3076923076923075</v>
      </c>
      <c r="Y74" s="187">
        <v>1.3076923076923077</v>
      </c>
      <c r="Z74" s="187">
        <v>0.91666666666666674</v>
      </c>
      <c r="AA74" s="191">
        <v>0.70000000000000007</v>
      </c>
      <c r="AB74" s="187">
        <v>2.1111111111111112</v>
      </c>
      <c r="AC74" s="187">
        <v>0.22105263157894736</v>
      </c>
      <c r="AD74" s="187">
        <v>0.8421052631578948</v>
      </c>
      <c r="AE74" s="187">
        <v>2.7142857142857144</v>
      </c>
      <c r="AF74" s="133"/>
    </row>
    <row r="75" spans="1:32" x14ac:dyDescent="0.25">
      <c r="A75" s="133"/>
      <c r="B75" s="57" t="s">
        <v>227</v>
      </c>
      <c r="C75" s="119" t="s">
        <v>1352</v>
      </c>
      <c r="D75" s="8" t="s">
        <v>1173</v>
      </c>
      <c r="E75" s="187">
        <v>20.833333333333332</v>
      </c>
      <c r="F75" s="187">
        <v>23.566666666666663</v>
      </c>
      <c r="G75" s="188">
        <v>29.119999999999997</v>
      </c>
      <c r="H75" s="188">
        <v>23.295999999999999</v>
      </c>
      <c r="I75" s="188">
        <v>49.503999999999998</v>
      </c>
      <c r="J75" s="188">
        <v>37.273600000000002</v>
      </c>
      <c r="K75" s="188">
        <v>18.928000000000001</v>
      </c>
      <c r="L75" s="188">
        <v>19.510400000000001</v>
      </c>
      <c r="M75" s="189">
        <v>4</v>
      </c>
      <c r="N75" s="148">
        <v>19.135802469135804</v>
      </c>
      <c r="O75" s="148">
        <v>27.901234567901238</v>
      </c>
      <c r="P75" s="187">
        <v>13.333333333333336</v>
      </c>
      <c r="Q75" s="187">
        <v>5.80246913580247</v>
      </c>
      <c r="R75" s="190">
        <v>14</v>
      </c>
      <c r="S75" s="187">
        <v>2.0714285714285716</v>
      </c>
      <c r="T75" s="187">
        <v>37.593984962406012</v>
      </c>
      <c r="U75" s="187">
        <v>10.252904989747094</v>
      </c>
      <c r="V75" s="187">
        <v>6.8352699931647294</v>
      </c>
      <c r="W75" s="187">
        <v>6.1517429938482566</v>
      </c>
      <c r="X75" s="187">
        <v>2.125</v>
      </c>
      <c r="Y75" s="187">
        <v>1.25</v>
      </c>
      <c r="Z75" s="187">
        <v>1.0307692307692307</v>
      </c>
      <c r="AA75" s="191">
        <v>0.68584070796460173</v>
      </c>
      <c r="AB75" s="187">
        <v>2.2978723404255321</v>
      </c>
      <c r="AC75" s="187">
        <v>0.18181818181818182</v>
      </c>
      <c r="AD75" s="187">
        <v>0.83636363636363642</v>
      </c>
      <c r="AE75" s="187">
        <v>3.6666666666666665</v>
      </c>
      <c r="AF75" s="133"/>
    </row>
    <row r="76" spans="1:32" x14ac:dyDescent="0.25">
      <c r="A76" s="133"/>
      <c r="B76" s="57" t="s">
        <v>227</v>
      </c>
      <c r="C76" s="119" t="s">
        <v>1353</v>
      </c>
      <c r="D76" s="8" t="s">
        <v>1173</v>
      </c>
      <c r="E76" s="187">
        <v>19</v>
      </c>
      <c r="F76" s="187">
        <v>23.900000000000002</v>
      </c>
      <c r="G76" s="188">
        <v>26.962962962962962</v>
      </c>
      <c r="H76" s="188">
        <v>25.708871662360032</v>
      </c>
      <c r="I76" s="188">
        <v>47.655469422911281</v>
      </c>
      <c r="J76" s="188">
        <v>37.622739018087856</v>
      </c>
      <c r="K76" s="188">
        <v>20.065460809646858</v>
      </c>
      <c r="L76" s="188">
        <v>19.438415159345393</v>
      </c>
      <c r="M76" s="189">
        <v>4</v>
      </c>
      <c r="N76" s="148">
        <v>16.864864864864863</v>
      </c>
      <c r="O76" s="148">
        <v>30.304054054054056</v>
      </c>
      <c r="P76" s="187">
        <v>22.398648648648649</v>
      </c>
      <c r="Q76" s="187">
        <v>10.804054054054054</v>
      </c>
      <c r="R76" s="190">
        <v>14</v>
      </c>
      <c r="S76" s="187">
        <v>1.7142857142857142</v>
      </c>
      <c r="T76" s="187">
        <v>60.245370370370367</v>
      </c>
      <c r="U76" s="187">
        <v>23.171296296296294</v>
      </c>
      <c r="V76" s="187">
        <v>4.2129629629629628</v>
      </c>
      <c r="W76" s="187">
        <v>5.4768518518518512</v>
      </c>
      <c r="X76" s="187">
        <v>1.8536585365853659</v>
      </c>
      <c r="Y76" s="187">
        <v>1.0487804878048781</v>
      </c>
      <c r="Z76" s="187">
        <v>0.96875</v>
      </c>
      <c r="AA76" s="191">
        <v>0.55652173913043468</v>
      </c>
      <c r="AB76" s="187">
        <v>2.0731707317073171</v>
      </c>
      <c r="AC76" s="187">
        <v>6.9930069930069935E-2</v>
      </c>
      <c r="AD76" s="187">
        <v>0.90909090909090917</v>
      </c>
      <c r="AE76" s="187">
        <v>2.6</v>
      </c>
      <c r="AF76" s="133"/>
    </row>
    <row r="77" spans="1:32" x14ac:dyDescent="0.25">
      <c r="A77" s="133"/>
      <c r="B77" s="57" t="s">
        <v>227</v>
      </c>
      <c r="C77" s="119" t="s">
        <v>1354</v>
      </c>
      <c r="D77" s="8" t="s">
        <v>1173</v>
      </c>
      <c r="E77" s="187">
        <v>20.070422535211264</v>
      </c>
      <c r="F77" s="187">
        <v>23.708920187793424</v>
      </c>
      <c r="G77" s="188">
        <v>23.501362397820163</v>
      </c>
      <c r="H77" s="188">
        <v>22.416684133305388</v>
      </c>
      <c r="I77" s="188">
        <v>45.194927688115698</v>
      </c>
      <c r="J77" s="188">
        <v>37.963739258017185</v>
      </c>
      <c r="K77" s="188">
        <v>18.439530496751203</v>
      </c>
      <c r="L77" s="188">
        <v>16.993292810731504</v>
      </c>
      <c r="M77" s="189">
        <v>2</v>
      </c>
      <c r="N77" s="148">
        <v>12.790697674418606</v>
      </c>
      <c r="O77" s="148">
        <v>29.069767441860463</v>
      </c>
      <c r="P77" s="187">
        <v>12.209302325581396</v>
      </c>
      <c r="Q77" s="187">
        <v>6.395348837209303</v>
      </c>
      <c r="R77" s="190">
        <v>11</v>
      </c>
      <c r="S77" s="187">
        <v>0.72727272727272729</v>
      </c>
      <c r="T77" s="187">
        <v>37.296037296037298</v>
      </c>
      <c r="U77" s="187">
        <v>15.15151515151515</v>
      </c>
      <c r="V77" s="187">
        <v>4.1958041958041958</v>
      </c>
      <c r="W77" s="187">
        <v>8.1585081585081589</v>
      </c>
      <c r="X77" s="187">
        <v>2.0161290322580645</v>
      </c>
      <c r="Y77" s="187">
        <v>1.0483870967741935</v>
      </c>
      <c r="Z77" s="187">
        <v>0.92156862745098056</v>
      </c>
      <c r="AA77" s="191">
        <v>0.44000000000000006</v>
      </c>
      <c r="AB77" s="187">
        <v>1.9090909090909089</v>
      </c>
      <c r="AC77" s="187">
        <v>0.11249999999999999</v>
      </c>
      <c r="AD77" s="187">
        <v>0.78125</v>
      </c>
      <c r="AE77" s="187">
        <v>2.4615384615384617</v>
      </c>
      <c r="AF77" s="133"/>
    </row>
    <row r="78" spans="1:32" x14ac:dyDescent="0.25">
      <c r="A78" s="133"/>
      <c r="B78" s="57" t="s">
        <v>227</v>
      </c>
      <c r="C78" s="119" t="s">
        <v>1355</v>
      </c>
      <c r="D78" s="8" t="s">
        <v>1173</v>
      </c>
      <c r="E78" s="187">
        <v>19.776995305164316</v>
      </c>
      <c r="F78" s="187">
        <v>23.06338028169014</v>
      </c>
      <c r="G78" s="188">
        <v>24.796195652173914</v>
      </c>
      <c r="H78" s="188">
        <v>17.608892564587272</v>
      </c>
      <c r="I78" s="188">
        <v>43.123818525519845</v>
      </c>
      <c r="J78" s="188">
        <v>26.952386578449904</v>
      </c>
      <c r="K78" s="188">
        <v>14.374606175173282</v>
      </c>
      <c r="L78" s="188">
        <v>13.655875866414616</v>
      </c>
      <c r="M78" s="189">
        <v>7</v>
      </c>
      <c r="N78" s="148">
        <v>29.513513513513512</v>
      </c>
      <c r="O78" s="148">
        <v>35.826126126126127</v>
      </c>
      <c r="P78" s="187">
        <v>15.576576576576576</v>
      </c>
      <c r="Q78" s="187">
        <v>7.3783783783783781</v>
      </c>
      <c r="R78" s="190">
        <v>12</v>
      </c>
      <c r="S78" s="187">
        <v>1.5</v>
      </c>
      <c r="T78" s="187">
        <v>41.020725388601036</v>
      </c>
      <c r="U78" s="187">
        <v>16.502590673575131</v>
      </c>
      <c r="V78" s="187">
        <v>5.6580310880829021</v>
      </c>
      <c r="W78" s="187">
        <v>15.088082901554404</v>
      </c>
      <c r="X78" s="187">
        <v>2.4489795918367343</v>
      </c>
      <c r="Y78" s="187">
        <v>1.4081632653061225</v>
      </c>
      <c r="Z78" s="187">
        <v>0.94999999999999984</v>
      </c>
      <c r="AA78" s="191">
        <v>0.82379862700228823</v>
      </c>
      <c r="AB78" s="187">
        <v>2.1111111111111112</v>
      </c>
      <c r="AC78" s="187">
        <v>0.13793103448275865</v>
      </c>
      <c r="AD78" s="187">
        <v>0.63218390804597702</v>
      </c>
      <c r="AE78" s="187">
        <v>2.4857142857142853</v>
      </c>
      <c r="AF78" s="133"/>
    </row>
    <row r="79" spans="1:32" x14ac:dyDescent="0.25">
      <c r="A79" s="133"/>
      <c r="B79" s="57" t="s">
        <v>227</v>
      </c>
      <c r="C79" s="119" t="s">
        <v>1356</v>
      </c>
      <c r="D79" s="8" t="s">
        <v>1173</v>
      </c>
      <c r="E79" s="187">
        <v>20</v>
      </c>
      <c r="F79" s="187">
        <v>24.266666666666669</v>
      </c>
      <c r="G79" s="188">
        <v>32.533678756476682</v>
      </c>
      <c r="H79" s="188">
        <v>37.265850211964199</v>
      </c>
      <c r="I79" s="188">
        <v>69.799528968440882</v>
      </c>
      <c r="J79" s="188">
        <v>65.067357512953365</v>
      </c>
      <c r="K79" s="188">
        <v>24.843900141309465</v>
      </c>
      <c r="L79" s="188">
        <v>28.984550164861044</v>
      </c>
      <c r="M79" s="189">
        <v>4</v>
      </c>
      <c r="N79" s="148">
        <v>23.048780487804876</v>
      </c>
      <c r="O79" s="148">
        <v>26.097560975609753</v>
      </c>
      <c r="P79" s="187">
        <v>10.97560975609756</v>
      </c>
      <c r="Q79" s="187">
        <v>5.3658536585365857</v>
      </c>
      <c r="R79" s="190">
        <v>15</v>
      </c>
      <c r="S79" s="187">
        <v>1.4</v>
      </c>
      <c r="T79" s="187">
        <v>29.891304347826086</v>
      </c>
      <c r="U79" s="187">
        <v>13.247282608695652</v>
      </c>
      <c r="V79" s="187">
        <v>5.0951086956521738</v>
      </c>
      <c r="W79" s="187">
        <v>8.8315217391304355</v>
      </c>
      <c r="X79" s="187">
        <v>1.873015873015873</v>
      </c>
      <c r="Y79" s="187">
        <v>0.87301587301587302</v>
      </c>
      <c r="Z79" s="187">
        <v>1.1666666666666667</v>
      </c>
      <c r="AA79" s="191">
        <v>0.88317757009345799</v>
      </c>
      <c r="AB79" s="187">
        <v>2.045454545454545</v>
      </c>
      <c r="AC79" s="187">
        <v>0.17045454545454547</v>
      </c>
      <c r="AD79" s="187">
        <v>0.70454545454545447</v>
      </c>
      <c r="AE79" s="187">
        <v>2.2564102564102564</v>
      </c>
      <c r="AF79" s="133"/>
    </row>
    <row r="80" spans="1:32" x14ac:dyDescent="0.25">
      <c r="A80" s="133"/>
      <c r="B80" s="57" t="s">
        <v>227</v>
      </c>
      <c r="C80" s="119" t="s">
        <v>1357</v>
      </c>
      <c r="D80" s="8" t="s">
        <v>1173</v>
      </c>
      <c r="E80" s="187">
        <v>21.666666666666668</v>
      </c>
      <c r="F80" s="187">
        <v>23.900000000000002</v>
      </c>
      <c r="G80" s="188">
        <v>24.489795918367346</v>
      </c>
      <c r="H80" s="188">
        <v>22.193877551020403</v>
      </c>
      <c r="I80" s="188">
        <v>45.15306122448979</v>
      </c>
      <c r="J80" s="188">
        <v>48.979591836734691</v>
      </c>
      <c r="K80" s="188">
        <v>20.663265306122447</v>
      </c>
      <c r="L80" s="188">
        <v>22.193877551020403</v>
      </c>
      <c r="M80" s="189">
        <v>5</v>
      </c>
      <c r="N80" s="148">
        <v>16.430555555555554</v>
      </c>
      <c r="O80" s="148">
        <v>31.175925925925924</v>
      </c>
      <c r="P80" s="187">
        <v>18.537037037037035</v>
      </c>
      <c r="Q80" s="187">
        <v>8.1731481481481456</v>
      </c>
      <c r="R80" s="190">
        <v>15</v>
      </c>
      <c r="S80" s="187">
        <v>1.5333333333333334</v>
      </c>
      <c r="T80" s="187">
        <v>42.466666666666669</v>
      </c>
      <c r="U80" s="187">
        <v>16.177777777777777</v>
      </c>
      <c r="V80" s="187">
        <v>6.8755555555555556</v>
      </c>
      <c r="W80" s="187">
        <v>8.0888888888888886</v>
      </c>
      <c r="X80" s="187">
        <v>2.0344827586206899</v>
      </c>
      <c r="Y80" s="187">
        <v>1.1034482758620692</v>
      </c>
      <c r="Z80" s="187">
        <v>1.074074074074074</v>
      </c>
      <c r="AA80" s="191">
        <v>0.52702702702702697</v>
      </c>
      <c r="AB80" s="187">
        <v>2.2680412371134024</v>
      </c>
      <c r="AC80" s="187">
        <v>0.16190476190476191</v>
      </c>
      <c r="AD80" s="187">
        <v>0.80952380952380953</v>
      </c>
      <c r="AE80" s="187">
        <v>2.625</v>
      </c>
      <c r="AF80" s="133"/>
    </row>
    <row r="81" spans="1:32" x14ac:dyDescent="0.25">
      <c r="A81" s="133"/>
      <c r="B81" s="57" t="s">
        <v>227</v>
      </c>
      <c r="C81" s="119" t="s">
        <v>1358</v>
      </c>
      <c r="D81" s="8" t="s">
        <v>1173</v>
      </c>
      <c r="E81" s="187">
        <v>20.833333333333332</v>
      </c>
      <c r="F81" s="187">
        <v>23.433333333333334</v>
      </c>
      <c r="G81" s="188">
        <v>27.403409090909093</v>
      </c>
      <c r="H81" s="188">
        <v>20.149565508021393</v>
      </c>
      <c r="I81" s="188">
        <v>35.866226604278076</v>
      </c>
      <c r="J81" s="188">
        <v>36.269217914438507</v>
      </c>
      <c r="K81" s="188">
        <v>18.134608957219253</v>
      </c>
      <c r="L81" s="188">
        <v>17.328626336898395</v>
      </c>
      <c r="M81" s="189">
        <v>4</v>
      </c>
      <c r="N81" s="148">
        <v>12.68032786885246</v>
      </c>
      <c r="O81" s="148">
        <v>22.526229508196721</v>
      </c>
      <c r="P81" s="187">
        <v>10.442622950819672</v>
      </c>
      <c r="Q81" s="187">
        <v>5.221311475409836</v>
      </c>
      <c r="R81" s="190">
        <v>12</v>
      </c>
      <c r="S81" s="187">
        <v>1.8333333333333333</v>
      </c>
      <c r="T81" s="187">
        <v>34.96679316888045</v>
      </c>
      <c r="U81" s="187">
        <v>19.857685009487664</v>
      </c>
      <c r="V81" s="187">
        <v>6.9070208728652744</v>
      </c>
      <c r="W81" s="187">
        <v>7.7703984819734337</v>
      </c>
      <c r="X81" s="187">
        <v>1.7799999999999998</v>
      </c>
      <c r="Y81" s="187">
        <v>1.3599999999999999</v>
      </c>
      <c r="Z81" s="187">
        <v>0.95555555555555538</v>
      </c>
      <c r="AA81" s="191">
        <v>0.56291390728476831</v>
      </c>
      <c r="AB81" s="187">
        <v>2</v>
      </c>
      <c r="AC81" s="187">
        <v>0.19753086419753088</v>
      </c>
      <c r="AD81" s="187">
        <v>0.77777777777777779</v>
      </c>
      <c r="AE81" s="187">
        <v>1.7608695652173911</v>
      </c>
      <c r="AF81" s="133"/>
    </row>
    <row r="82" spans="1:32" x14ac:dyDescent="0.25">
      <c r="A82" s="133"/>
      <c r="B82" s="57" t="s">
        <v>227</v>
      </c>
      <c r="C82" s="119" t="s">
        <v>1359</v>
      </c>
      <c r="D82" s="8" t="s">
        <v>1173</v>
      </c>
      <c r="E82" s="187">
        <v>20.833333333333332</v>
      </c>
      <c r="F82" s="187">
        <v>24.599999999999998</v>
      </c>
      <c r="G82" s="188">
        <v>37.451263537906136</v>
      </c>
      <c r="H82" s="188">
        <v>28.599146701673778</v>
      </c>
      <c r="I82" s="188">
        <v>59.581555628487031</v>
      </c>
      <c r="J82" s="188">
        <v>56.176895306859201</v>
      </c>
      <c r="K82" s="188">
        <v>23.832622251394813</v>
      </c>
      <c r="L82" s="188">
        <v>25.194486380045944</v>
      </c>
      <c r="M82" s="189">
        <v>3</v>
      </c>
      <c r="N82" s="148">
        <v>18.41829085457271</v>
      </c>
      <c r="O82" s="148">
        <v>24.557721139430278</v>
      </c>
      <c r="P82" s="187">
        <v>13.097451274362816</v>
      </c>
      <c r="Q82" s="187">
        <v>4.4340329835082457</v>
      </c>
      <c r="R82" s="190">
        <v>13</v>
      </c>
      <c r="S82" s="187">
        <v>1.3076923076923077</v>
      </c>
      <c r="T82" s="187">
        <v>19.833333333333332</v>
      </c>
      <c r="U82" s="187">
        <v>19.833333333333332</v>
      </c>
      <c r="V82" s="187">
        <v>4.6666666666666661</v>
      </c>
      <c r="W82" s="187">
        <v>4.6666666666666661</v>
      </c>
      <c r="X82" s="187">
        <v>2.083333333333333</v>
      </c>
      <c r="Y82" s="187">
        <v>1.3095238095238095</v>
      </c>
      <c r="Z82" s="187">
        <v>1.0571428571428572</v>
      </c>
      <c r="AA82" s="191">
        <v>0.75000000000000011</v>
      </c>
      <c r="AB82" s="187">
        <v>2.9538461538461536</v>
      </c>
      <c r="AC82" s="187">
        <v>0.23529411764705882</v>
      </c>
      <c r="AD82" s="187">
        <v>0.76470588235294124</v>
      </c>
      <c r="AE82" s="187">
        <v>1</v>
      </c>
      <c r="AF82" s="133"/>
    </row>
    <row r="83" spans="1:32" x14ac:dyDescent="0.25">
      <c r="A83" s="133"/>
      <c r="B83" s="57" t="s">
        <v>227</v>
      </c>
      <c r="C83" s="119" t="s">
        <v>1360</v>
      </c>
      <c r="D83" s="8" t="s">
        <v>1173</v>
      </c>
      <c r="E83" s="187">
        <v>19.333333333333332</v>
      </c>
      <c r="F83" s="187">
        <v>23.733333333333334</v>
      </c>
      <c r="G83" s="188">
        <v>27.158914728682166</v>
      </c>
      <c r="H83" s="188">
        <v>22.813488372093019</v>
      </c>
      <c r="I83" s="188">
        <v>39.833074935400511</v>
      </c>
      <c r="J83" s="188">
        <v>36.936124031007743</v>
      </c>
      <c r="K83" s="188">
        <v>19.916537467700255</v>
      </c>
      <c r="L83" s="188">
        <v>19.916537467700255</v>
      </c>
      <c r="M83" s="189">
        <v>6</v>
      </c>
      <c r="N83" s="148">
        <v>18.2</v>
      </c>
      <c r="O83" s="148">
        <v>30.314374999999998</v>
      </c>
      <c r="P83" s="187">
        <v>12.796875</v>
      </c>
      <c r="Q83" s="187">
        <v>7.109375</v>
      </c>
      <c r="R83" s="190">
        <v>11</v>
      </c>
      <c r="S83" s="187">
        <v>2.2727272727272729</v>
      </c>
      <c r="T83" s="187">
        <v>36.137184115523468</v>
      </c>
      <c r="U83" s="187">
        <v>15.768953068592058</v>
      </c>
      <c r="V83" s="187">
        <v>4.5992779783393498</v>
      </c>
      <c r="W83" s="187">
        <v>2.628158844765343</v>
      </c>
      <c r="X83" s="187">
        <v>1.746031746031746</v>
      </c>
      <c r="Y83" s="187">
        <v>1.1904761904761905</v>
      </c>
      <c r="Z83" s="187">
        <v>1</v>
      </c>
      <c r="AA83" s="191">
        <v>0.60037523452157604</v>
      </c>
      <c r="AB83" s="187">
        <v>1.8</v>
      </c>
      <c r="AC83" s="187">
        <v>0.12727272727272726</v>
      </c>
      <c r="AD83" s="187">
        <v>0.92727272727272725</v>
      </c>
      <c r="AE83" s="187">
        <v>2.291666666666667</v>
      </c>
      <c r="AF83" s="133"/>
    </row>
    <row r="84" spans="1:32" x14ac:dyDescent="0.25">
      <c r="A84" s="133"/>
      <c r="B84" s="57" t="s">
        <v>227</v>
      </c>
      <c r="C84" s="119" t="s">
        <v>1361</v>
      </c>
      <c r="D84" s="8" t="s">
        <v>1173</v>
      </c>
      <c r="E84" s="187">
        <v>19.718309859154928</v>
      </c>
      <c r="F84" s="187">
        <v>23.06338028169014</v>
      </c>
      <c r="G84" s="188">
        <v>23.923444976076553</v>
      </c>
      <c r="H84" s="188">
        <v>20.422453028358035</v>
      </c>
      <c r="I84" s="188">
        <v>36.760415451044459</v>
      </c>
      <c r="J84" s="188">
        <v>32.092426187419768</v>
      </c>
      <c r="K84" s="188">
        <v>14.587466448827167</v>
      </c>
      <c r="L84" s="188">
        <v>16.337962422686427</v>
      </c>
      <c r="M84" s="189">
        <v>2</v>
      </c>
      <c r="N84" s="148">
        <v>19.26829268292683</v>
      </c>
      <c r="O84" s="148">
        <v>41.585365853658537</v>
      </c>
      <c r="P84" s="187">
        <v>22.560975609756095</v>
      </c>
      <c r="Q84" s="187">
        <v>9.1463414634146343</v>
      </c>
      <c r="R84" s="190">
        <v>15</v>
      </c>
      <c r="S84" s="187">
        <v>2.4666666666666668</v>
      </c>
      <c r="T84" s="187">
        <v>50.847457627118644</v>
      </c>
      <c r="U84" s="187">
        <v>16.949152542372879</v>
      </c>
      <c r="V84" s="187">
        <v>5.4237288135593218</v>
      </c>
      <c r="W84" s="187">
        <v>7.7966101694915251</v>
      </c>
      <c r="X84" s="187">
        <v>1.7999999999999998</v>
      </c>
      <c r="Y84" s="187">
        <v>1.1714285714285713</v>
      </c>
      <c r="Z84" s="187">
        <v>1.1200000000000001</v>
      </c>
      <c r="AA84" s="191">
        <v>0.46334310850439886</v>
      </c>
      <c r="AB84" s="187">
        <v>2.4666666666666663</v>
      </c>
      <c r="AC84" s="187">
        <v>0.10666666666666666</v>
      </c>
      <c r="AD84" s="187">
        <v>0.84666666666666668</v>
      </c>
      <c r="AE84" s="187">
        <v>3.0000000000000004</v>
      </c>
      <c r="AF84" s="133"/>
    </row>
    <row r="85" spans="1:32" x14ac:dyDescent="0.25">
      <c r="A85" s="133"/>
      <c r="B85" s="57" t="s">
        <v>227</v>
      </c>
      <c r="C85" s="119" t="s">
        <v>1362</v>
      </c>
      <c r="D85" s="8" t="s">
        <v>1173</v>
      </c>
      <c r="E85" s="187">
        <v>19.833333333333332</v>
      </c>
      <c r="F85" s="187">
        <v>22.233333333333334</v>
      </c>
      <c r="G85" s="188">
        <v>22.10884353741497</v>
      </c>
      <c r="H85" s="330">
        <v>14.06926406926407</v>
      </c>
      <c r="I85" s="330">
        <v>27.13358070500928</v>
      </c>
      <c r="J85" s="330">
        <v>23.113790970933831</v>
      </c>
      <c r="K85" s="330">
        <v>12.260358688930118</v>
      </c>
      <c r="L85" s="330">
        <v>12.059369202226346</v>
      </c>
      <c r="M85" s="327">
        <v>5</v>
      </c>
      <c r="N85" s="148">
        <v>27.18550106609808</v>
      </c>
      <c r="O85" s="148">
        <v>47.441364605543711</v>
      </c>
      <c r="P85" s="187">
        <v>19.189765458422176</v>
      </c>
      <c r="Q85" s="187">
        <v>7.4626865671641793</v>
      </c>
      <c r="R85" s="190">
        <v>13</v>
      </c>
      <c r="S85" s="187">
        <v>1.6153846153846154</v>
      </c>
      <c r="T85" s="187">
        <v>38.071428571428569</v>
      </c>
      <c r="U85" s="187">
        <v>18.880952380952383</v>
      </c>
      <c r="V85" s="187">
        <v>13.928571428571429</v>
      </c>
      <c r="W85" s="187">
        <v>17.642857142857142</v>
      </c>
      <c r="X85" s="187">
        <v>1.9285714285714286</v>
      </c>
      <c r="Y85" s="187">
        <v>1.5714285714285716</v>
      </c>
      <c r="Z85" s="187">
        <v>0.98360655737704916</v>
      </c>
      <c r="AA85" s="191">
        <v>0.5730337078651685</v>
      </c>
      <c r="AB85" s="187">
        <v>2.5714285714285716</v>
      </c>
      <c r="AC85" s="187">
        <v>0.36585365853658541</v>
      </c>
      <c r="AD85" s="187">
        <v>0.53658536585365857</v>
      </c>
      <c r="AE85" s="187">
        <v>2.0163934426229506</v>
      </c>
      <c r="AF85" s="133"/>
    </row>
    <row r="86" spans="1:32" x14ac:dyDescent="0.25">
      <c r="A86" s="133"/>
      <c r="B86" s="57" t="s">
        <v>227</v>
      </c>
      <c r="C86" s="119" t="s">
        <v>1363</v>
      </c>
      <c r="D86" s="8" t="s">
        <v>1173</v>
      </c>
      <c r="E86" s="187">
        <v>20.5</v>
      </c>
      <c r="F86" s="187">
        <v>23.900000000000002</v>
      </c>
      <c r="G86" s="188">
        <v>27.222222222222218</v>
      </c>
      <c r="H86" s="188">
        <v>22.222222222222218</v>
      </c>
      <c r="I86" s="188">
        <v>47.777777777777764</v>
      </c>
      <c r="J86" s="188">
        <v>41.666666666666657</v>
      </c>
      <c r="K86" s="188">
        <v>21.111111111111107</v>
      </c>
      <c r="L86" s="188">
        <v>17.777777777777775</v>
      </c>
      <c r="M86" s="189">
        <v>5</v>
      </c>
      <c r="N86" s="148">
        <v>22.016129032258064</v>
      </c>
      <c r="O86" s="148">
        <v>34.491935483870968</v>
      </c>
      <c r="P86" s="187">
        <v>13.576612903225806</v>
      </c>
      <c r="Q86" s="187">
        <v>6.6048387096774199</v>
      </c>
      <c r="R86" s="190">
        <v>17</v>
      </c>
      <c r="S86" s="187">
        <v>1.3529411764705883</v>
      </c>
      <c r="T86" s="187">
        <v>40.20930232558139</v>
      </c>
      <c r="U86" s="187">
        <v>9.8759689922480618</v>
      </c>
      <c r="V86" s="187">
        <v>6.7015503875968987</v>
      </c>
      <c r="W86" s="187">
        <v>7.0542635658914721</v>
      </c>
      <c r="X86" s="187">
        <v>2.15</v>
      </c>
      <c r="Y86" s="187">
        <v>1.2250000000000001</v>
      </c>
      <c r="Z86" s="187">
        <v>0.8421052631578948</v>
      </c>
      <c r="AA86" s="191">
        <v>0.63829787234042556</v>
      </c>
      <c r="AB86" s="187">
        <v>2.0555555555555554</v>
      </c>
      <c r="AC86" s="187">
        <v>0.16666666666666669</v>
      </c>
      <c r="AD86" s="187">
        <v>0.82456140350877183</v>
      </c>
      <c r="AE86" s="187">
        <v>4.0714285714285712</v>
      </c>
      <c r="AF86" s="133"/>
    </row>
    <row r="87" spans="1:32" x14ac:dyDescent="0.25">
      <c r="A87" s="133"/>
      <c r="B87" s="57" t="s">
        <v>227</v>
      </c>
      <c r="C87" s="119" t="s">
        <v>1364</v>
      </c>
      <c r="D87" s="8" t="s">
        <v>1173</v>
      </c>
      <c r="E87" s="187">
        <v>20</v>
      </c>
      <c r="F87" s="187">
        <v>22.666666666666668</v>
      </c>
      <c r="G87" s="188">
        <v>22</v>
      </c>
      <c r="H87" s="188">
        <v>16.552380952380954</v>
      </c>
      <c r="I87" s="188">
        <v>33.104761904761908</v>
      </c>
      <c r="J87" s="188">
        <v>28.285714285714288</v>
      </c>
      <c r="K87" s="188">
        <v>14.247619047619049</v>
      </c>
      <c r="L87" s="188">
        <v>13.61904761904762</v>
      </c>
      <c r="M87" s="189">
        <v>4</v>
      </c>
      <c r="N87" s="148">
        <v>19.704724409448819</v>
      </c>
      <c r="O87" s="148">
        <v>30.721456692913385</v>
      </c>
      <c r="P87" s="187">
        <v>12.808070866141732</v>
      </c>
      <c r="Q87" s="187">
        <v>6.7175196850393695</v>
      </c>
      <c r="R87" s="190">
        <v>13</v>
      </c>
      <c r="S87" s="187">
        <v>2.2307692307692308</v>
      </c>
      <c r="T87" s="187">
        <v>43.94886363636364</v>
      </c>
      <c r="U87" s="187">
        <v>20.681818181818183</v>
      </c>
      <c r="V87" s="187">
        <v>5.1704545454545459</v>
      </c>
      <c r="W87" s="187">
        <v>10.857954545454547</v>
      </c>
      <c r="X87" s="187">
        <v>2</v>
      </c>
      <c r="Y87" s="187">
        <v>1.3291139240506329</v>
      </c>
      <c r="Z87" s="187">
        <v>0.95588235294117652</v>
      </c>
      <c r="AA87" s="191">
        <v>0.64139941690962099</v>
      </c>
      <c r="AB87" s="187">
        <v>1.9066666666666667</v>
      </c>
      <c r="AC87" s="187">
        <v>0.11764705882352941</v>
      </c>
      <c r="AD87" s="187">
        <v>0.75294117647058822</v>
      </c>
      <c r="AE87" s="187">
        <v>2.125</v>
      </c>
      <c r="AF87" s="133"/>
    </row>
    <row r="88" spans="1:32" x14ac:dyDescent="0.25">
      <c r="A88" s="133"/>
      <c r="B88" s="129"/>
      <c r="C88" s="133"/>
      <c r="D88" s="160"/>
      <c r="E88" s="128"/>
      <c r="F88" s="128"/>
      <c r="G88" s="163"/>
      <c r="H88" s="163"/>
      <c r="I88" s="163"/>
      <c r="J88" s="163"/>
      <c r="K88" s="163"/>
      <c r="L88" s="163"/>
      <c r="M88" s="160"/>
      <c r="N88" s="164"/>
      <c r="O88" s="164"/>
      <c r="P88" s="128"/>
      <c r="Q88" s="128"/>
      <c r="R88" s="165"/>
      <c r="S88" s="128"/>
      <c r="T88" s="128"/>
      <c r="U88" s="128"/>
      <c r="V88" s="128"/>
      <c r="W88" s="128"/>
      <c r="X88" s="128"/>
      <c r="Y88" s="128"/>
      <c r="Z88" s="128"/>
      <c r="AA88" s="166"/>
      <c r="AB88" s="128"/>
      <c r="AC88" s="128"/>
      <c r="AD88" s="128"/>
      <c r="AE88" s="128"/>
      <c r="AF88" s="133"/>
    </row>
    <row r="89" spans="1:32" ht="18" x14ac:dyDescent="0.25">
      <c r="A89" s="133"/>
      <c r="B89" s="169" t="s">
        <v>1444</v>
      </c>
      <c r="C89" s="27"/>
      <c r="D89" s="173" t="s">
        <v>1162</v>
      </c>
      <c r="E89" s="34"/>
      <c r="F89" s="34"/>
      <c r="G89" s="170"/>
      <c r="H89" s="170"/>
      <c r="I89" s="170"/>
      <c r="J89" s="170"/>
      <c r="K89" s="170"/>
      <c r="L89" s="170"/>
      <c r="M89" s="29"/>
      <c r="N89" s="64"/>
      <c r="O89" s="64"/>
      <c r="P89" s="34"/>
      <c r="Q89" s="34"/>
      <c r="R89" s="171"/>
      <c r="S89" s="34"/>
      <c r="T89" s="34"/>
      <c r="U89" s="34"/>
      <c r="V89" s="34"/>
      <c r="W89" s="34"/>
      <c r="X89" s="34"/>
      <c r="Y89" s="34"/>
      <c r="Z89" s="34"/>
      <c r="AA89" s="172"/>
      <c r="AB89" s="34"/>
      <c r="AC89" s="34"/>
      <c r="AD89" s="34"/>
      <c r="AE89" s="34"/>
      <c r="AF89" s="133"/>
    </row>
    <row r="90" spans="1:32" x14ac:dyDescent="0.25">
      <c r="A90" s="133"/>
      <c r="B90" s="124" t="s">
        <v>1410</v>
      </c>
      <c r="C90" s="119" t="s">
        <v>938</v>
      </c>
      <c r="D90" s="8" t="s">
        <v>1173</v>
      </c>
      <c r="E90" s="149">
        <v>18.661971830985912</v>
      </c>
      <c r="F90" s="149">
        <v>19.953051643192484</v>
      </c>
      <c r="G90" s="192">
        <v>20.138888888888758</v>
      </c>
      <c r="H90" s="192">
        <v>13.749999999999913</v>
      </c>
      <c r="I90" s="192">
        <v>27.777777777777601</v>
      </c>
      <c r="J90" s="192">
        <v>31.944444444444244</v>
      </c>
      <c r="K90" s="192">
        <v>13.194444444444359</v>
      </c>
      <c r="L90" s="192">
        <v>12.361111111111034</v>
      </c>
      <c r="M90" s="193">
        <v>5</v>
      </c>
      <c r="N90" s="194">
        <v>17.2</v>
      </c>
      <c r="O90" s="194">
        <v>30.7</v>
      </c>
      <c r="P90" s="149">
        <v>14</v>
      </c>
      <c r="Q90" s="149">
        <v>6</v>
      </c>
      <c r="R90" s="195">
        <v>23</v>
      </c>
      <c r="S90" s="149">
        <v>0.17391304347826086</v>
      </c>
      <c r="T90" s="149">
        <v>33</v>
      </c>
      <c r="U90" s="149">
        <v>6</v>
      </c>
      <c r="V90" s="149">
        <v>9</v>
      </c>
      <c r="W90" s="149">
        <v>6</v>
      </c>
      <c r="X90" s="149">
        <v>2.0202020202020203</v>
      </c>
      <c r="Y90" s="149">
        <v>1.4646464646464643</v>
      </c>
      <c r="Z90" s="149">
        <v>0.93684210526315814</v>
      </c>
      <c r="AA90" s="196">
        <v>0.56026058631921827</v>
      </c>
      <c r="AB90" s="149">
        <v>2.3333333333333335</v>
      </c>
      <c r="AC90" s="149">
        <v>0.27272727272727271</v>
      </c>
      <c r="AD90" s="149">
        <v>0.81818181818181823</v>
      </c>
      <c r="AE90" s="149">
        <v>5.5</v>
      </c>
      <c r="AF90" s="133"/>
    </row>
    <row r="91" spans="1:32" x14ac:dyDescent="0.25">
      <c r="A91" s="133"/>
      <c r="B91" s="124" t="s">
        <v>1410</v>
      </c>
      <c r="C91" s="119" t="s">
        <v>945</v>
      </c>
      <c r="D91" s="122" t="s">
        <v>1162</v>
      </c>
      <c r="E91" s="149">
        <v>16.784037558685444</v>
      </c>
      <c r="F91" s="149">
        <v>20.129107981220656</v>
      </c>
      <c r="G91" s="192">
        <v>22.427999999999997</v>
      </c>
      <c r="H91" s="192">
        <v>22.783999999999999</v>
      </c>
      <c r="I91" s="192">
        <v>40.94</v>
      </c>
      <c r="J91" s="192">
        <v>32.04</v>
      </c>
      <c r="K91" s="192">
        <v>18.155999999999999</v>
      </c>
      <c r="L91" s="192">
        <v>18.155999999999999</v>
      </c>
      <c r="M91" s="193">
        <v>7</v>
      </c>
      <c r="N91" s="194">
        <v>12.5</v>
      </c>
      <c r="O91" s="194">
        <v>32.5</v>
      </c>
      <c r="P91" s="149">
        <v>14.5</v>
      </c>
      <c r="Q91" s="149">
        <v>6.2</v>
      </c>
      <c r="R91" s="195">
        <v>16</v>
      </c>
      <c r="S91" s="149">
        <v>2.125</v>
      </c>
      <c r="T91" s="149">
        <v>35</v>
      </c>
      <c r="U91" s="149">
        <v>17</v>
      </c>
      <c r="V91" s="149">
        <v>3</v>
      </c>
      <c r="W91" s="149">
        <v>4</v>
      </c>
      <c r="X91" s="149">
        <v>1.796875</v>
      </c>
      <c r="Y91" s="149">
        <v>0.98437499999999989</v>
      </c>
      <c r="Z91" s="149">
        <v>1</v>
      </c>
      <c r="AA91" s="196">
        <v>0.38461538461538464</v>
      </c>
      <c r="AB91" s="149">
        <v>2.338709677419355</v>
      </c>
      <c r="AC91" s="149">
        <v>8.5714285714285715E-2</v>
      </c>
      <c r="AD91" s="149">
        <v>0.88571428571428568</v>
      </c>
      <c r="AE91" s="149">
        <v>2.0588235294117645</v>
      </c>
      <c r="AF91" s="133"/>
    </row>
    <row r="92" spans="1:32" x14ac:dyDescent="0.25">
      <c r="A92" s="133"/>
      <c r="B92" s="124" t="s">
        <v>1410</v>
      </c>
      <c r="C92" s="119" t="s">
        <v>957</v>
      </c>
      <c r="D92" s="122" t="s">
        <v>1162</v>
      </c>
      <c r="E92" s="149">
        <v>17.840375586854456</v>
      </c>
      <c r="F92" s="149">
        <v>19.248826291079808</v>
      </c>
      <c r="G92" s="192">
        <v>16</v>
      </c>
      <c r="H92" s="192">
        <v>12.121212121212121</v>
      </c>
      <c r="I92" s="192">
        <v>20.121212121212125</v>
      </c>
      <c r="J92" s="192">
        <v>20.363636363636363</v>
      </c>
      <c r="K92" s="192">
        <v>13.090909090909092</v>
      </c>
      <c r="L92" s="192">
        <v>10.181818181818182</v>
      </c>
      <c r="M92" s="193">
        <v>4</v>
      </c>
      <c r="N92" s="194">
        <v>22.5</v>
      </c>
      <c r="O92" s="194">
        <v>30.1</v>
      </c>
      <c r="P92" s="149">
        <v>16</v>
      </c>
      <c r="Q92" s="149">
        <v>8.5</v>
      </c>
      <c r="R92" s="195">
        <v>15</v>
      </c>
      <c r="S92" s="149">
        <v>2.5333333333333332</v>
      </c>
      <c r="T92" s="149">
        <v>50</v>
      </c>
      <c r="U92" s="149">
        <v>20</v>
      </c>
      <c r="V92" s="149">
        <v>3</v>
      </c>
      <c r="W92" s="149">
        <v>4</v>
      </c>
      <c r="X92" s="149">
        <v>1.6600000000000004</v>
      </c>
      <c r="Y92" s="149">
        <v>1.32</v>
      </c>
      <c r="Z92" s="149">
        <v>0.77777777777777768</v>
      </c>
      <c r="AA92" s="196">
        <v>0.74750830564784054</v>
      </c>
      <c r="AB92" s="149">
        <v>1.8823529411764706</v>
      </c>
      <c r="AC92" s="149">
        <v>0.06</v>
      </c>
      <c r="AD92" s="149">
        <v>0.92</v>
      </c>
      <c r="AE92" s="149">
        <v>2.5</v>
      </c>
      <c r="AF92" s="133"/>
    </row>
    <row r="93" spans="1:32" x14ac:dyDescent="0.25">
      <c r="A93" s="133"/>
      <c r="B93" s="124" t="s">
        <v>1410</v>
      </c>
      <c r="C93" s="119" t="s">
        <v>939</v>
      </c>
      <c r="D93" s="8" t="s">
        <v>1173</v>
      </c>
      <c r="E93" s="149">
        <v>18.643216080401995</v>
      </c>
      <c r="F93" s="149">
        <v>20.167504187604678</v>
      </c>
      <c r="G93" s="192">
        <v>18.272946859903382</v>
      </c>
      <c r="H93" s="192">
        <v>18.487922705314009</v>
      </c>
      <c r="I93" s="192">
        <v>26.871980676328498</v>
      </c>
      <c r="J93" s="192">
        <v>29.021739130434781</v>
      </c>
      <c r="K93" s="192">
        <v>11.82367149758454</v>
      </c>
      <c r="L93" s="192">
        <v>18.917874396135264</v>
      </c>
      <c r="M93" s="193">
        <v>4</v>
      </c>
      <c r="N93" s="194">
        <v>16</v>
      </c>
      <c r="O93" s="194">
        <v>44.3</v>
      </c>
      <c r="P93" s="149">
        <v>16.3</v>
      </c>
      <c r="Q93" s="149">
        <v>7</v>
      </c>
      <c r="R93" s="195">
        <v>12</v>
      </c>
      <c r="S93" s="149">
        <v>2.75</v>
      </c>
      <c r="T93" s="149">
        <v>51</v>
      </c>
      <c r="U93" s="149">
        <v>26</v>
      </c>
      <c r="V93" s="149">
        <v>5</v>
      </c>
      <c r="W93" s="149">
        <v>6</v>
      </c>
      <c r="X93" s="149">
        <v>1.453488372093023</v>
      </c>
      <c r="Y93" s="149">
        <v>0.98837209302325579</v>
      </c>
      <c r="Z93" s="149">
        <v>1.6</v>
      </c>
      <c r="AA93" s="196">
        <v>0.36117381489841988</v>
      </c>
      <c r="AB93" s="149">
        <v>2.3285714285714287</v>
      </c>
      <c r="AC93" s="149">
        <v>9.8039215686274508E-2</v>
      </c>
      <c r="AD93" s="149">
        <v>0.88235294117647056</v>
      </c>
      <c r="AE93" s="149">
        <v>1.9615384615384615</v>
      </c>
      <c r="AF93" s="133"/>
    </row>
    <row r="94" spans="1:32" x14ac:dyDescent="0.25">
      <c r="A94" s="133"/>
      <c r="B94" s="124" t="s">
        <v>1410</v>
      </c>
      <c r="C94" s="119" t="s">
        <v>942</v>
      </c>
      <c r="D94" s="8" t="s">
        <v>1173</v>
      </c>
      <c r="E94" s="149">
        <v>17.95774647887324</v>
      </c>
      <c r="F94" s="149">
        <v>18.779342723004696</v>
      </c>
      <c r="G94" s="192">
        <v>19</v>
      </c>
      <c r="H94" s="192">
        <v>11.962962962962964</v>
      </c>
      <c r="I94" s="192">
        <v>23.691358024691358</v>
      </c>
      <c r="J94" s="192">
        <v>26.97530864197531</v>
      </c>
      <c r="K94" s="192">
        <v>10.790123456790123</v>
      </c>
      <c r="L94" s="192">
        <v>10.555555555555557</v>
      </c>
      <c r="M94" s="193">
        <v>3</v>
      </c>
      <c r="N94" s="194">
        <v>17</v>
      </c>
      <c r="O94" s="194">
        <v>25.9</v>
      </c>
      <c r="P94" s="149">
        <v>10.7</v>
      </c>
      <c r="Q94" s="149">
        <v>3.9</v>
      </c>
      <c r="R94" s="195">
        <v>15</v>
      </c>
      <c r="S94" s="149">
        <v>1.0666666666666667</v>
      </c>
      <c r="T94" s="149">
        <v>40</v>
      </c>
      <c r="U94" s="149">
        <v>20</v>
      </c>
      <c r="V94" s="149">
        <v>2</v>
      </c>
      <c r="W94" s="149">
        <v>2</v>
      </c>
      <c r="X94" s="149">
        <v>1.9803921568627449</v>
      </c>
      <c r="Y94" s="149">
        <v>1.588235294117647</v>
      </c>
      <c r="Z94" s="149">
        <v>0.97826086956521752</v>
      </c>
      <c r="AA94" s="196">
        <v>0.65637065637065639</v>
      </c>
      <c r="AB94" s="149">
        <v>2.7435897435897436</v>
      </c>
      <c r="AC94" s="149">
        <v>0.05</v>
      </c>
      <c r="AD94" s="149">
        <v>0.95</v>
      </c>
      <c r="AE94" s="149">
        <v>2</v>
      </c>
      <c r="AF94" s="133"/>
    </row>
    <row r="95" spans="1:32" x14ac:dyDescent="0.25">
      <c r="A95" s="133"/>
      <c r="B95" s="124" t="s">
        <v>1410</v>
      </c>
      <c r="C95" s="119" t="s">
        <v>948</v>
      </c>
      <c r="D95" s="8" t="s">
        <v>1173</v>
      </c>
      <c r="E95" s="149">
        <v>15.610328638497652</v>
      </c>
      <c r="F95" s="149">
        <v>17.194835680751172</v>
      </c>
      <c r="G95" s="192">
        <v>18.536585365853643</v>
      </c>
      <c r="H95" s="192">
        <v>13.658536585365841</v>
      </c>
      <c r="I95" s="192">
        <v>30.048780487804851</v>
      </c>
      <c r="J95" s="192">
        <v>27.317073170731682</v>
      </c>
      <c r="K95" s="192">
        <v>11.707317073170721</v>
      </c>
      <c r="L95" s="192">
        <v>10.926829268292673</v>
      </c>
      <c r="M95" s="193">
        <v>7</v>
      </c>
      <c r="N95" s="194">
        <v>15.5</v>
      </c>
      <c r="O95" s="194">
        <v>17</v>
      </c>
      <c r="P95" s="149">
        <v>12</v>
      </c>
      <c r="Q95" s="149">
        <v>6</v>
      </c>
      <c r="R95" s="195">
        <v>18</v>
      </c>
      <c r="S95" s="149">
        <v>1.2222222222222223</v>
      </c>
      <c r="T95" s="149">
        <v>35</v>
      </c>
      <c r="U95" s="149">
        <v>13</v>
      </c>
      <c r="V95" s="149">
        <v>2.5</v>
      </c>
      <c r="W95" s="149">
        <v>2</v>
      </c>
      <c r="X95" s="149">
        <v>2.2000000000000002</v>
      </c>
      <c r="Y95" s="149">
        <v>1.3571428571428572</v>
      </c>
      <c r="Z95" s="149">
        <v>0.93333333333333335</v>
      </c>
      <c r="AA95" s="196">
        <v>0.91176470588235292</v>
      </c>
      <c r="AB95" s="149">
        <v>2</v>
      </c>
      <c r="AC95" s="149">
        <v>7.1428571428571425E-2</v>
      </c>
      <c r="AD95" s="149">
        <v>0.94285714285714284</v>
      </c>
      <c r="AE95" s="149">
        <v>2.6923076923076925</v>
      </c>
      <c r="AF95" s="133"/>
    </row>
    <row r="96" spans="1:32" x14ac:dyDescent="0.25">
      <c r="A96" s="133"/>
      <c r="B96" s="124" t="s">
        <v>1410</v>
      </c>
      <c r="C96" s="119" t="s">
        <v>951</v>
      </c>
      <c r="D96" s="8" t="s">
        <v>1173</v>
      </c>
      <c r="E96" s="149">
        <v>17.899061032863848</v>
      </c>
      <c r="F96" s="149">
        <v>18.427230046948356</v>
      </c>
      <c r="G96" s="192">
        <v>18</v>
      </c>
      <c r="H96" s="192">
        <v>13.5</v>
      </c>
      <c r="I96" s="192">
        <v>24.299999999999997</v>
      </c>
      <c r="J96" s="192">
        <v>28.5</v>
      </c>
      <c r="K96" s="192">
        <v>12.299999999999999</v>
      </c>
      <c r="L96" s="192">
        <v>11.399999999999999</v>
      </c>
      <c r="M96" s="193">
        <v>7</v>
      </c>
      <c r="N96" s="194">
        <v>10.5</v>
      </c>
      <c r="O96" s="194">
        <v>26.8</v>
      </c>
      <c r="P96" s="149">
        <v>13</v>
      </c>
      <c r="Q96" s="149">
        <v>6</v>
      </c>
      <c r="R96" s="195">
        <v>19</v>
      </c>
      <c r="S96" s="149">
        <v>1.4210526315789473</v>
      </c>
      <c r="T96" s="149">
        <v>31</v>
      </c>
      <c r="U96" s="149">
        <v>11</v>
      </c>
      <c r="V96" s="149">
        <v>3</v>
      </c>
      <c r="W96" s="149">
        <v>4</v>
      </c>
      <c r="X96" s="149">
        <v>1.7999999999999998</v>
      </c>
      <c r="Y96" s="149">
        <v>1.3333333333333333</v>
      </c>
      <c r="Z96" s="149">
        <v>0.92682926829268286</v>
      </c>
      <c r="AA96" s="196">
        <v>0.39179104477611937</v>
      </c>
      <c r="AB96" s="149">
        <v>2.1666666666666665</v>
      </c>
      <c r="AC96" s="149">
        <v>9.6774193548387094E-2</v>
      </c>
      <c r="AD96" s="149">
        <v>0.87096774193548387</v>
      </c>
      <c r="AE96" s="149">
        <v>2.8181818181818183</v>
      </c>
      <c r="AF96" s="133"/>
    </row>
    <row r="97" spans="1:32" x14ac:dyDescent="0.25">
      <c r="A97" s="133"/>
      <c r="B97" s="124" t="s">
        <v>1410</v>
      </c>
      <c r="C97" s="119" t="s">
        <v>954</v>
      </c>
      <c r="D97" s="8" t="s">
        <v>1173</v>
      </c>
      <c r="E97" s="149">
        <v>15.903755868544598</v>
      </c>
      <c r="F97" s="149">
        <v>17.25352112676056</v>
      </c>
      <c r="G97" s="192">
        <v>18.272946859903382</v>
      </c>
      <c r="H97" s="192">
        <v>13.973429951690822</v>
      </c>
      <c r="I97" s="192">
        <v>24.722222222222218</v>
      </c>
      <c r="J97" s="192">
        <v>29.021739130434781</v>
      </c>
      <c r="K97" s="192">
        <v>11.178743961352657</v>
      </c>
      <c r="L97" s="192">
        <v>12.683574879227052</v>
      </c>
      <c r="M97" s="193">
        <v>10</v>
      </c>
      <c r="N97" s="194">
        <v>15.5</v>
      </c>
      <c r="O97" s="194">
        <v>30</v>
      </c>
      <c r="P97" s="149">
        <v>15.5</v>
      </c>
      <c r="Q97" s="149">
        <v>7.3</v>
      </c>
      <c r="R97" s="195">
        <v>15</v>
      </c>
      <c r="S97" s="149">
        <v>1.3333333333333333</v>
      </c>
      <c r="T97" s="149">
        <v>42</v>
      </c>
      <c r="U97" s="149">
        <v>15</v>
      </c>
      <c r="V97" s="149">
        <v>2.5</v>
      </c>
      <c r="W97" s="149">
        <v>3</v>
      </c>
      <c r="X97" s="149">
        <v>1.7692307692307689</v>
      </c>
      <c r="Y97" s="149">
        <v>1.3076923076923077</v>
      </c>
      <c r="Z97" s="149">
        <v>1.1346153846153846</v>
      </c>
      <c r="AA97" s="196">
        <v>0.51666666666666672</v>
      </c>
      <c r="AB97" s="149">
        <v>2.1232876712328768</v>
      </c>
      <c r="AC97" s="149">
        <v>5.9523809523809521E-2</v>
      </c>
      <c r="AD97" s="149">
        <v>0.9285714285714286</v>
      </c>
      <c r="AE97" s="149">
        <v>2.8</v>
      </c>
      <c r="AF97" s="133"/>
    </row>
    <row r="98" spans="1:32" x14ac:dyDescent="0.25">
      <c r="A98" s="133"/>
      <c r="B98" s="124" t="s">
        <v>1410</v>
      </c>
      <c r="C98" s="119" t="s">
        <v>960</v>
      </c>
      <c r="D98" s="8" t="s">
        <v>1173</v>
      </c>
      <c r="E98" s="149">
        <v>18.584589614740356</v>
      </c>
      <c r="F98" s="149">
        <v>20.343383584589599</v>
      </c>
      <c r="G98" s="192">
        <v>22</v>
      </c>
      <c r="H98" s="192">
        <v>15.085714285714285</v>
      </c>
      <c r="I98" s="192">
        <v>26.085714285714289</v>
      </c>
      <c r="J98" s="192">
        <v>28.285714285714285</v>
      </c>
      <c r="K98" s="192">
        <v>14.771428571428572</v>
      </c>
      <c r="L98" s="192">
        <v>13.514285714285714</v>
      </c>
      <c r="M98" s="193">
        <v>5</v>
      </c>
      <c r="N98" s="194">
        <v>13</v>
      </c>
      <c r="O98" s="194">
        <v>27.2</v>
      </c>
      <c r="P98" s="149">
        <v>11.8</v>
      </c>
      <c r="Q98" s="149">
        <v>5.2</v>
      </c>
      <c r="R98" s="195">
        <v>17</v>
      </c>
      <c r="S98" s="149">
        <v>1.7058823529411764</v>
      </c>
      <c r="T98" s="149">
        <v>29</v>
      </c>
      <c r="U98" s="149">
        <v>10</v>
      </c>
      <c r="V98" s="149">
        <v>5</v>
      </c>
      <c r="W98" s="149">
        <v>2</v>
      </c>
      <c r="X98" s="149">
        <v>1.729166666666667</v>
      </c>
      <c r="Y98" s="149">
        <v>1.4583333333333333</v>
      </c>
      <c r="Z98" s="149">
        <v>0.91489361702127658</v>
      </c>
      <c r="AA98" s="196">
        <v>0.47794117647058826</v>
      </c>
      <c r="AB98" s="149">
        <v>2.2692307692307692</v>
      </c>
      <c r="AC98" s="149">
        <v>0.17241379310344829</v>
      </c>
      <c r="AD98" s="149">
        <v>0.93103448275862066</v>
      </c>
      <c r="AE98" s="149">
        <v>2.9</v>
      </c>
      <c r="AF98" s="133"/>
    </row>
    <row r="99" spans="1:32" x14ac:dyDescent="0.25">
      <c r="A99" s="133"/>
      <c r="B99" s="167"/>
      <c r="C99" s="133"/>
      <c r="D99" s="160"/>
      <c r="E99" s="128"/>
      <c r="F99" s="128"/>
      <c r="G99" s="163"/>
      <c r="H99" s="163"/>
      <c r="I99" s="163"/>
      <c r="J99" s="163"/>
      <c r="K99" s="163"/>
      <c r="L99" s="163"/>
      <c r="M99" s="160"/>
      <c r="N99" s="164"/>
      <c r="O99" s="164"/>
      <c r="P99" s="128"/>
      <c r="Q99" s="128"/>
      <c r="R99" s="165"/>
      <c r="S99" s="128"/>
      <c r="T99" s="128"/>
      <c r="U99" s="128"/>
      <c r="V99" s="128"/>
      <c r="W99" s="128"/>
      <c r="X99" s="128"/>
      <c r="Y99" s="128"/>
      <c r="Z99" s="128"/>
      <c r="AA99" s="166"/>
      <c r="AB99" s="128"/>
      <c r="AC99" s="128"/>
      <c r="AD99" s="128"/>
      <c r="AE99" s="128"/>
      <c r="AF99" s="133"/>
    </row>
    <row r="100" spans="1:32" x14ac:dyDescent="0.25">
      <c r="A100" s="133"/>
      <c r="B100" s="125" t="s">
        <v>87</v>
      </c>
      <c r="C100" s="119" t="s">
        <v>1365</v>
      </c>
      <c r="D100" s="122" t="s">
        <v>1162</v>
      </c>
      <c r="E100" s="197">
        <v>12.03252032520324</v>
      </c>
      <c r="F100" s="197">
        <v>12.845528455284539</v>
      </c>
      <c r="G100" s="198">
        <v>15.60948905109489</v>
      </c>
      <c r="H100" s="198">
        <v>15.19323600973236</v>
      </c>
      <c r="I100" s="198">
        <v>17.274501216545012</v>
      </c>
      <c r="J100" s="198">
        <v>26.223941605839414</v>
      </c>
      <c r="K100" s="198">
        <v>10.614452554744524</v>
      </c>
      <c r="L100" s="198">
        <v>11.030705596107055</v>
      </c>
      <c r="M100" s="199">
        <v>3</v>
      </c>
      <c r="N100" s="151">
        <v>56.874999999999993</v>
      </c>
      <c r="O100" s="151">
        <v>46.864999999999995</v>
      </c>
      <c r="P100" s="197">
        <v>19.11</v>
      </c>
      <c r="Q100" s="197">
        <v>8.6449999999999996</v>
      </c>
      <c r="R100" s="200">
        <v>16</v>
      </c>
      <c r="S100" s="197">
        <v>0</v>
      </c>
      <c r="T100" s="197">
        <v>43.68</v>
      </c>
      <c r="U100" s="197">
        <v>11.283999999999999</v>
      </c>
      <c r="V100" s="197">
        <v>1.456</v>
      </c>
      <c r="W100" s="197">
        <v>3.2759999999999998</v>
      </c>
      <c r="X100" s="197">
        <v>1.1369863013698631</v>
      </c>
      <c r="Y100" s="197">
        <v>1.0273972602739727</v>
      </c>
      <c r="Z100" s="197">
        <v>1.0392156862745099</v>
      </c>
      <c r="AA100" s="201">
        <v>1.2135922330097086</v>
      </c>
      <c r="AB100" s="197">
        <v>2.2105263157894739</v>
      </c>
      <c r="AC100" s="197">
        <v>3.3333333333333333E-2</v>
      </c>
      <c r="AD100" s="197">
        <v>0.92499999999999993</v>
      </c>
      <c r="AE100" s="197">
        <v>3.8709677419354844</v>
      </c>
      <c r="AF100" s="133"/>
    </row>
    <row r="101" spans="1:32" x14ac:dyDescent="0.25">
      <c r="A101" s="133"/>
      <c r="B101" s="125" t="s">
        <v>87</v>
      </c>
      <c r="C101" s="119" t="s">
        <v>1366</v>
      </c>
      <c r="D101" s="122" t="s">
        <v>1162</v>
      </c>
      <c r="E101" s="197">
        <v>13.73983739837397</v>
      </c>
      <c r="F101" s="197">
        <v>14.390243902439009</v>
      </c>
      <c r="G101" s="198">
        <v>13.103999999999999</v>
      </c>
      <c r="H101" s="198">
        <v>18.494297872340425</v>
      </c>
      <c r="I101" s="198">
        <v>21.282382978723401</v>
      </c>
      <c r="J101" s="198">
        <v>23.326978723404256</v>
      </c>
      <c r="K101" s="198">
        <v>11.05940425531915</v>
      </c>
      <c r="L101" s="198">
        <v>7.4348936170212765</v>
      </c>
      <c r="M101" s="199">
        <v>4</v>
      </c>
      <c r="N101" s="151">
        <v>73.420454545454533</v>
      </c>
      <c r="O101" s="151">
        <v>31.539772727272723</v>
      </c>
      <c r="P101" s="197">
        <v>14.99431818181818</v>
      </c>
      <c r="Q101" s="197">
        <v>6.4113636363636353</v>
      </c>
      <c r="R101" s="200">
        <v>19</v>
      </c>
      <c r="S101" s="197">
        <v>0</v>
      </c>
      <c r="T101" s="197">
        <v>34.883333333333333</v>
      </c>
      <c r="U101" s="197">
        <v>11.627777777777776</v>
      </c>
      <c r="V101" s="197">
        <v>1.5166666666666666</v>
      </c>
      <c r="W101" s="197">
        <v>1.5166666666666666</v>
      </c>
      <c r="X101" s="197">
        <v>1.1507537688442209</v>
      </c>
      <c r="Y101" s="197">
        <v>0.70854271356783916</v>
      </c>
      <c r="Z101" s="197">
        <v>0.67226890756302515</v>
      </c>
      <c r="AA101" s="201">
        <v>2.3278688524590163</v>
      </c>
      <c r="AB101" s="197">
        <v>2.338709677419355</v>
      </c>
      <c r="AC101" s="197">
        <v>4.3478260869565216E-2</v>
      </c>
      <c r="AD101" s="197">
        <v>0.95652173913043481</v>
      </c>
      <c r="AE101" s="197">
        <v>3.0000000000000004</v>
      </c>
      <c r="AF101" s="133"/>
    </row>
    <row r="102" spans="1:32" x14ac:dyDescent="0.25">
      <c r="A102" s="133"/>
      <c r="B102" s="125" t="s">
        <v>87</v>
      </c>
      <c r="C102" s="119" t="s">
        <v>1367</v>
      </c>
      <c r="D102" s="122" t="s">
        <v>1162</v>
      </c>
      <c r="E102" s="197">
        <v>14.552845528455268</v>
      </c>
      <c r="F102" s="197">
        <v>15.203252032520309</v>
      </c>
      <c r="G102" s="198">
        <v>19.420731707317071</v>
      </c>
      <c r="H102" s="198">
        <v>21.985734008283476</v>
      </c>
      <c r="I102" s="198">
        <v>24.917165209387939</v>
      </c>
      <c r="J102" s="198">
        <v>33.711458812701331</v>
      </c>
      <c r="K102" s="198">
        <v>13.741083755177172</v>
      </c>
      <c r="L102" s="198">
        <v>18.138230556833868</v>
      </c>
      <c r="M102" s="199">
        <v>3</v>
      </c>
      <c r="N102" s="151">
        <v>69.528089887640434</v>
      </c>
      <c r="O102" s="151">
        <v>36.80898876404494</v>
      </c>
      <c r="P102" s="197">
        <v>18.40449438202247</v>
      </c>
      <c r="Q102" s="197">
        <v>9.2022471910112351</v>
      </c>
      <c r="R102" s="200">
        <v>19</v>
      </c>
      <c r="S102" s="197">
        <v>0.10526315789473684</v>
      </c>
      <c r="T102" s="197">
        <v>45.294117647058826</v>
      </c>
      <c r="U102" s="197">
        <v>13.176470588235295</v>
      </c>
      <c r="V102" s="197">
        <v>0.82352941176470595</v>
      </c>
      <c r="W102" s="197">
        <v>0.82352941176470595</v>
      </c>
      <c r="X102" s="197">
        <v>1.1333333333333333</v>
      </c>
      <c r="Y102" s="197">
        <v>0.8833333333333333</v>
      </c>
      <c r="Z102" s="197">
        <v>1.32</v>
      </c>
      <c r="AA102" s="201">
        <v>1.8888888888888886</v>
      </c>
      <c r="AB102" s="197">
        <v>2</v>
      </c>
      <c r="AC102" s="197">
        <v>1.8181818181818181E-2</v>
      </c>
      <c r="AD102" s="197">
        <v>0.98181818181818192</v>
      </c>
      <c r="AE102" s="197">
        <v>3.4375</v>
      </c>
      <c r="AF102" s="133"/>
    </row>
    <row r="103" spans="1:32" x14ac:dyDescent="0.25">
      <c r="A103" s="133"/>
      <c r="B103" s="125" t="s">
        <v>87</v>
      </c>
      <c r="C103" s="119" t="s">
        <v>1236</v>
      </c>
      <c r="D103" s="122" t="s">
        <v>1162</v>
      </c>
      <c r="E103" s="197">
        <v>14.95934959349592</v>
      </c>
      <c r="F103" s="197">
        <v>16.585365853658519</v>
      </c>
      <c r="G103" s="198">
        <v>21.411764705882355</v>
      </c>
      <c r="H103" s="198">
        <v>21.015250544662312</v>
      </c>
      <c r="I103" s="198">
        <v>29.606390704429923</v>
      </c>
      <c r="J103" s="198">
        <v>35.68627450980393</v>
      </c>
      <c r="K103" s="198">
        <v>16.389251997095137</v>
      </c>
      <c r="L103" s="198">
        <v>19.032679738562095</v>
      </c>
      <c r="M103" s="199">
        <v>2</v>
      </c>
      <c r="N103" s="151">
        <v>44.047872340425528</v>
      </c>
      <c r="O103" s="151">
        <v>47.436170212765958</v>
      </c>
      <c r="P103" s="197">
        <v>15.489361702127658</v>
      </c>
      <c r="Q103" s="197">
        <v>7.744680851063829</v>
      </c>
      <c r="R103" s="200">
        <v>15</v>
      </c>
      <c r="S103" s="197">
        <v>0</v>
      </c>
      <c r="T103" s="197">
        <v>37.142857142857146</v>
      </c>
      <c r="U103" s="197">
        <v>16.25</v>
      </c>
      <c r="V103" s="197">
        <v>0.23214285714285715</v>
      </c>
      <c r="W103" s="197">
        <v>0.9285714285714286</v>
      </c>
      <c r="X103" s="197">
        <v>1.4088050314465408</v>
      </c>
      <c r="Y103" s="197">
        <v>1.0188679245283019</v>
      </c>
      <c r="Z103" s="197">
        <v>1.1612903225806452</v>
      </c>
      <c r="AA103" s="201">
        <v>0.92857142857142849</v>
      </c>
      <c r="AB103" s="197">
        <v>2</v>
      </c>
      <c r="AC103" s="197">
        <v>6.2499999999999995E-3</v>
      </c>
      <c r="AD103" s="197">
        <v>0.97499999999999998</v>
      </c>
      <c r="AE103" s="197">
        <v>2.285714285714286</v>
      </c>
      <c r="AF103" s="133"/>
    </row>
    <row r="104" spans="1:32" x14ac:dyDescent="0.25">
      <c r="A104" s="133"/>
      <c r="B104" s="125" t="s">
        <v>87</v>
      </c>
      <c r="C104" s="119" t="s">
        <v>1368</v>
      </c>
      <c r="D104" s="122" t="s">
        <v>1162</v>
      </c>
      <c r="E104" s="197">
        <v>12.03252032520324</v>
      </c>
      <c r="F104" s="197">
        <v>15.365853658536569</v>
      </c>
      <c r="G104" s="198">
        <v>18.666666666666668</v>
      </c>
      <c r="H104" s="198">
        <v>21.155555555555555</v>
      </c>
      <c r="I104" s="198">
        <v>26.133333333333336</v>
      </c>
      <c r="J104" s="198">
        <v>36.088888888888889</v>
      </c>
      <c r="K104" s="198">
        <v>14</v>
      </c>
      <c r="L104" s="198">
        <v>20.222222222222221</v>
      </c>
      <c r="M104" s="199">
        <v>3</v>
      </c>
      <c r="N104" s="151">
        <v>46.983695652173914</v>
      </c>
      <c r="O104" s="151">
        <v>41.048913043478265</v>
      </c>
      <c r="P104" s="197">
        <v>11.869565217391305</v>
      </c>
      <c r="Q104" s="197">
        <v>7.2206521739130434</v>
      </c>
      <c r="R104" s="200">
        <v>13</v>
      </c>
      <c r="S104" s="197">
        <v>0</v>
      </c>
      <c r="T104" s="197">
        <v>38.841463414634141</v>
      </c>
      <c r="U104" s="197">
        <v>8.3231707317073162</v>
      </c>
      <c r="V104" s="197">
        <v>1.3871951219512193</v>
      </c>
      <c r="W104" s="197">
        <v>3.3292682926829267</v>
      </c>
      <c r="X104" s="197">
        <v>1.2352941176470591</v>
      </c>
      <c r="Y104" s="197">
        <v>0.88235294117647067</v>
      </c>
      <c r="Z104" s="197">
        <v>1.4444444444444444</v>
      </c>
      <c r="AA104" s="201">
        <v>1.1445783132530118</v>
      </c>
      <c r="AB104" s="197">
        <v>1.6438356164383563</v>
      </c>
      <c r="AC104" s="197">
        <v>3.5714285714285712E-2</v>
      </c>
      <c r="AD104" s="197">
        <v>0.91428571428571426</v>
      </c>
      <c r="AE104" s="197">
        <v>4.666666666666667</v>
      </c>
      <c r="AF104" s="133"/>
    </row>
    <row r="105" spans="1:32" x14ac:dyDescent="0.25">
      <c r="A105" s="133"/>
      <c r="B105" s="125" t="s">
        <v>87</v>
      </c>
      <c r="C105" s="119" t="s">
        <v>1369</v>
      </c>
      <c r="D105" s="122" t="s">
        <v>1162</v>
      </c>
      <c r="E105" s="197">
        <v>13.0081300813008</v>
      </c>
      <c r="F105" s="197">
        <v>13.73983739837397</v>
      </c>
      <c r="G105" s="198">
        <v>15.626262626262628</v>
      </c>
      <c r="H105" s="198">
        <v>17.330945821854915</v>
      </c>
      <c r="I105" s="198">
        <v>19.603856749311298</v>
      </c>
      <c r="J105" s="198">
        <v>34.37777777777778</v>
      </c>
      <c r="K105" s="198">
        <v>13.353351698806247</v>
      </c>
      <c r="L105" s="198">
        <v>13.637465564738292</v>
      </c>
      <c r="M105" s="199">
        <v>5</v>
      </c>
      <c r="N105" s="151">
        <v>75.833333333333329</v>
      </c>
      <c r="O105" s="151">
        <v>43.130208333333329</v>
      </c>
      <c r="P105" s="197">
        <v>18.958333333333332</v>
      </c>
      <c r="Q105" s="197">
        <v>11.848958333333332</v>
      </c>
      <c r="R105" s="200">
        <v>13</v>
      </c>
      <c r="S105" s="197">
        <v>0</v>
      </c>
      <c r="T105" s="197">
        <v>60.772727272727273</v>
      </c>
      <c r="U105" s="197">
        <v>12.09090909090909</v>
      </c>
      <c r="V105" s="197">
        <v>0.31818181818181818</v>
      </c>
      <c r="W105" s="197">
        <v>0.63636363636363635</v>
      </c>
      <c r="X105" s="197">
        <v>1.1311475409836067</v>
      </c>
      <c r="Y105" s="197">
        <v>0.90163934426229508</v>
      </c>
      <c r="Z105" s="197">
        <v>1.0212765957446808</v>
      </c>
      <c r="AA105" s="201">
        <v>1.7582417582417584</v>
      </c>
      <c r="AB105" s="197">
        <v>1.6</v>
      </c>
      <c r="AC105" s="197">
        <v>5.2356020942408371E-3</v>
      </c>
      <c r="AD105" s="197">
        <v>0.98952879581151842</v>
      </c>
      <c r="AE105" s="197">
        <v>5.026315789473685</v>
      </c>
      <c r="AF105" s="133"/>
    </row>
    <row r="106" spans="1:32" x14ac:dyDescent="0.25">
      <c r="A106" s="133"/>
      <c r="B106" s="125" t="s">
        <v>87</v>
      </c>
      <c r="C106" s="119" t="s">
        <v>1370</v>
      </c>
      <c r="D106" s="122" t="s">
        <v>1162</v>
      </c>
      <c r="E106" s="197">
        <v>11.78861788617885</v>
      </c>
      <c r="F106" s="197">
        <v>13.658536585365839</v>
      </c>
      <c r="G106" s="198">
        <v>16.714285714285715</v>
      </c>
      <c r="H106" s="198">
        <v>16.714285714285715</v>
      </c>
      <c r="I106" s="198">
        <v>18.803571428571427</v>
      </c>
      <c r="J106" s="198">
        <v>29.772321428571427</v>
      </c>
      <c r="K106" s="198">
        <v>12.274553571428571</v>
      </c>
      <c r="L106" s="198">
        <v>14.624999999999998</v>
      </c>
      <c r="M106" s="199">
        <v>3</v>
      </c>
      <c r="N106" s="151">
        <v>76.405660377358487</v>
      </c>
      <c r="O106" s="151">
        <v>51.938679245283012</v>
      </c>
      <c r="P106" s="197">
        <v>14.165094339622641</v>
      </c>
      <c r="Q106" s="197">
        <v>8.5849056603773573</v>
      </c>
      <c r="R106" s="200">
        <v>24</v>
      </c>
      <c r="S106" s="197">
        <v>0.125</v>
      </c>
      <c r="T106" s="197">
        <v>40.674242424242429</v>
      </c>
      <c r="U106" s="197">
        <v>10.685606060606062</v>
      </c>
      <c r="V106" s="197">
        <v>0.86174242424242431</v>
      </c>
      <c r="W106" s="197">
        <v>1.0340909090909092</v>
      </c>
      <c r="X106" s="197">
        <v>1.1249999999999998</v>
      </c>
      <c r="Y106" s="197">
        <v>1</v>
      </c>
      <c r="Z106" s="197">
        <v>1.1914893617021276</v>
      </c>
      <c r="AA106" s="201">
        <v>1.4710743801652895</v>
      </c>
      <c r="AB106" s="197">
        <v>1.6500000000000001</v>
      </c>
      <c r="AC106" s="197">
        <v>2.1186440677966101E-2</v>
      </c>
      <c r="AD106" s="197">
        <v>0.97457627118644075</v>
      </c>
      <c r="AE106" s="197">
        <v>3.8064516129032255</v>
      </c>
      <c r="AF106" s="133"/>
    </row>
    <row r="107" spans="1:32" x14ac:dyDescent="0.25">
      <c r="A107" s="133"/>
      <c r="B107" s="125" t="s">
        <v>87</v>
      </c>
      <c r="C107" s="119" t="s">
        <v>1371</v>
      </c>
      <c r="D107" s="122" t="s">
        <v>1162</v>
      </c>
      <c r="E107" s="197">
        <v>14.390243902439009</v>
      </c>
      <c r="F107" s="197">
        <v>15.609756097560959</v>
      </c>
      <c r="G107" s="198">
        <v>19.647727272727273</v>
      </c>
      <c r="H107" s="198">
        <v>22.267424242424244</v>
      </c>
      <c r="I107" s="198">
        <v>24.887121212121212</v>
      </c>
      <c r="J107" s="198">
        <v>35.365909090909099</v>
      </c>
      <c r="K107" s="198">
        <v>13.753409090909093</v>
      </c>
      <c r="L107" s="198">
        <v>18.99280303030303</v>
      </c>
      <c r="M107" s="199">
        <v>3</v>
      </c>
      <c r="N107" s="151">
        <v>65.829787234042541</v>
      </c>
      <c r="O107" s="151">
        <v>49.37234042553191</v>
      </c>
      <c r="P107" s="197">
        <v>23.234042553191486</v>
      </c>
      <c r="Q107" s="197">
        <v>15.489361702127658</v>
      </c>
      <c r="R107" s="200">
        <v>19</v>
      </c>
      <c r="S107" s="197">
        <v>0.21052631578947367</v>
      </c>
      <c r="T107" s="197">
        <v>79.333333333333329</v>
      </c>
      <c r="U107" s="197">
        <v>19.600000000000001</v>
      </c>
      <c r="V107" s="197">
        <v>0.93333333333333335</v>
      </c>
      <c r="W107" s="197">
        <v>3.7333333333333334</v>
      </c>
      <c r="X107" s="197">
        <v>1.1176470588235292</v>
      </c>
      <c r="Y107" s="197">
        <v>0.88235294117647056</v>
      </c>
      <c r="Z107" s="197">
        <v>1.3809523809523807</v>
      </c>
      <c r="AA107" s="201">
        <v>1.3333333333333333</v>
      </c>
      <c r="AB107" s="197">
        <v>1.5</v>
      </c>
      <c r="AC107" s="197">
        <v>1.1764705882352943E-2</v>
      </c>
      <c r="AD107" s="197">
        <v>0.95294117647058818</v>
      </c>
      <c r="AE107" s="197">
        <v>4.0476190476190474</v>
      </c>
      <c r="AF107" s="133"/>
    </row>
    <row r="108" spans="1:32" x14ac:dyDescent="0.25">
      <c r="A108" s="133"/>
      <c r="B108" s="125" t="s">
        <v>87</v>
      </c>
      <c r="C108" s="119" t="s">
        <v>1372</v>
      </c>
      <c r="D108" s="122" t="s">
        <v>1162</v>
      </c>
      <c r="E108" s="197">
        <v>12.113821138211369</v>
      </c>
      <c r="F108" s="197">
        <v>13.495934959349579</v>
      </c>
      <c r="G108" s="198">
        <v>15.166666666666666</v>
      </c>
      <c r="H108" s="198">
        <v>16.485507246376812</v>
      </c>
      <c r="I108" s="198">
        <v>20.112318840579707</v>
      </c>
      <c r="J108" s="198">
        <v>24.728260869565219</v>
      </c>
      <c r="K108" s="198">
        <v>11.539855072463768</v>
      </c>
      <c r="L108" s="198">
        <v>12.034420289855072</v>
      </c>
      <c r="M108" s="199">
        <v>3</v>
      </c>
      <c r="N108" s="151">
        <v>57.369565217391305</v>
      </c>
      <c r="O108" s="151">
        <v>40.85108695652174</v>
      </c>
      <c r="P108" s="197">
        <v>14.144565217391307</v>
      </c>
      <c r="Q108" s="197">
        <v>9.1</v>
      </c>
      <c r="R108" s="200">
        <v>11</v>
      </c>
      <c r="S108" s="197">
        <v>0</v>
      </c>
      <c r="T108" s="197">
        <v>46.496350364963504</v>
      </c>
      <c r="U108" s="197">
        <v>7.6386861313868613</v>
      </c>
      <c r="V108" s="197">
        <v>1.1624087591240875</v>
      </c>
      <c r="W108" s="197">
        <v>1.9927007299270072</v>
      </c>
      <c r="X108" s="197">
        <v>1.2199999999999998</v>
      </c>
      <c r="Y108" s="197">
        <v>0.91999999999999993</v>
      </c>
      <c r="Z108" s="197">
        <v>1.0428571428571429</v>
      </c>
      <c r="AA108" s="201">
        <v>1.4043583535108959</v>
      </c>
      <c r="AB108" s="197">
        <v>1.5543478260869568</v>
      </c>
      <c r="AC108" s="197">
        <v>2.4999999999999998E-2</v>
      </c>
      <c r="AD108" s="197">
        <v>0.95714285714285707</v>
      </c>
      <c r="AE108" s="197">
        <v>6.0869565217391308</v>
      </c>
      <c r="AF108" s="133"/>
    </row>
    <row r="109" spans="1:32" x14ac:dyDescent="0.25">
      <c r="A109" s="133"/>
      <c r="B109" s="125" t="s">
        <v>87</v>
      </c>
      <c r="C109" s="119" t="s">
        <v>1373</v>
      </c>
      <c r="D109" s="122" t="s">
        <v>1162</v>
      </c>
      <c r="E109" s="197">
        <v>14.065040650406489</v>
      </c>
      <c r="F109" s="197">
        <v>16.585365853658519</v>
      </c>
      <c r="G109" s="198">
        <v>19.09090909090909</v>
      </c>
      <c r="H109" s="198">
        <v>22.815964523281597</v>
      </c>
      <c r="I109" s="198">
        <v>27.937915742793791</v>
      </c>
      <c r="J109" s="198">
        <v>38.647450110864746</v>
      </c>
      <c r="K109" s="198">
        <v>14.201773835920177</v>
      </c>
      <c r="L109" s="198">
        <v>18.858093126385807</v>
      </c>
      <c r="M109" s="199">
        <v>2</v>
      </c>
      <c r="N109" s="151">
        <v>61.140625</v>
      </c>
      <c r="O109" s="151">
        <v>46.258333333333326</v>
      </c>
      <c r="P109" s="197">
        <v>26.541666666666664</v>
      </c>
      <c r="Q109" s="197">
        <v>9.953125</v>
      </c>
      <c r="R109" s="200">
        <v>20</v>
      </c>
      <c r="S109" s="197">
        <v>0.15</v>
      </c>
      <c r="T109" s="197">
        <v>50.555555555555557</v>
      </c>
      <c r="U109" s="197">
        <v>19.762626262626263</v>
      </c>
      <c r="V109" s="197">
        <v>0.45959595959595961</v>
      </c>
      <c r="W109" s="197">
        <v>0</v>
      </c>
      <c r="X109" s="197">
        <v>1.2244897959183674</v>
      </c>
      <c r="Y109" s="197">
        <v>0.83673469387755095</v>
      </c>
      <c r="Z109" s="197">
        <v>1.3278688524590163</v>
      </c>
      <c r="AA109" s="201">
        <v>1.3217213114754101</v>
      </c>
      <c r="AB109" s="197">
        <v>2.6666666666666665</v>
      </c>
      <c r="AC109" s="197">
        <v>9.0909090909090905E-3</v>
      </c>
      <c r="AD109" s="197">
        <v>1</v>
      </c>
      <c r="AE109" s="197">
        <v>2.558139534883721</v>
      </c>
      <c r="AF109" s="133"/>
    </row>
    <row r="110" spans="1:32" x14ac:dyDescent="0.25">
      <c r="A110" s="133"/>
      <c r="B110" s="125" t="s">
        <v>87</v>
      </c>
      <c r="C110" s="119" t="s">
        <v>1374</v>
      </c>
      <c r="D110" s="8" t="s">
        <v>1173</v>
      </c>
      <c r="E110" s="197">
        <v>15.691056910569088</v>
      </c>
      <c r="F110" s="197">
        <v>17.886178861788597</v>
      </c>
      <c r="G110" s="198">
        <v>21.278606965174131</v>
      </c>
      <c r="H110" s="198">
        <v>22.460751796572694</v>
      </c>
      <c r="I110" s="198">
        <v>29.553620784964071</v>
      </c>
      <c r="J110" s="198">
        <v>49.650082918739642</v>
      </c>
      <c r="K110" s="198">
        <v>17.732172470978444</v>
      </c>
      <c r="L110" s="198">
        <v>20.096462133775567</v>
      </c>
      <c r="M110" s="199">
        <v>5</v>
      </c>
      <c r="N110" s="151">
        <v>56.989898989898983</v>
      </c>
      <c r="O110" s="151">
        <v>37.22727272727272</v>
      </c>
      <c r="P110" s="197">
        <v>16.545454545454543</v>
      </c>
      <c r="Q110" s="197">
        <v>8.6404040404040394</v>
      </c>
      <c r="R110" s="200">
        <v>20</v>
      </c>
      <c r="S110" s="197">
        <v>0.1</v>
      </c>
      <c r="T110" s="197">
        <v>47.053658536585367</v>
      </c>
      <c r="U110" s="197">
        <v>14.204878048780488</v>
      </c>
      <c r="V110" s="197">
        <v>0.8878048780487805</v>
      </c>
      <c r="W110" s="197">
        <v>0.44390243902439025</v>
      </c>
      <c r="X110" s="197">
        <v>1.3157894736842106</v>
      </c>
      <c r="Y110" s="197">
        <v>0.94736842105263153</v>
      </c>
      <c r="Z110" s="197">
        <v>1.1333333333333331</v>
      </c>
      <c r="AA110" s="201">
        <v>1.5308641975308643</v>
      </c>
      <c r="AB110" s="197">
        <v>1.9148936170212765</v>
      </c>
      <c r="AC110" s="197">
        <v>1.8867924528301886E-2</v>
      </c>
      <c r="AD110" s="197">
        <v>0.99056603773584906</v>
      </c>
      <c r="AE110" s="197">
        <v>3.3125</v>
      </c>
      <c r="AF110" s="133"/>
    </row>
    <row r="111" spans="1:32" x14ac:dyDescent="0.25">
      <c r="A111" s="133"/>
      <c r="B111" s="125" t="s">
        <v>87</v>
      </c>
      <c r="C111" s="119" t="s">
        <v>1375</v>
      </c>
      <c r="D111" s="8" t="s">
        <v>1173</v>
      </c>
      <c r="E111" s="197">
        <v>14.14634146341462</v>
      </c>
      <c r="F111" s="197">
        <v>16.260162601626</v>
      </c>
      <c r="G111" s="198">
        <v>15.312499999999998</v>
      </c>
      <c r="H111" s="198">
        <v>18.480603448275861</v>
      </c>
      <c r="I111" s="198">
        <v>20.06465517241379</v>
      </c>
      <c r="J111" s="198">
        <v>32.737068965517238</v>
      </c>
      <c r="K111" s="198">
        <v>12.936422413793103</v>
      </c>
      <c r="L111" s="198">
        <v>15.576508620689655</v>
      </c>
      <c r="M111" s="199">
        <v>2</v>
      </c>
      <c r="N111" s="151">
        <v>64.458333333333329</v>
      </c>
      <c r="O111" s="151">
        <v>47.395833333333329</v>
      </c>
      <c r="P111" s="197">
        <v>14.21875</v>
      </c>
      <c r="Q111" s="197">
        <v>8.0572916666666661</v>
      </c>
      <c r="R111" s="200">
        <v>21</v>
      </c>
      <c r="S111" s="197">
        <v>0</v>
      </c>
      <c r="T111" s="197">
        <v>36.781437125748496</v>
      </c>
      <c r="U111" s="197">
        <v>11.352295409181636</v>
      </c>
      <c r="V111" s="197">
        <v>0.68113772455089816</v>
      </c>
      <c r="W111" s="197">
        <v>1.8163672654690617</v>
      </c>
      <c r="X111" s="197">
        <v>1.0857142857142856</v>
      </c>
      <c r="Y111" s="197">
        <v>0.82857142857142851</v>
      </c>
      <c r="Z111" s="197">
        <v>1.2040816326530612</v>
      </c>
      <c r="AA111" s="201">
        <v>1.36</v>
      </c>
      <c r="AB111" s="197">
        <v>1.7647058823529413</v>
      </c>
      <c r="AC111" s="197">
        <v>1.8518518518518521E-2</v>
      </c>
      <c r="AD111" s="197">
        <v>0.95061728395061729</v>
      </c>
      <c r="AE111" s="197">
        <v>3.2399999999999998</v>
      </c>
      <c r="AF111" s="133"/>
    </row>
    <row r="112" spans="1:32" x14ac:dyDescent="0.25">
      <c r="A112" s="133"/>
      <c r="B112" s="125" t="s">
        <v>87</v>
      </c>
      <c r="C112" s="119" t="s">
        <v>1376</v>
      </c>
      <c r="D112" s="8" t="s">
        <v>1173</v>
      </c>
      <c r="E112" s="197">
        <v>14.634146341463399</v>
      </c>
      <c r="F112" s="197">
        <v>16.666666666666647</v>
      </c>
      <c r="G112" s="198">
        <v>17.756097560975608</v>
      </c>
      <c r="H112" s="198">
        <v>13.208804283164783</v>
      </c>
      <c r="I112" s="198">
        <v>16.889946460440214</v>
      </c>
      <c r="J112" s="198">
        <v>28.149910767400357</v>
      </c>
      <c r="K112" s="198">
        <v>14.074955383700178</v>
      </c>
      <c r="L112" s="198">
        <v>11.693039857227841</v>
      </c>
      <c r="M112" s="199">
        <v>3</v>
      </c>
      <c r="N112" s="151">
        <v>73.892716535433067</v>
      </c>
      <c r="O112" s="151">
        <v>40.752952755905511</v>
      </c>
      <c r="P112" s="197">
        <v>14.778543307086613</v>
      </c>
      <c r="Q112" s="197">
        <v>6.2696850393700787</v>
      </c>
      <c r="R112" s="200">
        <v>17</v>
      </c>
      <c r="S112" s="197">
        <v>0.29411764705882354</v>
      </c>
      <c r="T112" s="197">
        <v>31.022727272727273</v>
      </c>
      <c r="U112" s="197">
        <v>8.7897727272727284</v>
      </c>
      <c r="V112" s="197">
        <v>1.0340909090909092</v>
      </c>
      <c r="W112" s="197">
        <v>1.0340909090909092</v>
      </c>
      <c r="X112" s="197">
        <v>1.278688524590164</v>
      </c>
      <c r="Y112" s="197">
        <v>1.3442622950819672</v>
      </c>
      <c r="Z112" s="197">
        <v>0.83076923076923082</v>
      </c>
      <c r="AA112" s="201">
        <v>1.8131868131868132</v>
      </c>
      <c r="AB112" s="197">
        <v>2.3571428571428568</v>
      </c>
      <c r="AC112" s="197">
        <v>3.3333333333333333E-2</v>
      </c>
      <c r="AD112" s="197">
        <v>0.96666666666666667</v>
      </c>
      <c r="AE112" s="197">
        <v>3.5294117647058818</v>
      </c>
      <c r="AF112" s="133"/>
    </row>
    <row r="113" spans="1:32" x14ac:dyDescent="0.25">
      <c r="A113" s="133"/>
      <c r="B113" s="125" t="s">
        <v>87</v>
      </c>
      <c r="C113" s="119" t="s">
        <v>1377</v>
      </c>
      <c r="D113" s="8" t="s">
        <v>1173</v>
      </c>
      <c r="E113" s="197">
        <v>17.0731707317073</v>
      </c>
      <c r="F113" s="197">
        <v>17.560975609756078</v>
      </c>
      <c r="G113" s="198">
        <v>19.593301435406705</v>
      </c>
      <c r="H113" s="198">
        <v>17.09202891173776</v>
      </c>
      <c r="I113" s="198">
        <v>20.010180189351527</v>
      </c>
      <c r="J113" s="198">
        <v>30.849027791916939</v>
      </c>
      <c r="K113" s="198">
        <v>17.09202891173776</v>
      </c>
      <c r="L113" s="198">
        <v>12.506362618344703</v>
      </c>
      <c r="M113" s="199">
        <v>2</v>
      </c>
      <c r="N113" s="151">
        <v>52.067010309278352</v>
      </c>
      <c r="O113" s="151">
        <v>49.72164948453608</v>
      </c>
      <c r="P113" s="197">
        <v>28.425773195876289</v>
      </c>
      <c r="Q113" s="197">
        <v>8.6309278350515459</v>
      </c>
      <c r="R113" s="200">
        <v>23</v>
      </c>
      <c r="S113" s="197">
        <v>0.13043478260869565</v>
      </c>
      <c r="T113" s="197">
        <v>47.301980198019798</v>
      </c>
      <c r="U113" s="197">
        <v>13.514851485148514</v>
      </c>
      <c r="V113" s="197">
        <v>0.67574257425742568</v>
      </c>
      <c r="W113" s="197">
        <v>0.67574257425742568</v>
      </c>
      <c r="X113" s="197">
        <v>1.1707317073170733</v>
      </c>
      <c r="Y113" s="197">
        <v>1.1463414634146345</v>
      </c>
      <c r="Z113" s="197">
        <v>0.73170731707317072</v>
      </c>
      <c r="AA113" s="201">
        <v>1.0471698113207548</v>
      </c>
      <c r="AB113" s="197">
        <v>3.2934782608695654</v>
      </c>
      <c r="AC113" s="197">
        <v>1.4285714285714285E-2</v>
      </c>
      <c r="AD113" s="197">
        <v>0.98571428571428565</v>
      </c>
      <c r="AE113" s="197">
        <v>3.5</v>
      </c>
      <c r="AF113" s="133"/>
    </row>
    <row r="114" spans="1:32" x14ac:dyDescent="0.25">
      <c r="A114" s="133"/>
      <c r="B114" s="125" t="s">
        <v>87</v>
      </c>
      <c r="C114" s="119" t="s">
        <v>1378</v>
      </c>
      <c r="D114" s="8" t="s">
        <v>1173</v>
      </c>
      <c r="E114" s="197">
        <v>16.666666666666647</v>
      </c>
      <c r="F114" s="197">
        <v>16.910569105691039</v>
      </c>
      <c r="G114" s="198">
        <v>17.811387900355871</v>
      </c>
      <c r="H114" s="198">
        <v>16.192170818505339</v>
      </c>
      <c r="I114" s="198">
        <v>18.890865954922898</v>
      </c>
      <c r="J114" s="198">
        <v>30.765124555160146</v>
      </c>
      <c r="K114" s="198">
        <v>13.628410438908661</v>
      </c>
      <c r="L114" s="198">
        <v>12.144128113879004</v>
      </c>
      <c r="M114" s="199">
        <v>1</v>
      </c>
      <c r="N114" s="151">
        <v>40.760416666666664</v>
      </c>
      <c r="O114" s="151">
        <v>36.020833333333329</v>
      </c>
      <c r="P114" s="197">
        <v>11.848958333333332</v>
      </c>
      <c r="Q114" s="197">
        <v>6.6354166666666661</v>
      </c>
      <c r="R114" s="200">
        <v>17</v>
      </c>
      <c r="S114" s="197">
        <v>0.17647058823529413</v>
      </c>
      <c r="T114" s="197">
        <v>36.93305439330544</v>
      </c>
      <c r="U114" s="197">
        <v>10.280334728033473</v>
      </c>
      <c r="V114" s="197">
        <v>0.7615062761506276</v>
      </c>
      <c r="W114" s="197">
        <v>0.3807531380753138</v>
      </c>
      <c r="X114" s="197">
        <v>1.1666666666666667</v>
      </c>
      <c r="Y114" s="197">
        <v>1.0999999999999999</v>
      </c>
      <c r="Z114" s="197">
        <v>0.89108910891089099</v>
      </c>
      <c r="AA114" s="201">
        <v>1.1315789473684212</v>
      </c>
      <c r="AB114" s="197">
        <v>1.7857142857142856</v>
      </c>
      <c r="AC114" s="197">
        <v>2.0618556701030927E-2</v>
      </c>
      <c r="AD114" s="197">
        <v>0.98969072164948457</v>
      </c>
      <c r="AE114" s="197">
        <v>3.5925925925925926</v>
      </c>
      <c r="AF114" s="133"/>
    </row>
    <row r="115" spans="1:32" x14ac:dyDescent="0.25">
      <c r="A115" s="133"/>
      <c r="B115" s="125" t="s">
        <v>87</v>
      </c>
      <c r="C115" s="119" t="s">
        <v>1379</v>
      </c>
      <c r="D115" s="8" t="s">
        <v>1173</v>
      </c>
      <c r="E115" s="197">
        <v>14.065040650406489</v>
      </c>
      <c r="F115" s="197">
        <v>16.016260162601611</v>
      </c>
      <c r="G115" s="198">
        <v>15.166666666666668</v>
      </c>
      <c r="H115" s="198">
        <v>14.661111111111113</v>
      </c>
      <c r="I115" s="198">
        <v>16.683333333333334</v>
      </c>
      <c r="J115" s="198">
        <v>28.311111111111114</v>
      </c>
      <c r="K115" s="198">
        <v>11.375000000000002</v>
      </c>
      <c r="L115" s="198">
        <v>13.397222222222224</v>
      </c>
      <c r="M115" s="199">
        <v>3</v>
      </c>
      <c r="N115" s="151">
        <v>71.15425531914893</v>
      </c>
      <c r="O115" s="151">
        <v>41.627659574468083</v>
      </c>
      <c r="P115" s="197">
        <v>19.361702127659573</v>
      </c>
      <c r="Q115" s="197">
        <v>10.455319148936169</v>
      </c>
      <c r="R115" s="200">
        <v>21</v>
      </c>
      <c r="S115" s="197">
        <v>9.5238095238095233E-2</v>
      </c>
      <c r="T115" s="197">
        <v>53.943298969072167</v>
      </c>
      <c r="U115" s="197">
        <v>14.072164948453608</v>
      </c>
      <c r="V115" s="197">
        <v>1.4072164948453607</v>
      </c>
      <c r="W115" s="197">
        <v>0.46907216494845361</v>
      </c>
      <c r="X115" s="197">
        <v>1.1379310344827585</v>
      </c>
      <c r="Y115" s="197">
        <v>1.0344827586206895</v>
      </c>
      <c r="Z115" s="197">
        <v>1.1777777777777778</v>
      </c>
      <c r="AA115" s="201">
        <v>1.7093023255813953</v>
      </c>
      <c r="AB115" s="197">
        <v>1.8518518518518519</v>
      </c>
      <c r="AC115" s="197">
        <v>2.6086956521739129E-2</v>
      </c>
      <c r="AD115" s="197">
        <v>0.99130434782608701</v>
      </c>
      <c r="AE115" s="197">
        <v>3.8333333333333335</v>
      </c>
      <c r="AF115" s="133"/>
    </row>
    <row r="116" spans="1:32" x14ac:dyDescent="0.25">
      <c r="A116" s="133"/>
      <c r="B116" s="125" t="s">
        <v>87</v>
      </c>
      <c r="C116" s="119" t="s">
        <v>1380</v>
      </c>
      <c r="D116" s="8" t="s">
        <v>1173</v>
      </c>
      <c r="E116" s="197">
        <v>16.178861788617869</v>
      </c>
      <c r="F116" s="197">
        <v>17.0731707317073</v>
      </c>
      <c r="G116" s="198">
        <v>18.062814070351759</v>
      </c>
      <c r="H116" s="198">
        <v>15.844573745922597</v>
      </c>
      <c r="I116" s="198">
        <v>19.647271444944021</v>
      </c>
      <c r="J116" s="198">
        <v>34.224279291192808</v>
      </c>
      <c r="K116" s="198">
        <v>12.992550471656529</v>
      </c>
      <c r="L116" s="198">
        <v>13.309441946574982</v>
      </c>
      <c r="M116" s="199">
        <v>3</v>
      </c>
      <c r="N116" s="151">
        <v>71.852083333333326</v>
      </c>
      <c r="O116" s="151">
        <v>54.979166666666664</v>
      </c>
      <c r="P116" s="197">
        <v>27.489583333333332</v>
      </c>
      <c r="Q116" s="197">
        <v>13.744791666666666</v>
      </c>
      <c r="R116" s="200">
        <v>22</v>
      </c>
      <c r="S116" s="197">
        <v>0</v>
      </c>
      <c r="T116" s="197">
        <v>74.006024096385545</v>
      </c>
      <c r="U116" s="197">
        <v>21.927710843373497</v>
      </c>
      <c r="V116" s="197">
        <v>1.0963855421686748</v>
      </c>
      <c r="W116" s="197">
        <v>1.0963855421686748</v>
      </c>
      <c r="X116" s="197">
        <v>1.24</v>
      </c>
      <c r="Y116" s="197">
        <v>1.1399999999999999</v>
      </c>
      <c r="Z116" s="197">
        <v>1.024390243902439</v>
      </c>
      <c r="AA116" s="201">
        <v>1.3068965517241378</v>
      </c>
      <c r="AB116" s="197">
        <v>2</v>
      </c>
      <c r="AC116" s="197">
        <v>1.4814814814814815E-2</v>
      </c>
      <c r="AD116" s="197">
        <v>0.98518518518518516</v>
      </c>
      <c r="AE116" s="197">
        <v>3.3749999999999996</v>
      </c>
      <c r="AF116" s="133"/>
    </row>
    <row r="117" spans="1:32" x14ac:dyDescent="0.25">
      <c r="A117" s="133"/>
      <c r="B117" s="125" t="s">
        <v>87</v>
      </c>
      <c r="C117" s="119" t="s">
        <v>1381</v>
      </c>
      <c r="D117" s="8" t="s">
        <v>1173</v>
      </c>
      <c r="E117" s="197">
        <v>13.821138211382099</v>
      </c>
      <c r="F117" s="197">
        <v>15.528455284552829</v>
      </c>
      <c r="G117" s="198">
        <v>15.294117647058822</v>
      </c>
      <c r="H117" s="198">
        <v>14.52941176470588</v>
      </c>
      <c r="I117" s="198">
        <v>18.735294117647058</v>
      </c>
      <c r="J117" s="198">
        <v>24.852941176470587</v>
      </c>
      <c r="K117" s="198">
        <v>12.235294117647058</v>
      </c>
      <c r="L117" s="198">
        <v>12.426470588235293</v>
      </c>
      <c r="M117" s="199">
        <v>2</v>
      </c>
      <c r="N117" s="151">
        <v>25.024999999999999</v>
      </c>
      <c r="O117" s="151">
        <v>24.114999999999998</v>
      </c>
      <c r="P117" s="197">
        <v>13.649999999999999</v>
      </c>
      <c r="Q117" s="197">
        <v>6.5519999999999996</v>
      </c>
      <c r="R117" s="200">
        <v>17</v>
      </c>
      <c r="S117" s="197">
        <v>0.47058823529411764</v>
      </c>
      <c r="T117" s="197">
        <v>33.510135135135137</v>
      </c>
      <c r="U117" s="197">
        <v>12.912162162162163</v>
      </c>
      <c r="V117" s="197">
        <v>0.46114864864864868</v>
      </c>
      <c r="W117" s="197">
        <v>0.15371621621621623</v>
      </c>
      <c r="X117" s="197">
        <v>1.2894736842105263</v>
      </c>
      <c r="Y117" s="197">
        <v>1.0526315789473686</v>
      </c>
      <c r="Z117" s="197">
        <v>1.015625</v>
      </c>
      <c r="AA117" s="201">
        <v>1.0377358490566038</v>
      </c>
      <c r="AB117" s="197">
        <v>2.083333333333333</v>
      </c>
      <c r="AC117" s="197">
        <v>1.3761467889908258E-2</v>
      </c>
      <c r="AD117" s="197">
        <v>0.99541284403669716</v>
      </c>
      <c r="AE117" s="197">
        <v>2.5952380952380953</v>
      </c>
      <c r="AF117" s="133"/>
    </row>
    <row r="118" spans="1:32" x14ac:dyDescent="0.25">
      <c r="A118" s="133"/>
      <c r="B118" s="125" t="s">
        <v>87</v>
      </c>
      <c r="C118" s="119" t="s">
        <v>1382</v>
      </c>
      <c r="D118" s="8" t="s">
        <v>1173</v>
      </c>
      <c r="E118" s="197">
        <v>14.87804878048779</v>
      </c>
      <c r="F118" s="197">
        <v>16.504065040650392</v>
      </c>
      <c r="G118" s="198">
        <v>18.2</v>
      </c>
      <c r="H118" s="198">
        <v>15.399999999999999</v>
      </c>
      <c r="I118" s="198">
        <v>21.7</v>
      </c>
      <c r="J118" s="198">
        <v>27.999999999999996</v>
      </c>
      <c r="K118" s="198">
        <v>12.95</v>
      </c>
      <c r="L118" s="198">
        <v>12.599999999999998</v>
      </c>
      <c r="M118" s="199">
        <v>7</v>
      </c>
      <c r="N118" s="151">
        <v>44.571428571428562</v>
      </c>
      <c r="O118" s="151">
        <v>38.535714285714278</v>
      </c>
      <c r="P118" s="197">
        <v>24.142857142857139</v>
      </c>
      <c r="Q118" s="197">
        <v>13.928571428571425</v>
      </c>
      <c r="R118" s="200">
        <v>21</v>
      </c>
      <c r="S118" s="197">
        <v>0.14285714285714285</v>
      </c>
      <c r="T118" s="197">
        <v>80.294117647058826</v>
      </c>
      <c r="U118" s="197">
        <v>13.382352941176471</v>
      </c>
      <c r="V118" s="197">
        <v>1.0705882352941176</v>
      </c>
      <c r="W118" s="197">
        <v>1.338235294117647</v>
      </c>
      <c r="X118" s="197">
        <v>1.4090909090909092</v>
      </c>
      <c r="Y118" s="197">
        <v>1.1818181818181819</v>
      </c>
      <c r="Z118" s="197">
        <v>0.97297297297297292</v>
      </c>
      <c r="AA118" s="201">
        <v>1.1566265060240963</v>
      </c>
      <c r="AB118" s="197">
        <v>1.7333333333333334</v>
      </c>
      <c r="AC118" s="197">
        <v>1.3333333333333332E-2</v>
      </c>
      <c r="AD118" s="197">
        <v>0.98333333333333328</v>
      </c>
      <c r="AE118" s="197">
        <v>6</v>
      </c>
      <c r="AF118" s="133"/>
    </row>
    <row r="119" spans="1:32" x14ac:dyDescent="0.25">
      <c r="A119" s="133"/>
      <c r="B119" s="125" t="s">
        <v>87</v>
      </c>
      <c r="C119" s="119" t="s">
        <v>1383</v>
      </c>
      <c r="D119" s="8" t="s">
        <v>1173</v>
      </c>
      <c r="E119" s="197">
        <v>15.609756097560959</v>
      </c>
      <c r="F119" s="197">
        <v>16.666666666666647</v>
      </c>
      <c r="G119" s="198">
        <v>18.090361445783135</v>
      </c>
      <c r="H119" s="198">
        <v>16.28132530120482</v>
      </c>
      <c r="I119" s="198">
        <v>18.316490963855422</v>
      </c>
      <c r="J119" s="198">
        <v>24.87424698795181</v>
      </c>
      <c r="K119" s="198">
        <v>13.793900602409639</v>
      </c>
      <c r="L119" s="198">
        <v>13.567771084337352</v>
      </c>
      <c r="M119" s="199">
        <v>2</v>
      </c>
      <c r="N119" s="151">
        <v>74.285714285714278</v>
      </c>
      <c r="O119" s="151">
        <v>55.899999999999991</v>
      </c>
      <c r="P119" s="197">
        <v>24.328571428571422</v>
      </c>
      <c r="Q119" s="197">
        <v>9.3785714285714263</v>
      </c>
      <c r="R119" s="200">
        <v>20</v>
      </c>
      <c r="S119" s="197">
        <v>0.05</v>
      </c>
      <c r="T119" s="197">
        <v>47.96551724137931</v>
      </c>
      <c r="U119" s="197">
        <v>13.448275862068966</v>
      </c>
      <c r="V119" s="197">
        <v>0.89655172413793105</v>
      </c>
      <c r="W119" s="197">
        <v>0.89655172413793105</v>
      </c>
      <c r="X119" s="197">
        <v>1.125</v>
      </c>
      <c r="Y119" s="197">
        <v>1.1111111111111112</v>
      </c>
      <c r="Z119" s="197">
        <v>0.98360655737704927</v>
      </c>
      <c r="AA119" s="201">
        <v>1.3289036544850499</v>
      </c>
      <c r="AB119" s="197">
        <v>2.5940594059405941</v>
      </c>
      <c r="AC119" s="197">
        <v>1.8691588785046731E-2</v>
      </c>
      <c r="AD119" s="197">
        <v>0.98130841121495327</v>
      </c>
      <c r="AE119" s="197">
        <v>3.5666666666666664</v>
      </c>
      <c r="AF119" s="133"/>
    </row>
    <row r="120" spans="1:32" x14ac:dyDescent="0.25">
      <c r="A120" s="133"/>
      <c r="B120" s="125" t="s">
        <v>87</v>
      </c>
      <c r="C120" s="119" t="s">
        <v>1384</v>
      </c>
      <c r="D120" s="74" t="s">
        <v>1173</v>
      </c>
      <c r="E120" s="197">
        <v>15.528455284552829</v>
      </c>
      <c r="F120" s="197">
        <v>17.0731707317073</v>
      </c>
      <c r="G120" s="198">
        <v>16.74846625766871</v>
      </c>
      <c r="H120" s="198">
        <v>17.177914110429448</v>
      </c>
      <c r="I120" s="198">
        <v>21.472392638036808</v>
      </c>
      <c r="J120" s="198">
        <v>33.926380368098158</v>
      </c>
      <c r="K120" s="198">
        <v>13.312883435582823</v>
      </c>
      <c r="L120" s="198">
        <v>14.171779141104293</v>
      </c>
      <c r="M120" s="199">
        <v>2</v>
      </c>
      <c r="N120" s="151">
        <v>81.520833333333329</v>
      </c>
      <c r="O120" s="151">
        <v>37.442708333333329</v>
      </c>
      <c r="P120" s="197">
        <v>18.958333333333332</v>
      </c>
      <c r="Q120" s="197">
        <v>10.427083333333332</v>
      </c>
      <c r="R120" s="200">
        <v>16</v>
      </c>
      <c r="S120" s="197">
        <v>0.5</v>
      </c>
      <c r="T120" s="197">
        <v>53.959798994974882</v>
      </c>
      <c r="U120" s="197">
        <v>14.63316582914573</v>
      </c>
      <c r="V120" s="197">
        <v>0.68592964824120606</v>
      </c>
      <c r="W120" s="197">
        <v>1.3718592964824121</v>
      </c>
      <c r="X120" s="197">
        <v>1.25</v>
      </c>
      <c r="Y120" s="197">
        <v>0.97499999999999987</v>
      </c>
      <c r="Z120" s="197">
        <v>1.064516129032258</v>
      </c>
      <c r="AA120" s="201">
        <v>2.1772151898734178</v>
      </c>
      <c r="AB120" s="197">
        <v>1.8181818181818183</v>
      </c>
      <c r="AC120" s="197">
        <v>1.271186440677966E-2</v>
      </c>
      <c r="AD120" s="197">
        <v>0.97457627118644063</v>
      </c>
      <c r="AE120" s="197">
        <v>3.6875000000000004</v>
      </c>
      <c r="AF120" s="133"/>
    </row>
    <row r="121" spans="1:32" x14ac:dyDescent="0.25">
      <c r="A121" s="133"/>
      <c r="B121" s="125" t="s">
        <v>87</v>
      </c>
      <c r="C121" s="119" t="s">
        <v>1385</v>
      </c>
      <c r="D121" s="8" t="s">
        <v>1173</v>
      </c>
      <c r="E121" s="197">
        <v>15.12195121951218</v>
      </c>
      <c r="F121" s="197">
        <v>16.585365853658519</v>
      </c>
      <c r="G121" s="198">
        <v>16.80139720558882</v>
      </c>
      <c r="H121" s="198">
        <v>15.001247504990019</v>
      </c>
      <c r="I121" s="198">
        <v>20.701721556886227</v>
      </c>
      <c r="J121" s="198">
        <v>31.502619760479039</v>
      </c>
      <c r="K121" s="198">
        <v>12.901072854291415</v>
      </c>
      <c r="L121" s="198">
        <v>13.801147704590816</v>
      </c>
      <c r="M121" s="199">
        <v>3</v>
      </c>
      <c r="N121" s="151">
        <v>54.960396039603957</v>
      </c>
      <c r="O121" s="151">
        <v>31.084158415841582</v>
      </c>
      <c r="P121" s="197">
        <v>16.217821782178216</v>
      </c>
      <c r="Q121" s="197">
        <v>7.3881188118811867</v>
      </c>
      <c r="R121" s="200">
        <v>19</v>
      </c>
      <c r="S121" s="197">
        <v>0</v>
      </c>
      <c r="T121" s="197">
        <v>41.125</v>
      </c>
      <c r="U121" s="197">
        <v>10.9375</v>
      </c>
      <c r="V121" s="197">
        <v>1.75</v>
      </c>
      <c r="W121" s="197">
        <v>0</v>
      </c>
      <c r="X121" s="197">
        <v>1.3800000000000001</v>
      </c>
      <c r="Y121" s="197">
        <v>1.1199999999999999</v>
      </c>
      <c r="Z121" s="197">
        <v>1.069767441860465</v>
      </c>
      <c r="AA121" s="201">
        <v>1.7681159420289856</v>
      </c>
      <c r="AB121" s="197">
        <v>2.1951219512195124</v>
      </c>
      <c r="AC121" s="197">
        <v>4.2553191489361701E-2</v>
      </c>
      <c r="AD121" s="197">
        <v>1</v>
      </c>
      <c r="AE121" s="197">
        <v>3.76</v>
      </c>
      <c r="AF121" s="133"/>
    </row>
    <row r="122" spans="1:32" x14ac:dyDescent="0.25">
      <c r="A122" s="133"/>
      <c r="B122" s="125" t="s">
        <v>87</v>
      </c>
      <c r="C122" s="119" t="s">
        <v>1386</v>
      </c>
      <c r="D122" s="8" t="s">
        <v>1173</v>
      </c>
      <c r="E122" s="197">
        <v>13.90243902439023</v>
      </c>
      <c r="F122" s="197">
        <v>14.71544715447153</v>
      </c>
      <c r="G122" s="198">
        <v>14.756756756756758</v>
      </c>
      <c r="H122" s="198">
        <v>17.18252499074417</v>
      </c>
      <c r="I122" s="198">
        <v>20.214735283228435</v>
      </c>
      <c r="J122" s="198">
        <v>20.214735283228435</v>
      </c>
      <c r="K122" s="198">
        <v>10.20844131803036</v>
      </c>
      <c r="L122" s="198">
        <v>6.1654942613846728</v>
      </c>
      <c r="M122" s="199">
        <v>3</v>
      </c>
      <c r="N122" s="151">
        <v>40.249999999999993</v>
      </c>
      <c r="O122" s="151">
        <v>35.437499999999993</v>
      </c>
      <c r="P122" s="197">
        <v>15.749999999999998</v>
      </c>
      <c r="Q122" s="197">
        <v>8.1374999999999993</v>
      </c>
      <c r="R122" s="200">
        <v>23</v>
      </c>
      <c r="S122" s="197">
        <v>8.6956521739130432E-2</v>
      </c>
      <c r="T122" s="197">
        <v>43.074448529411768</v>
      </c>
      <c r="U122" s="197">
        <v>11.291360294117647</v>
      </c>
      <c r="V122" s="197">
        <v>0.41819852941176472</v>
      </c>
      <c r="W122" s="197">
        <v>0</v>
      </c>
      <c r="X122" s="197">
        <v>1.1764705882352942</v>
      </c>
      <c r="Y122" s="197">
        <v>0.85882352941176465</v>
      </c>
      <c r="Z122" s="197">
        <v>0.60396039603960394</v>
      </c>
      <c r="AA122" s="201">
        <v>1.1358024691358024</v>
      </c>
      <c r="AB122" s="197">
        <v>1.935483870967742</v>
      </c>
      <c r="AC122" s="197">
        <v>9.7087378640776691E-3</v>
      </c>
      <c r="AD122" s="197">
        <v>1</v>
      </c>
      <c r="AE122" s="197">
        <v>3.8148148148148153</v>
      </c>
      <c r="AF122" s="133"/>
    </row>
    <row r="123" spans="1:32" x14ac:dyDescent="0.25">
      <c r="A123" s="133"/>
      <c r="B123" s="125" t="s">
        <v>87</v>
      </c>
      <c r="C123" s="119" t="s">
        <v>1387</v>
      </c>
      <c r="D123" s="8" t="s">
        <v>1173</v>
      </c>
      <c r="E123" s="197">
        <v>14.227642276422749</v>
      </c>
      <c r="F123" s="197">
        <v>16.829268292682908</v>
      </c>
      <c r="G123" s="198">
        <v>18.28921568627451</v>
      </c>
      <c r="H123" s="198">
        <v>14.244485294117647</v>
      </c>
      <c r="I123" s="198">
        <v>18.28921568627451</v>
      </c>
      <c r="J123" s="198">
        <v>28.8406862745098</v>
      </c>
      <c r="K123" s="198">
        <v>14.068627450980392</v>
      </c>
      <c r="L123" s="198">
        <v>11.606617647058822</v>
      </c>
      <c r="M123" s="199">
        <v>3</v>
      </c>
      <c r="N123" s="151">
        <v>58.296875</v>
      </c>
      <c r="O123" s="151">
        <v>40.286458333333329</v>
      </c>
      <c r="P123" s="197">
        <v>13.744791666666666</v>
      </c>
      <c r="Q123" s="197">
        <v>6.161458333333333</v>
      </c>
      <c r="R123" s="200">
        <v>12</v>
      </c>
      <c r="S123" s="197">
        <v>0</v>
      </c>
      <c r="T123" s="197">
        <v>32.772727272727273</v>
      </c>
      <c r="U123" s="197">
        <v>13.045454545454545</v>
      </c>
      <c r="V123" s="197">
        <v>1.5909090909090908</v>
      </c>
      <c r="W123" s="197">
        <v>2.2272727272727271</v>
      </c>
      <c r="X123" s="197">
        <v>1.2839506172839505</v>
      </c>
      <c r="Y123" s="197">
        <v>1.2839506172839505</v>
      </c>
      <c r="Z123" s="197">
        <v>0.82499999999999996</v>
      </c>
      <c r="AA123" s="201">
        <v>1.447058823529412</v>
      </c>
      <c r="AB123" s="197">
        <v>2.2307692307692308</v>
      </c>
      <c r="AC123" s="197">
        <v>4.8543689320388349E-2</v>
      </c>
      <c r="AD123" s="197">
        <v>0.93203883495145634</v>
      </c>
      <c r="AE123" s="197">
        <v>2.5121951219512195</v>
      </c>
      <c r="AF123" s="133"/>
    </row>
    <row r="124" spans="1:32" x14ac:dyDescent="0.25">
      <c r="A124" s="133"/>
      <c r="B124" s="125" t="s">
        <v>87</v>
      </c>
      <c r="C124" s="119" t="s">
        <v>1388</v>
      </c>
      <c r="D124" s="8" t="s">
        <v>1173</v>
      </c>
      <c r="E124" s="197">
        <v>14.227642276422749</v>
      </c>
      <c r="F124" s="197">
        <v>15.85365853658535</v>
      </c>
      <c r="G124" s="198">
        <v>13.787878787878785</v>
      </c>
      <c r="H124" s="198">
        <v>11.818181818181817</v>
      </c>
      <c r="I124" s="198">
        <v>13.787878787878785</v>
      </c>
      <c r="J124" s="198">
        <v>25.606060606060606</v>
      </c>
      <c r="K124" s="198">
        <v>10.34090909090909</v>
      </c>
      <c r="L124" s="198">
        <v>9.8484848484848477</v>
      </c>
      <c r="M124" s="199">
        <v>3</v>
      </c>
      <c r="N124" s="151">
        <v>81.803191489361694</v>
      </c>
      <c r="O124" s="151">
        <v>51.308510638297861</v>
      </c>
      <c r="P124" s="197">
        <v>21.781914893617017</v>
      </c>
      <c r="Q124" s="197">
        <v>11.132978723404253</v>
      </c>
      <c r="R124" s="200">
        <v>21</v>
      </c>
      <c r="S124" s="197">
        <v>0.42857142857142855</v>
      </c>
      <c r="T124" s="197">
        <v>72.864768683274022</v>
      </c>
      <c r="U124" s="197">
        <v>16.839857651245552</v>
      </c>
      <c r="V124" s="197">
        <v>1.2953736654804271</v>
      </c>
      <c r="W124" s="197">
        <v>0</v>
      </c>
      <c r="X124" s="197">
        <v>1.1666666666666665</v>
      </c>
      <c r="Y124" s="197">
        <v>1.1666666666666665</v>
      </c>
      <c r="Z124" s="197">
        <v>0.95238095238095244</v>
      </c>
      <c r="AA124" s="201">
        <v>1.5943396226415096</v>
      </c>
      <c r="AB124" s="197">
        <v>1.9565217391304348</v>
      </c>
      <c r="AC124" s="197">
        <v>1.7777777777777778E-2</v>
      </c>
      <c r="AD124" s="197">
        <v>1</v>
      </c>
      <c r="AE124" s="197">
        <v>4.3269230769230766</v>
      </c>
      <c r="AF124" s="133"/>
    </row>
    <row r="125" spans="1:32" x14ac:dyDescent="0.25">
      <c r="A125" s="133"/>
      <c r="B125" s="125" t="s">
        <v>87</v>
      </c>
      <c r="C125" s="119" t="s">
        <v>1389</v>
      </c>
      <c r="D125" s="8" t="s">
        <v>1173</v>
      </c>
      <c r="E125" s="197">
        <v>15.85365853658535</v>
      </c>
      <c r="F125" s="197">
        <v>17.47967479674795</v>
      </c>
      <c r="G125" s="198">
        <v>19.975609756097562</v>
      </c>
      <c r="H125" s="198">
        <v>18.951219512195124</v>
      </c>
      <c r="I125" s="198">
        <v>22.024390243902438</v>
      </c>
      <c r="J125" s="198">
        <v>30.219512195121954</v>
      </c>
      <c r="K125" s="198">
        <v>16.646341463414636</v>
      </c>
      <c r="L125" s="198">
        <v>16.390243902439025</v>
      </c>
      <c r="M125" s="199">
        <v>2</v>
      </c>
      <c r="N125" s="151">
        <v>75.026595744680847</v>
      </c>
      <c r="O125" s="151">
        <v>49.856382978723396</v>
      </c>
      <c r="P125" s="197">
        <v>21.781914893617017</v>
      </c>
      <c r="Q125" s="197">
        <v>12.585106382978722</v>
      </c>
      <c r="R125" s="200">
        <v>23</v>
      </c>
      <c r="S125" s="197">
        <v>0.2608695652173913</v>
      </c>
      <c r="T125" s="197">
        <v>65.475609756097555</v>
      </c>
      <c r="U125" s="197">
        <v>16.091463414634145</v>
      </c>
      <c r="V125" s="197">
        <v>0.55487804878048774</v>
      </c>
      <c r="W125" s="197">
        <v>0.55487804878048774</v>
      </c>
      <c r="X125" s="197">
        <v>1.1621621621621621</v>
      </c>
      <c r="Y125" s="197">
        <v>1.0540540540540539</v>
      </c>
      <c r="Z125" s="197">
        <v>0.98461538461538456</v>
      </c>
      <c r="AA125" s="201">
        <v>1.5048543689320391</v>
      </c>
      <c r="AB125" s="197">
        <v>1.7307692307692306</v>
      </c>
      <c r="AC125" s="197">
        <v>8.4745762711864406E-3</v>
      </c>
      <c r="AD125" s="197">
        <v>0.99152542372881347</v>
      </c>
      <c r="AE125" s="197">
        <v>4.068965517241379</v>
      </c>
      <c r="AF125" s="133"/>
    </row>
    <row r="126" spans="1:32" x14ac:dyDescent="0.25">
      <c r="A126" s="133"/>
      <c r="B126" s="125" t="s">
        <v>87</v>
      </c>
      <c r="C126" s="119" t="s">
        <v>1390</v>
      </c>
      <c r="D126" s="8" t="s">
        <v>1173</v>
      </c>
      <c r="E126" s="197">
        <v>14.308943089430878</v>
      </c>
      <c r="F126" s="197">
        <v>15.365853658536569</v>
      </c>
      <c r="G126" s="198">
        <v>14.849372384937238</v>
      </c>
      <c r="H126" s="198">
        <v>12.665641151858233</v>
      </c>
      <c r="I126" s="198">
        <v>16.596357371400444</v>
      </c>
      <c r="J126" s="198">
        <v>29.698744769874477</v>
      </c>
      <c r="K126" s="198">
        <v>10.918656165395028</v>
      </c>
      <c r="L126" s="198">
        <v>11.355402412010831</v>
      </c>
      <c r="M126" s="199">
        <v>3</v>
      </c>
      <c r="N126" s="151">
        <v>60.357142857142847</v>
      </c>
      <c r="O126" s="151">
        <v>49.214285714285708</v>
      </c>
      <c r="P126" s="197">
        <v>18.571428571428569</v>
      </c>
      <c r="Q126" s="197">
        <v>7.8928571428571415</v>
      </c>
      <c r="R126" s="200">
        <v>25</v>
      </c>
      <c r="S126" s="197">
        <v>0.2</v>
      </c>
      <c r="T126" s="197">
        <v>41.785714285714285</v>
      </c>
      <c r="U126" s="197">
        <v>12.690476190476192</v>
      </c>
      <c r="V126" s="197">
        <v>1.2380952380952381</v>
      </c>
      <c r="W126" s="197">
        <v>3.4047619047619051</v>
      </c>
      <c r="X126" s="197">
        <v>1.3103448275862069</v>
      </c>
      <c r="Y126" s="197">
        <v>1.1724137931034482</v>
      </c>
      <c r="Z126" s="197">
        <v>1.0400000000000003</v>
      </c>
      <c r="AA126" s="201">
        <v>1.2264150943396226</v>
      </c>
      <c r="AB126" s="197">
        <v>2.3529411764705883</v>
      </c>
      <c r="AC126" s="197">
        <v>2.9629629629629631E-2</v>
      </c>
      <c r="AD126" s="197">
        <v>0.91851851851851851</v>
      </c>
      <c r="AE126" s="197">
        <v>3.2926829268292681</v>
      </c>
      <c r="AF126" s="133"/>
    </row>
    <row r="127" spans="1:32" x14ac:dyDescent="0.25">
      <c r="A127" s="133"/>
      <c r="B127" s="125" t="s">
        <v>87</v>
      </c>
      <c r="C127" s="119" t="s">
        <v>1391</v>
      </c>
      <c r="D127" s="8" t="s">
        <v>1173</v>
      </c>
      <c r="E127" s="197">
        <v>13.73983739837397</v>
      </c>
      <c r="F127" s="197">
        <v>15.203252032520309</v>
      </c>
      <c r="G127" s="198">
        <v>14.793103448275863</v>
      </c>
      <c r="H127" s="198">
        <v>12.457350272232306</v>
      </c>
      <c r="I127" s="198">
        <v>16.350272232304903</v>
      </c>
      <c r="J127" s="198">
        <v>22.968239564428316</v>
      </c>
      <c r="K127" s="198">
        <v>9.3430127041742281</v>
      </c>
      <c r="L127" s="198">
        <v>10.510889292196008</v>
      </c>
      <c r="M127" s="199">
        <v>5</v>
      </c>
      <c r="N127" s="151">
        <v>54.321428571428562</v>
      </c>
      <c r="O127" s="151">
        <v>41.785714285714278</v>
      </c>
      <c r="P127" s="197">
        <v>13.928571428571425</v>
      </c>
      <c r="Q127" s="197">
        <v>4.6428571428571423</v>
      </c>
      <c r="R127" s="200">
        <v>16</v>
      </c>
      <c r="S127" s="197">
        <v>0</v>
      </c>
      <c r="T127" s="197">
        <v>37.731707317073166</v>
      </c>
      <c r="U127" s="197">
        <v>6.6585365853658534</v>
      </c>
      <c r="V127" s="197">
        <v>1.1097560975609755</v>
      </c>
      <c r="W127" s="197">
        <v>0.36991869918699183</v>
      </c>
      <c r="X127" s="197">
        <v>1.3125</v>
      </c>
      <c r="Y127" s="197">
        <v>1.1875</v>
      </c>
      <c r="Z127" s="197">
        <v>1.1250000000000002</v>
      </c>
      <c r="AA127" s="201">
        <v>1.3</v>
      </c>
      <c r="AB127" s="197">
        <v>2.9999999999999996</v>
      </c>
      <c r="AC127" s="197">
        <v>2.9411764705882353E-2</v>
      </c>
      <c r="AD127" s="197">
        <v>0.99019607843137258</v>
      </c>
      <c r="AE127" s="197">
        <v>5.6666666666666661</v>
      </c>
      <c r="AF127" s="133"/>
    </row>
    <row r="128" spans="1:32" x14ac:dyDescent="0.25">
      <c r="A128" s="133"/>
      <c r="B128" s="125" t="s">
        <v>87</v>
      </c>
      <c r="C128" s="119" t="s">
        <v>1392</v>
      </c>
      <c r="D128" s="8" t="s">
        <v>1173</v>
      </c>
      <c r="E128" s="197">
        <v>15.528455284552829</v>
      </c>
      <c r="F128" s="197">
        <v>15.528455284552829</v>
      </c>
      <c r="G128" s="198">
        <v>15.99163179916318</v>
      </c>
      <c r="H128" s="198">
        <v>14.849372384937238</v>
      </c>
      <c r="I128" s="198">
        <v>17.514644351464433</v>
      </c>
      <c r="J128" s="198">
        <v>22.0836820083682</v>
      </c>
      <c r="K128" s="198">
        <v>11.61297071129707</v>
      </c>
      <c r="L128" s="198">
        <v>11.993723849372383</v>
      </c>
      <c r="M128" s="199">
        <v>4</v>
      </c>
      <c r="N128" s="151">
        <v>72.428571428571416</v>
      </c>
      <c r="O128" s="151">
        <v>44.29285714285713</v>
      </c>
      <c r="P128" s="197">
        <v>20.428571428571423</v>
      </c>
      <c r="Q128" s="197">
        <v>11.142857142857141</v>
      </c>
      <c r="R128" s="200">
        <v>18</v>
      </c>
      <c r="S128" s="197">
        <v>0.77777777777777779</v>
      </c>
      <c r="T128" s="197">
        <v>58.855721393034827</v>
      </c>
      <c r="U128" s="197">
        <v>23.089552238805968</v>
      </c>
      <c r="V128" s="197">
        <v>0.45273631840796019</v>
      </c>
      <c r="W128" s="197">
        <v>0.90547263681592038</v>
      </c>
      <c r="X128" s="197">
        <v>1.1794871794871793</v>
      </c>
      <c r="Y128" s="197">
        <v>1.0769230769230769</v>
      </c>
      <c r="Z128" s="197">
        <v>1.0327868852459017</v>
      </c>
      <c r="AA128" s="201">
        <v>1.6352201257861636</v>
      </c>
      <c r="AB128" s="197">
        <v>1.8333333333333333</v>
      </c>
      <c r="AC128" s="197">
        <v>7.6923076923076919E-3</v>
      </c>
      <c r="AD128" s="197">
        <v>0.98461538461538456</v>
      </c>
      <c r="AE128" s="197">
        <v>2.5490196078431375</v>
      </c>
      <c r="AF128" s="133"/>
    </row>
    <row r="129" spans="1:32" x14ac:dyDescent="0.25">
      <c r="A129" s="133"/>
      <c r="B129" s="125" t="s">
        <v>87</v>
      </c>
      <c r="C129" s="119" t="s">
        <v>1393</v>
      </c>
      <c r="D129" s="8" t="s">
        <v>1173</v>
      </c>
      <c r="E129" s="197">
        <v>15.12195121951218</v>
      </c>
      <c r="F129" s="197">
        <v>17.47967479674795</v>
      </c>
      <c r="G129" s="198">
        <v>18.410404624277458</v>
      </c>
      <c r="H129" s="198">
        <v>12.807237999497364</v>
      </c>
      <c r="I129" s="198">
        <v>16.009047499371704</v>
      </c>
      <c r="J129" s="198">
        <v>32.018094998743408</v>
      </c>
      <c r="K129" s="198">
        <v>15.208595124403118</v>
      </c>
      <c r="L129" s="198">
        <v>11.206333249560192</v>
      </c>
      <c r="M129" s="199">
        <v>2</v>
      </c>
      <c r="N129" s="151">
        <v>49.291666666666664</v>
      </c>
      <c r="O129" s="151">
        <v>37.442708333333329</v>
      </c>
      <c r="P129" s="197">
        <v>18.484375</v>
      </c>
      <c r="Q129" s="197">
        <v>8.53125</v>
      </c>
      <c r="R129" s="200">
        <v>15</v>
      </c>
      <c r="S129" s="197">
        <v>0.13333333333333333</v>
      </c>
      <c r="T129" s="197">
        <v>45.690376569037653</v>
      </c>
      <c r="U129" s="197">
        <v>20.94142259414226</v>
      </c>
      <c r="V129" s="197">
        <v>0.7615062761506276</v>
      </c>
      <c r="W129" s="197">
        <v>3.0460251046025104</v>
      </c>
      <c r="X129" s="197">
        <v>1.25</v>
      </c>
      <c r="Y129" s="197">
        <v>1.4374999999999998</v>
      </c>
      <c r="Z129" s="197">
        <v>0.73684210526315785</v>
      </c>
      <c r="AA129" s="201">
        <v>1.3164556962025318</v>
      </c>
      <c r="AB129" s="197">
        <v>2.1666666666666665</v>
      </c>
      <c r="AC129" s="197">
        <v>1.6666666666666666E-2</v>
      </c>
      <c r="AD129" s="197">
        <v>0.93333333333333324</v>
      </c>
      <c r="AE129" s="197">
        <v>2.1818181818181817</v>
      </c>
      <c r="AF129" s="133"/>
    </row>
    <row r="130" spans="1:32" x14ac:dyDescent="0.25">
      <c r="A130" s="133"/>
      <c r="B130" s="125" t="s">
        <v>87</v>
      </c>
      <c r="C130" s="119" t="s">
        <v>1394</v>
      </c>
      <c r="D130" s="8" t="s">
        <v>1173</v>
      </c>
      <c r="E130" s="197">
        <v>14.71544715447153</v>
      </c>
      <c r="F130" s="197">
        <v>16.747967479674781</v>
      </c>
      <c r="G130" s="198">
        <v>15.785714285714286</v>
      </c>
      <c r="H130" s="198">
        <v>19.625482625482626</v>
      </c>
      <c r="I130" s="198">
        <v>24.745173745173744</v>
      </c>
      <c r="J130" s="198">
        <v>44.797297297297298</v>
      </c>
      <c r="K130" s="198">
        <v>13.439189189189189</v>
      </c>
      <c r="L130" s="198">
        <v>17.27895752895753</v>
      </c>
      <c r="M130" s="199">
        <v>2</v>
      </c>
      <c r="N130" s="151">
        <v>76.478723404255305</v>
      </c>
      <c r="O130" s="151">
        <v>54.98723404255319</v>
      </c>
      <c r="P130" s="197">
        <v>25.170212765957444</v>
      </c>
      <c r="Q130" s="197">
        <v>12.681914893617019</v>
      </c>
      <c r="R130" s="200">
        <v>22</v>
      </c>
      <c r="S130" s="197">
        <v>4.5454545454545456E-2</v>
      </c>
      <c r="T130" s="197">
        <v>68.668711656441715</v>
      </c>
      <c r="U130" s="197">
        <v>14.794478527607362</v>
      </c>
      <c r="V130" s="197">
        <v>1.1165644171779141</v>
      </c>
      <c r="W130" s="197">
        <v>0.55828220858895705</v>
      </c>
      <c r="X130" s="197">
        <v>1.2608695652173914</v>
      </c>
      <c r="Y130" s="197">
        <v>0.80434782608695654</v>
      </c>
      <c r="Z130" s="197">
        <v>1.2857142857142858</v>
      </c>
      <c r="AA130" s="201">
        <v>1.390845070422535</v>
      </c>
      <c r="AB130" s="197">
        <v>1.9847328244274811</v>
      </c>
      <c r="AC130" s="197">
        <v>1.6260162601626018E-2</v>
      </c>
      <c r="AD130" s="197">
        <v>0.99186991869918695</v>
      </c>
      <c r="AE130" s="197">
        <v>4.6415094339622636</v>
      </c>
      <c r="AF130" s="133"/>
    </row>
    <row r="131" spans="1:32" x14ac:dyDescent="0.25">
      <c r="A131" s="133"/>
      <c r="B131" s="125" t="s">
        <v>87</v>
      </c>
      <c r="C131" s="119" t="s">
        <v>1395</v>
      </c>
      <c r="D131" s="8" t="s">
        <v>1173</v>
      </c>
      <c r="E131" s="197">
        <v>15.691056910569088</v>
      </c>
      <c r="F131" s="197">
        <v>16.504065040650392</v>
      </c>
      <c r="G131" s="198">
        <v>14.477272727272727</v>
      </c>
      <c r="H131" s="198">
        <v>12.740000000000002</v>
      </c>
      <c r="I131" s="198">
        <v>15.635454545454547</v>
      </c>
      <c r="J131" s="198">
        <v>28.954545454545453</v>
      </c>
      <c r="K131" s="198">
        <v>11.002727272727272</v>
      </c>
      <c r="L131" s="198">
        <v>11.002727272727272</v>
      </c>
      <c r="M131" s="199">
        <v>2</v>
      </c>
      <c r="N131" s="151">
        <v>57.909090909090907</v>
      </c>
      <c r="O131" s="151">
        <v>68.939393939393938</v>
      </c>
      <c r="P131" s="197">
        <v>15.626262626262625</v>
      </c>
      <c r="Q131" s="197">
        <v>6.6181818181818182</v>
      </c>
      <c r="R131" s="200">
        <v>18</v>
      </c>
      <c r="S131" s="197">
        <v>0.1111111111111111</v>
      </c>
      <c r="T131" s="197">
        <v>36.578431372549019</v>
      </c>
      <c r="U131" s="197">
        <v>8.0294117647058822</v>
      </c>
      <c r="V131" s="197">
        <v>0.89215686274509798</v>
      </c>
      <c r="W131" s="197">
        <v>2.6764705882352939</v>
      </c>
      <c r="X131" s="197">
        <v>1.2272727272727271</v>
      </c>
      <c r="Y131" s="197">
        <v>1.1363636363636362</v>
      </c>
      <c r="Z131" s="197">
        <v>1</v>
      </c>
      <c r="AA131" s="201">
        <v>0.84</v>
      </c>
      <c r="AB131" s="197">
        <v>2.3611111111111107</v>
      </c>
      <c r="AC131" s="197">
        <v>2.4390243902439022E-2</v>
      </c>
      <c r="AD131" s="197">
        <v>0.92682926829268286</v>
      </c>
      <c r="AE131" s="197">
        <v>4.5555555555555554</v>
      </c>
      <c r="AF131" s="133"/>
    </row>
    <row r="132" spans="1:32" x14ac:dyDescent="0.25">
      <c r="A132" s="133"/>
      <c r="B132" s="125" t="s">
        <v>87</v>
      </c>
      <c r="C132" s="119" t="s">
        <v>1396</v>
      </c>
      <c r="D132" s="8" t="s">
        <v>1173</v>
      </c>
      <c r="E132" s="197">
        <v>16.097560975609738</v>
      </c>
      <c r="F132" s="197">
        <v>17.39837398373982</v>
      </c>
      <c r="G132" s="198">
        <v>21.94705882352941</v>
      </c>
      <c r="H132" s="198">
        <v>20.992838874680309</v>
      </c>
      <c r="I132" s="198">
        <v>23.13983375959079</v>
      </c>
      <c r="J132" s="198">
        <v>31.012148337595907</v>
      </c>
      <c r="K132" s="198">
        <v>17.891624040920718</v>
      </c>
      <c r="L132" s="198">
        <v>15.506074168797953</v>
      </c>
      <c r="M132" s="199">
        <v>2</v>
      </c>
      <c r="N132" s="151">
        <v>38.390625</v>
      </c>
      <c r="O132" s="151">
        <v>23.034374999999997</v>
      </c>
      <c r="P132" s="197">
        <v>19.242708333333333</v>
      </c>
      <c r="Q132" s="197">
        <v>7.9625000000000004</v>
      </c>
      <c r="R132" s="200">
        <v>15</v>
      </c>
      <c r="S132" s="197">
        <v>0</v>
      </c>
      <c r="T132" s="197">
        <v>38.606060606060609</v>
      </c>
      <c r="U132" s="197">
        <v>13.328282828282829</v>
      </c>
      <c r="V132" s="197">
        <v>0.45959595959595961</v>
      </c>
      <c r="W132" s="197">
        <v>0.45959595959595961</v>
      </c>
      <c r="X132" s="197">
        <v>1.1022727272727271</v>
      </c>
      <c r="Y132" s="197">
        <v>1.0454545454545452</v>
      </c>
      <c r="Z132" s="197">
        <v>0.86666666666666659</v>
      </c>
      <c r="AA132" s="201">
        <v>1.666666666666667</v>
      </c>
      <c r="AB132" s="197">
        <v>2.4166666666666665</v>
      </c>
      <c r="AC132" s="197">
        <v>1.1904761904761904E-2</v>
      </c>
      <c r="AD132" s="197">
        <v>0.98809523809523814</v>
      </c>
      <c r="AE132" s="197">
        <v>2.896551724137931</v>
      </c>
      <c r="AF132" s="133"/>
    </row>
    <row r="133" spans="1:32" x14ac:dyDescent="0.25">
      <c r="A133" s="133"/>
      <c r="B133" s="125" t="s">
        <v>87</v>
      </c>
      <c r="C133" s="119" t="s">
        <v>1397</v>
      </c>
      <c r="D133" s="8" t="s">
        <v>1173</v>
      </c>
      <c r="E133" s="197">
        <v>15.934959349593479</v>
      </c>
      <c r="F133" s="197">
        <v>17.235772357723562</v>
      </c>
      <c r="G133" s="198">
        <v>19.5</v>
      </c>
      <c r="H133" s="198">
        <v>16.25</v>
      </c>
      <c r="I133" s="198">
        <v>18.6875</v>
      </c>
      <c r="J133" s="198">
        <v>33.3125</v>
      </c>
      <c r="K133" s="198">
        <v>15.03125</v>
      </c>
      <c r="L133" s="198">
        <v>13.40625</v>
      </c>
      <c r="M133" s="199">
        <v>3</v>
      </c>
      <c r="N133" s="151">
        <v>51.356435643564353</v>
      </c>
      <c r="O133" s="151">
        <v>43.247524752475243</v>
      </c>
      <c r="P133" s="197">
        <v>15.767326732673265</v>
      </c>
      <c r="Q133" s="197">
        <v>7.5683168316831679</v>
      </c>
      <c r="R133" s="200">
        <v>14</v>
      </c>
      <c r="S133" s="197">
        <v>0.14285714285714285</v>
      </c>
      <c r="T133" s="197">
        <v>36.833333333333336</v>
      </c>
      <c r="U133" s="197">
        <v>13</v>
      </c>
      <c r="V133" s="197">
        <v>0.8666666666666667</v>
      </c>
      <c r="W133" s="197">
        <v>1.3</v>
      </c>
      <c r="X133" s="197">
        <v>1.1499999999999999</v>
      </c>
      <c r="Y133" s="197">
        <v>1.2</v>
      </c>
      <c r="Z133" s="197">
        <v>0.89189189189189189</v>
      </c>
      <c r="AA133" s="201">
        <v>1.1875</v>
      </c>
      <c r="AB133" s="197">
        <v>2.083333333333333</v>
      </c>
      <c r="AC133" s="197">
        <v>2.3529411764705882E-2</v>
      </c>
      <c r="AD133" s="197">
        <v>0.9647058823529413</v>
      </c>
      <c r="AE133" s="197">
        <v>2.8333333333333335</v>
      </c>
      <c r="AF133" s="133"/>
    </row>
    <row r="134" spans="1:32" x14ac:dyDescent="0.25">
      <c r="A134" s="133"/>
      <c r="B134" s="125" t="s">
        <v>87</v>
      </c>
      <c r="C134" s="119" t="s">
        <v>1398</v>
      </c>
      <c r="D134" s="8" t="s">
        <v>1173</v>
      </c>
      <c r="E134" s="197">
        <v>14.87804878048779</v>
      </c>
      <c r="F134" s="197">
        <v>16.829268292682908</v>
      </c>
      <c r="G134" s="198">
        <v>17.824742268041238</v>
      </c>
      <c r="H134" s="198">
        <v>19.397513644633111</v>
      </c>
      <c r="I134" s="198">
        <v>22.018799272286234</v>
      </c>
      <c r="J134" s="198">
        <v>34.076713159490602</v>
      </c>
      <c r="K134" s="198">
        <v>13.368556701030927</v>
      </c>
      <c r="L134" s="198">
        <v>18.08687083080655</v>
      </c>
      <c r="M134" s="199">
        <v>3</v>
      </c>
      <c r="N134" s="151">
        <v>77.589473684210532</v>
      </c>
      <c r="O134" s="151">
        <v>45.021052631578947</v>
      </c>
      <c r="P134" s="197">
        <v>23.94736842105263</v>
      </c>
      <c r="Q134" s="197">
        <v>11.686315789473683</v>
      </c>
      <c r="R134" s="200">
        <v>21</v>
      </c>
      <c r="S134" s="197">
        <v>4.7619047619047616E-2</v>
      </c>
      <c r="T134" s="197">
        <v>66.181818181818187</v>
      </c>
      <c r="U134" s="197">
        <v>17.648484848484848</v>
      </c>
      <c r="V134" s="197">
        <v>0.55151515151515151</v>
      </c>
      <c r="W134" s="197">
        <v>2.7575757575757578</v>
      </c>
      <c r="X134" s="197">
        <v>1.1351351351351351</v>
      </c>
      <c r="Y134" s="197">
        <v>0.91891891891891897</v>
      </c>
      <c r="Z134" s="197">
        <v>1.3529411764705883</v>
      </c>
      <c r="AA134" s="201">
        <v>1.7234042553191491</v>
      </c>
      <c r="AB134" s="197">
        <v>2.0491803278688523</v>
      </c>
      <c r="AC134" s="197">
        <v>8.3333333333333332E-3</v>
      </c>
      <c r="AD134" s="197">
        <v>0.95833333333333337</v>
      </c>
      <c r="AE134" s="197">
        <v>3.7500000000000004</v>
      </c>
      <c r="AF134" s="133"/>
    </row>
    <row r="135" spans="1:32" x14ac:dyDescent="0.25">
      <c r="A135" s="133"/>
      <c r="B135" s="125" t="s">
        <v>87</v>
      </c>
      <c r="C135" s="119" t="s">
        <v>1399</v>
      </c>
      <c r="D135" s="8" t="s">
        <v>1173</v>
      </c>
      <c r="E135" s="197">
        <v>15.934959349593479</v>
      </c>
      <c r="F135" s="197">
        <v>17.886178861788597</v>
      </c>
      <c r="G135" s="198">
        <v>17.648484848484848</v>
      </c>
      <c r="H135" s="198">
        <v>17.648484848484848</v>
      </c>
      <c r="I135" s="198">
        <v>19.925708699902245</v>
      </c>
      <c r="J135" s="198">
        <v>35.296969696969697</v>
      </c>
      <c r="K135" s="198">
        <v>15.940566959921796</v>
      </c>
      <c r="L135" s="198">
        <v>14.232649071358747</v>
      </c>
      <c r="M135" s="199">
        <v>1</v>
      </c>
      <c r="N135" s="151">
        <v>48.653465346534645</v>
      </c>
      <c r="O135" s="151">
        <v>33.336633663366328</v>
      </c>
      <c r="P135" s="197">
        <v>17.118811881188115</v>
      </c>
      <c r="Q135" s="197">
        <v>8.5594059405940577</v>
      </c>
      <c r="R135" s="200">
        <v>20</v>
      </c>
      <c r="S135" s="197">
        <v>0.1</v>
      </c>
      <c r="T135" s="197">
        <v>46.153110047846894</v>
      </c>
      <c r="U135" s="197">
        <v>9.5789473684210531</v>
      </c>
      <c r="V135" s="197">
        <v>0.43540669856459335</v>
      </c>
      <c r="W135" s="197">
        <v>0.43540669856459335</v>
      </c>
      <c r="X135" s="197">
        <v>1.129032258064516</v>
      </c>
      <c r="Y135" s="197">
        <v>1</v>
      </c>
      <c r="Z135" s="197">
        <v>0.8928571428571429</v>
      </c>
      <c r="AA135" s="201">
        <v>1.4594594594594597</v>
      </c>
      <c r="AB135" s="197">
        <v>2</v>
      </c>
      <c r="AC135" s="197">
        <v>9.433962264150943E-3</v>
      </c>
      <c r="AD135" s="197">
        <v>0.99056603773584906</v>
      </c>
      <c r="AE135" s="197">
        <v>4.8181818181818183</v>
      </c>
      <c r="AF135" s="133"/>
    </row>
    <row r="136" spans="1:32" x14ac:dyDescent="0.25">
      <c r="A136" s="133"/>
      <c r="B136" s="125" t="s">
        <v>87</v>
      </c>
      <c r="C136" s="119" t="s">
        <v>1400</v>
      </c>
      <c r="D136" s="8" t="s">
        <v>1173</v>
      </c>
      <c r="E136" s="197">
        <v>14.227642276422749</v>
      </c>
      <c r="F136" s="197">
        <v>16.341463414634131</v>
      </c>
      <c r="G136" s="198">
        <v>14.21875</v>
      </c>
      <c r="H136" s="198">
        <v>21.387867647058822</v>
      </c>
      <c r="I136" s="198">
        <v>25.09191176470588</v>
      </c>
      <c r="J136" s="198">
        <v>34.650735294117645</v>
      </c>
      <c r="K136" s="198">
        <v>10.873161764705882</v>
      </c>
      <c r="L136" s="198">
        <v>7.2886029411764701</v>
      </c>
      <c r="M136" s="199">
        <v>4</v>
      </c>
      <c r="N136" s="151">
        <v>49.636363636363633</v>
      </c>
      <c r="O136" s="151">
        <v>32.171717171717162</v>
      </c>
      <c r="P136" s="197">
        <v>13.328282828282827</v>
      </c>
      <c r="Q136" s="197">
        <v>8.7323232323232318</v>
      </c>
      <c r="R136" s="200">
        <v>20</v>
      </c>
      <c r="S136" s="197">
        <v>0.2</v>
      </c>
      <c r="T136" s="197">
        <v>46.441379310344828</v>
      </c>
      <c r="U136" s="197">
        <v>13.179310344827586</v>
      </c>
      <c r="V136" s="197">
        <v>0.94137931034482758</v>
      </c>
      <c r="W136" s="197">
        <v>1.2551724137931035</v>
      </c>
      <c r="X136" s="197">
        <v>1.1731843575418994</v>
      </c>
      <c r="Y136" s="197">
        <v>0.66480446927374304</v>
      </c>
      <c r="Z136" s="197">
        <v>0.67032967032967028</v>
      </c>
      <c r="AA136" s="201">
        <v>1.5428571428571431</v>
      </c>
      <c r="AB136" s="197">
        <v>1.5263157894736841</v>
      </c>
      <c r="AC136" s="197">
        <v>2.0270270270270271E-2</v>
      </c>
      <c r="AD136" s="197">
        <v>0.97297297297297292</v>
      </c>
      <c r="AE136" s="197">
        <v>3.5238095238095237</v>
      </c>
      <c r="AF136" s="133"/>
    </row>
    <row r="137" spans="1:32" x14ac:dyDescent="0.25">
      <c r="A137" s="133"/>
      <c r="B137" s="125" t="s">
        <v>87</v>
      </c>
      <c r="C137" s="119" t="s">
        <v>1401</v>
      </c>
      <c r="D137" s="8" t="s">
        <v>1173</v>
      </c>
      <c r="E137" s="197">
        <v>13.821138211382099</v>
      </c>
      <c r="F137" s="197">
        <v>16.910569105691039</v>
      </c>
      <c r="G137" s="198">
        <v>18.470297029702969</v>
      </c>
      <c r="H137" s="198">
        <v>14.19731786611497</v>
      </c>
      <c r="I137" s="198">
        <v>14.886508053790454</v>
      </c>
      <c r="J137" s="198">
        <v>27.567607507019357</v>
      </c>
      <c r="K137" s="198">
        <v>14.059479828579871</v>
      </c>
      <c r="L137" s="198">
        <v>10.751366927737548</v>
      </c>
      <c r="M137" s="199">
        <v>4</v>
      </c>
      <c r="N137" s="151">
        <v>46.457894736842107</v>
      </c>
      <c r="O137" s="151">
        <v>31.610526315789475</v>
      </c>
      <c r="P137" s="197">
        <v>14.368421052631579</v>
      </c>
      <c r="Q137" s="197">
        <v>8.9084210526315797</v>
      </c>
      <c r="R137" s="200">
        <v>16</v>
      </c>
      <c r="S137" s="197">
        <v>0.5</v>
      </c>
      <c r="T137" s="197">
        <v>45.224242424242426</v>
      </c>
      <c r="U137" s="197">
        <v>18.75151515151515</v>
      </c>
      <c r="V137" s="197">
        <v>0.55151515151515151</v>
      </c>
      <c r="W137" s="197">
        <v>2.7575757575757578</v>
      </c>
      <c r="X137" s="197">
        <v>1.0485436893203883</v>
      </c>
      <c r="Y137" s="197">
        <v>1.3009708737864076</v>
      </c>
      <c r="Z137" s="197">
        <v>0.76470588235294112</v>
      </c>
      <c r="AA137" s="201">
        <v>1.4696969696969697</v>
      </c>
      <c r="AB137" s="197">
        <v>1.6129032258064515</v>
      </c>
      <c r="AC137" s="197">
        <v>1.2195121951219511E-2</v>
      </c>
      <c r="AD137" s="197">
        <v>0.93902439024390238</v>
      </c>
      <c r="AE137" s="197">
        <v>2.4117647058823533</v>
      </c>
      <c r="AF137" s="133"/>
    </row>
    <row r="138" spans="1:32" x14ac:dyDescent="0.25">
      <c r="A138" s="133"/>
      <c r="B138" s="125" t="s">
        <v>87</v>
      </c>
      <c r="C138" s="119" t="s">
        <v>1402</v>
      </c>
      <c r="D138" s="8" t="s">
        <v>1173</v>
      </c>
      <c r="E138" s="197">
        <v>15.772357723577221</v>
      </c>
      <c r="F138" s="197">
        <v>17.154471544715427</v>
      </c>
      <c r="G138" s="198">
        <v>15.909090909090908</v>
      </c>
      <c r="H138" s="198">
        <v>15.530303030303028</v>
      </c>
      <c r="I138" s="198">
        <v>20.454545454545453</v>
      </c>
      <c r="J138" s="198">
        <v>38.636363636363633</v>
      </c>
      <c r="K138" s="198">
        <v>12.878787878787877</v>
      </c>
      <c r="L138" s="198">
        <v>12.499999999999998</v>
      </c>
      <c r="M138" s="199">
        <v>2</v>
      </c>
      <c r="N138" s="151">
        <v>47.869791666666664</v>
      </c>
      <c r="O138" s="151">
        <v>31.28125</v>
      </c>
      <c r="P138" s="197">
        <v>11.375</v>
      </c>
      <c r="Q138" s="197">
        <v>4.9291666666666663</v>
      </c>
      <c r="R138" s="200">
        <v>18</v>
      </c>
      <c r="S138" s="197">
        <v>0</v>
      </c>
      <c r="T138" s="197">
        <v>24.852941176470587</v>
      </c>
      <c r="U138" s="197">
        <v>7.6470588235294112</v>
      </c>
      <c r="V138" s="197">
        <v>0.95588235294117641</v>
      </c>
      <c r="W138" s="197">
        <v>0.76470588235294112</v>
      </c>
      <c r="X138" s="197">
        <v>1.3170731707317074</v>
      </c>
      <c r="Y138" s="197">
        <v>1.024390243902439</v>
      </c>
      <c r="Z138" s="197">
        <v>0.97058823529411764</v>
      </c>
      <c r="AA138" s="201">
        <v>1.5303030303030303</v>
      </c>
      <c r="AB138" s="197">
        <v>2.3076923076923079</v>
      </c>
      <c r="AC138" s="197">
        <v>3.8461538461538464E-2</v>
      </c>
      <c r="AD138" s="197">
        <v>0.96923076923076923</v>
      </c>
      <c r="AE138" s="197">
        <v>3.25</v>
      </c>
      <c r="AF138" s="133"/>
    </row>
    <row r="139" spans="1:32" x14ac:dyDescent="0.25">
      <c r="A139" s="133"/>
      <c r="B139" s="125" t="s">
        <v>87</v>
      </c>
      <c r="C139" s="119" t="s">
        <v>1403</v>
      </c>
      <c r="D139" s="8" t="s">
        <v>1173</v>
      </c>
      <c r="E139" s="197">
        <v>15.609756097560959</v>
      </c>
      <c r="F139" s="197">
        <v>17.560975609756078</v>
      </c>
      <c r="G139" s="198">
        <v>22.195121951219509</v>
      </c>
      <c r="H139" s="198">
        <v>25.999999999999996</v>
      </c>
      <c r="I139" s="198">
        <v>29.804878048780488</v>
      </c>
      <c r="J139" s="198">
        <v>41.219512195121951</v>
      </c>
      <c r="K139" s="198">
        <v>18.390243902439021</v>
      </c>
      <c r="L139" s="198">
        <v>20.609756097560975</v>
      </c>
      <c r="M139" s="199">
        <v>3</v>
      </c>
      <c r="N139" s="151">
        <v>59.014851485148512</v>
      </c>
      <c r="O139" s="151">
        <v>52.707920792079207</v>
      </c>
      <c r="P139" s="197">
        <v>27.930693069306926</v>
      </c>
      <c r="Q139" s="197">
        <v>16.217821782178216</v>
      </c>
      <c r="R139" s="200">
        <v>21</v>
      </c>
      <c r="S139" s="197">
        <v>0</v>
      </c>
      <c r="T139" s="197">
        <v>81.53179190751446</v>
      </c>
      <c r="U139" s="197">
        <v>17.884393063583815</v>
      </c>
      <c r="V139" s="197">
        <v>0.52601156069364163</v>
      </c>
      <c r="W139" s="197">
        <v>3.1560693641618496</v>
      </c>
      <c r="X139" s="197">
        <v>1.1463414634146343</v>
      </c>
      <c r="Y139" s="197">
        <v>0.85365853658536583</v>
      </c>
      <c r="Z139" s="197">
        <v>1.1206896551724139</v>
      </c>
      <c r="AA139" s="201">
        <v>1.1196581196581197</v>
      </c>
      <c r="AB139" s="197">
        <v>1.7222222222222221</v>
      </c>
      <c r="AC139" s="197">
        <v>6.4516129032258056E-3</v>
      </c>
      <c r="AD139" s="197">
        <v>0.96129032258064517</v>
      </c>
      <c r="AE139" s="197">
        <v>4.5588235294117654</v>
      </c>
      <c r="AF139" s="133"/>
    </row>
    <row r="140" spans="1:32" x14ac:dyDescent="0.25">
      <c r="A140" s="133"/>
      <c r="B140" s="133"/>
      <c r="C140" s="133"/>
      <c r="D140" s="160"/>
      <c r="E140" s="160"/>
      <c r="F140" s="160"/>
      <c r="G140" s="160"/>
      <c r="H140" s="160"/>
      <c r="I140" s="160"/>
      <c r="J140" s="160"/>
      <c r="K140" s="160"/>
      <c r="L140" s="160"/>
      <c r="M140" s="160"/>
      <c r="N140" s="161"/>
      <c r="O140" s="161"/>
      <c r="P140" s="160"/>
      <c r="Q140" s="160"/>
      <c r="R140" s="160"/>
      <c r="S140" s="160"/>
      <c r="T140" s="160"/>
      <c r="U140" s="160"/>
      <c r="V140" s="160"/>
      <c r="W140" s="160"/>
      <c r="X140" s="133"/>
      <c r="Y140" s="133"/>
      <c r="Z140" s="133"/>
      <c r="AA140" s="133"/>
      <c r="AB140" s="133"/>
      <c r="AC140" s="133"/>
      <c r="AD140" s="133"/>
      <c r="AE140" s="133"/>
      <c r="AF140" s="133"/>
    </row>
    <row r="142" spans="1:32" ht="18" x14ac:dyDescent="0.25">
      <c r="B142" s="25" t="s">
        <v>1443</v>
      </c>
    </row>
    <row r="143" spans="1:32" ht="18" x14ac:dyDescent="0.25">
      <c r="B143" s="25" t="s">
        <v>1442</v>
      </c>
    </row>
    <row r="144" spans="1:32" x14ac:dyDescent="0.25">
      <c r="B144" s="25"/>
    </row>
    <row r="145" spans="1:32" x14ac:dyDescent="0.25">
      <c r="A145" s="133"/>
      <c r="B145" s="133"/>
      <c r="C145" s="133"/>
      <c r="D145" s="160"/>
      <c r="E145" s="160"/>
      <c r="F145" s="160"/>
      <c r="G145" s="160"/>
      <c r="H145" s="160"/>
      <c r="I145" s="160"/>
      <c r="J145" s="160"/>
      <c r="K145" s="160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60"/>
      <c r="AE145" s="160"/>
      <c r="AF145" s="133"/>
    </row>
    <row r="146" spans="1:32" x14ac:dyDescent="0.25">
      <c r="A146" s="133"/>
      <c r="B146" s="61" t="s">
        <v>88</v>
      </c>
      <c r="C146" s="133"/>
      <c r="D146" s="160"/>
      <c r="E146" s="180" t="s">
        <v>1271</v>
      </c>
      <c r="F146" s="180" t="s">
        <v>1272</v>
      </c>
      <c r="G146" s="180" t="s">
        <v>1273</v>
      </c>
      <c r="H146" s="180" t="s">
        <v>1274</v>
      </c>
      <c r="I146" s="180" t="s">
        <v>1275</v>
      </c>
      <c r="J146" s="180" t="s">
        <v>1276</v>
      </c>
      <c r="K146" s="180" t="s">
        <v>1277</v>
      </c>
      <c r="L146" s="180" t="s">
        <v>1278</v>
      </c>
      <c r="M146" s="180" t="s">
        <v>1279</v>
      </c>
      <c r="N146" s="325" t="s">
        <v>1280</v>
      </c>
      <c r="O146" s="325" t="s">
        <v>1281</v>
      </c>
      <c r="P146" s="180" t="s">
        <v>1282</v>
      </c>
      <c r="Q146" s="180" t="s">
        <v>1283</v>
      </c>
      <c r="R146" s="180" t="s">
        <v>1284</v>
      </c>
      <c r="S146" s="180" t="s">
        <v>1285</v>
      </c>
      <c r="T146" s="180" t="s">
        <v>1286</v>
      </c>
      <c r="U146" s="180" t="s">
        <v>1287</v>
      </c>
      <c r="V146" s="180" t="s">
        <v>1288</v>
      </c>
      <c r="W146" s="180" t="s">
        <v>1289</v>
      </c>
      <c r="X146" s="180" t="s">
        <v>1290</v>
      </c>
      <c r="Y146" s="180" t="s">
        <v>1291</v>
      </c>
      <c r="Z146" s="180" t="s">
        <v>1292</v>
      </c>
      <c r="AA146" s="180" t="s">
        <v>1293</v>
      </c>
      <c r="AB146" s="180" t="s">
        <v>1294</v>
      </c>
      <c r="AC146" s="180" t="s">
        <v>1295</v>
      </c>
      <c r="AD146" s="180" t="s">
        <v>1296</v>
      </c>
      <c r="AE146" s="180" t="s">
        <v>1297</v>
      </c>
      <c r="AF146" s="133"/>
    </row>
    <row r="147" spans="1:32" x14ac:dyDescent="0.25">
      <c r="A147" s="133"/>
      <c r="B147" s="119" t="s">
        <v>103</v>
      </c>
      <c r="C147" s="133"/>
      <c r="D147" s="160"/>
      <c r="E147" s="329">
        <f>MIN(E5:E44)</f>
        <v>21.463414634146318</v>
      </c>
      <c r="F147" s="329">
        <f t="shared" ref="F147:AE147" si="0">MIN(F5:F44)</f>
        <v>25.52845528455282</v>
      </c>
      <c r="G147" s="20">
        <f t="shared" si="0"/>
        <v>19.791962174940895</v>
      </c>
      <c r="H147" s="20">
        <f t="shared" si="0"/>
        <v>10.390780141843971</v>
      </c>
      <c r="I147" s="329">
        <f t="shared" si="0"/>
        <v>10.749999999999957</v>
      </c>
      <c r="J147" s="20">
        <f t="shared" si="0"/>
        <v>20.781560283687941</v>
      </c>
      <c r="K147" s="20">
        <f t="shared" si="0"/>
        <v>16.328368794326238</v>
      </c>
      <c r="L147" s="20">
        <f t="shared" si="0"/>
        <v>7.1745862884160747</v>
      </c>
      <c r="M147" s="329">
        <f t="shared" si="0"/>
        <v>1</v>
      </c>
      <c r="N147" s="329">
        <f t="shared" si="0"/>
        <v>0.33496932515337424</v>
      </c>
      <c r="O147" s="20">
        <f t="shared" si="0"/>
        <v>10.8641975308642</v>
      </c>
      <c r="P147" s="20">
        <f t="shared" si="0"/>
        <v>4.8404255319148932</v>
      </c>
      <c r="Q147" s="20">
        <f t="shared" si="0"/>
        <v>1.2585106382978724</v>
      </c>
      <c r="R147" s="20">
        <f t="shared" si="0"/>
        <v>8</v>
      </c>
      <c r="S147" s="20">
        <f t="shared" si="0"/>
        <v>0.5</v>
      </c>
      <c r="T147" s="329">
        <f t="shared" si="0"/>
        <v>7.030042918454936</v>
      </c>
      <c r="U147" s="20">
        <f t="shared" si="0"/>
        <v>5.0772532188841204</v>
      </c>
      <c r="V147" s="329">
        <f t="shared" si="0"/>
        <v>1.9503546099290781</v>
      </c>
      <c r="W147" s="20">
        <f t="shared" si="0"/>
        <v>0.53191489361702127</v>
      </c>
      <c r="X147" s="329">
        <f t="shared" si="0"/>
        <v>1</v>
      </c>
      <c r="Y147" s="329">
        <f t="shared" si="0"/>
        <v>1.183098591549296</v>
      </c>
      <c r="Z147" s="329">
        <f t="shared" si="0"/>
        <v>0.35384615384615381</v>
      </c>
      <c r="AA147" s="329">
        <f t="shared" si="0"/>
        <v>1.7751479289940829E-2</v>
      </c>
      <c r="AB147" s="20">
        <f t="shared" si="0"/>
        <v>2.7857142857142856</v>
      </c>
      <c r="AC147" s="20">
        <f t="shared" si="0"/>
        <v>0.12698412698412698</v>
      </c>
      <c r="AD147" s="20">
        <f t="shared" si="0"/>
        <v>0.68333333333333335</v>
      </c>
      <c r="AE147" s="20">
        <f t="shared" si="0"/>
        <v>0.92307692307692313</v>
      </c>
      <c r="AF147" s="133"/>
    </row>
    <row r="148" spans="1:32" x14ac:dyDescent="0.25">
      <c r="A148" s="133"/>
      <c r="B148" s="119" t="s">
        <v>1510</v>
      </c>
      <c r="C148" s="133"/>
      <c r="D148" s="160"/>
      <c r="E148" s="329">
        <f>PERCENTILE(E5:E44,0.05)</f>
        <v>22.191056910569081</v>
      </c>
      <c r="F148" s="329">
        <f t="shared" ref="F148:AE148" si="1">PERCENTILE(F5:F44,0.05)</f>
        <v>25.999999999999975</v>
      </c>
      <c r="G148" s="20">
        <f t="shared" si="1"/>
        <v>22.398566142460684</v>
      </c>
      <c r="H148" s="20">
        <f t="shared" si="1"/>
        <v>12.076039803220034</v>
      </c>
      <c r="I148" s="329">
        <f t="shared" si="1"/>
        <v>12.32633955909531</v>
      </c>
      <c r="J148" s="20">
        <f t="shared" si="1"/>
        <v>28.020685316755369</v>
      </c>
      <c r="K148" s="20">
        <f t="shared" si="1"/>
        <v>18.207908342043403</v>
      </c>
      <c r="L148" s="20">
        <f t="shared" si="1"/>
        <v>8.2124999999999684</v>
      </c>
      <c r="M148" s="329">
        <f t="shared" si="1"/>
        <v>1</v>
      </c>
      <c r="N148" s="329">
        <f t="shared" si="1"/>
        <v>0.49382716049382724</v>
      </c>
      <c r="O148" s="20">
        <f t="shared" si="1"/>
        <v>14.655739583333332</v>
      </c>
      <c r="P148" s="20">
        <f t="shared" si="1"/>
        <v>6.2850673272357724</v>
      </c>
      <c r="Q148" s="20">
        <f t="shared" si="1"/>
        <v>1.6040561483739837</v>
      </c>
      <c r="R148" s="20">
        <f t="shared" si="1"/>
        <v>10</v>
      </c>
      <c r="S148" s="20">
        <f t="shared" si="1"/>
        <v>1.0863636363636364</v>
      </c>
      <c r="T148" s="329">
        <f t="shared" si="1"/>
        <v>8.9565217391304355</v>
      </c>
      <c r="U148" s="20">
        <f t="shared" si="1"/>
        <v>6.6379358437935849</v>
      </c>
      <c r="V148" s="329">
        <f t="shared" si="1"/>
        <v>2.2989581721594723</v>
      </c>
      <c r="W148" s="20">
        <f t="shared" si="1"/>
        <v>0.89195399296485911</v>
      </c>
      <c r="X148" s="329">
        <f t="shared" si="1"/>
        <v>1</v>
      </c>
      <c r="Y148" s="329">
        <f t="shared" si="1"/>
        <v>1.3546893667861408</v>
      </c>
      <c r="Z148" s="329">
        <f t="shared" si="1"/>
        <v>0.39211423699914755</v>
      </c>
      <c r="AA148" s="329">
        <f t="shared" si="1"/>
        <v>2.1098280555226809E-2</v>
      </c>
      <c r="AB148" s="20">
        <f t="shared" si="1"/>
        <v>2.9064935064935065</v>
      </c>
      <c r="AC148" s="20">
        <f t="shared" si="1"/>
        <v>0.13742983159583</v>
      </c>
      <c r="AD148" s="20">
        <f t="shared" si="1"/>
        <v>0.72182539682539681</v>
      </c>
      <c r="AE148" s="20">
        <f t="shared" si="1"/>
        <v>1</v>
      </c>
      <c r="AF148" s="133"/>
    </row>
    <row r="149" spans="1:32" x14ac:dyDescent="0.25">
      <c r="A149" s="133"/>
      <c r="B149" s="119" t="s">
        <v>1511</v>
      </c>
      <c r="C149" s="133"/>
      <c r="D149" s="160"/>
      <c r="E149" s="329">
        <f>PERCENTILE(E5:E44,0.95)</f>
        <v>27.434959349593466</v>
      </c>
      <c r="F149" s="329">
        <f t="shared" ref="F149:AE149" si="2">PERCENTILE(F5:F44,0.95)</f>
        <v>33.674796747967441</v>
      </c>
      <c r="G149" s="20">
        <f t="shared" si="2"/>
        <v>31.681494661921711</v>
      </c>
      <c r="H149" s="20">
        <f t="shared" si="2"/>
        <v>18.89903343752334</v>
      </c>
      <c r="I149" s="329">
        <f t="shared" si="2"/>
        <v>19.913892608121895</v>
      </c>
      <c r="J149" s="20">
        <f t="shared" si="2"/>
        <v>51.667535025081584</v>
      </c>
      <c r="K149" s="20">
        <f t="shared" si="2"/>
        <v>25.836702514781663</v>
      </c>
      <c r="L149" s="20">
        <f t="shared" si="2"/>
        <v>14.679470968480832</v>
      </c>
      <c r="M149" s="329">
        <f t="shared" si="2"/>
        <v>2</v>
      </c>
      <c r="N149" s="329">
        <f t="shared" si="2"/>
        <v>4.4218652109821255</v>
      </c>
      <c r="O149" s="20">
        <f t="shared" si="2"/>
        <v>27.845679012345681</v>
      </c>
      <c r="P149" s="20">
        <f t="shared" si="2"/>
        <v>17.329753086419753</v>
      </c>
      <c r="Q149" s="20">
        <f t="shared" si="2"/>
        <v>4.0953621890547245</v>
      </c>
      <c r="R149" s="20">
        <f t="shared" si="2"/>
        <v>22</v>
      </c>
      <c r="S149" s="20">
        <f t="shared" si="2"/>
        <v>3</v>
      </c>
      <c r="T149" s="329">
        <f t="shared" si="2"/>
        <v>21.037292321508755</v>
      </c>
      <c r="U149" s="20">
        <f t="shared" si="2"/>
        <v>18.355713964975301</v>
      </c>
      <c r="V149" s="329">
        <f t="shared" si="2"/>
        <v>4.9891016448009058</v>
      </c>
      <c r="W149" s="20">
        <f t="shared" si="2"/>
        <v>3.7412699169926524</v>
      </c>
      <c r="X149" s="329">
        <f t="shared" si="2"/>
        <v>1.0557189542483658</v>
      </c>
      <c r="Y149" s="329">
        <f t="shared" si="2"/>
        <v>2.4462222222222221</v>
      </c>
      <c r="Z149" s="329">
        <f t="shared" si="2"/>
        <v>0.69269230769230761</v>
      </c>
      <c r="AA149" s="329">
        <f t="shared" si="2"/>
        <v>0.26089426877470356</v>
      </c>
      <c r="AB149" s="20">
        <f t="shared" si="2"/>
        <v>6.2666666666666666</v>
      </c>
      <c r="AC149" s="20">
        <f t="shared" si="2"/>
        <v>0.41440476190476194</v>
      </c>
      <c r="AD149" s="20">
        <f t="shared" si="2"/>
        <v>0.94246503496503509</v>
      </c>
      <c r="AE149" s="20">
        <f t="shared" si="2"/>
        <v>1.8230654761904757</v>
      </c>
      <c r="AF149" s="133"/>
    </row>
    <row r="150" spans="1:32" x14ac:dyDescent="0.25">
      <c r="A150" s="133"/>
      <c r="B150" s="119" t="s">
        <v>104</v>
      </c>
      <c r="C150" s="133"/>
      <c r="D150" s="160"/>
      <c r="E150" s="329">
        <f>MAX(E5:E44)</f>
        <v>29.43089430894306</v>
      </c>
      <c r="F150" s="329">
        <f t="shared" ref="F150:AE150" si="3">MAX(F5:F44)</f>
        <v>34.146341463414601</v>
      </c>
      <c r="G150" s="20">
        <f t="shared" si="3"/>
        <v>33.985765124555165</v>
      </c>
      <c r="H150" s="20">
        <f t="shared" si="3"/>
        <v>22.298987492555096</v>
      </c>
      <c r="I150" s="329">
        <f t="shared" si="3"/>
        <v>22.711931705380188</v>
      </c>
      <c r="J150" s="20">
        <f t="shared" si="3"/>
        <v>55.024572106422639</v>
      </c>
      <c r="K150" s="20">
        <f t="shared" si="3"/>
        <v>27.512286053211319</v>
      </c>
      <c r="L150" s="20">
        <f t="shared" si="3"/>
        <v>16.223674194366911</v>
      </c>
      <c r="M150" s="329">
        <f t="shared" si="3"/>
        <v>2</v>
      </c>
      <c r="N150" s="329">
        <f t="shared" si="3"/>
        <v>5.8836206896551726</v>
      </c>
      <c r="O150" s="20">
        <f t="shared" si="3"/>
        <v>34.681372549019606</v>
      </c>
      <c r="P150" s="20">
        <f t="shared" si="3"/>
        <v>25.805970149253731</v>
      </c>
      <c r="Q150" s="20">
        <f t="shared" si="3"/>
        <v>4.9291666666666663</v>
      </c>
      <c r="R150" s="20">
        <f t="shared" si="3"/>
        <v>23</v>
      </c>
      <c r="S150" s="20">
        <f t="shared" si="3"/>
        <v>3.1052631578947367</v>
      </c>
      <c r="T150" s="329">
        <f t="shared" si="3"/>
        <v>27.695652173913043</v>
      </c>
      <c r="U150" s="20">
        <f t="shared" si="3"/>
        <v>21.980676328502415</v>
      </c>
      <c r="V150" s="329">
        <f t="shared" si="3"/>
        <v>5.8718861209964412</v>
      </c>
      <c r="W150" s="20">
        <f t="shared" si="3"/>
        <v>4.5483755801499459</v>
      </c>
      <c r="X150" s="329">
        <f t="shared" si="3"/>
        <v>1.064516129032258</v>
      </c>
      <c r="Y150" s="329">
        <f t="shared" si="3"/>
        <v>2.5588235294117645</v>
      </c>
      <c r="Z150" s="329">
        <f t="shared" si="3"/>
        <v>0.8</v>
      </c>
      <c r="AA150" s="329">
        <f t="shared" si="3"/>
        <v>0.29702970297029702</v>
      </c>
      <c r="AB150" s="20">
        <f t="shared" si="3"/>
        <v>6.3749999999999991</v>
      </c>
      <c r="AC150" s="20">
        <f t="shared" si="3"/>
        <v>0.5</v>
      </c>
      <c r="AD150" s="20">
        <f t="shared" si="3"/>
        <v>0.95348837209302328</v>
      </c>
      <c r="AE150" s="20">
        <f t="shared" si="3"/>
        <v>2.35</v>
      </c>
      <c r="AF150" s="133"/>
    </row>
    <row r="151" spans="1:32" x14ac:dyDescent="0.25">
      <c r="A151" s="133"/>
      <c r="B151" s="133"/>
      <c r="C151" s="133"/>
      <c r="D151" s="160"/>
      <c r="E151" s="160"/>
      <c r="F151" s="160"/>
      <c r="G151" s="160"/>
      <c r="H151" s="160"/>
      <c r="I151" s="160"/>
      <c r="J151" s="160"/>
      <c r="K151" s="160"/>
      <c r="L151" s="160"/>
      <c r="M151" s="160"/>
      <c r="N151" s="168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60"/>
      <c r="AE151" s="160"/>
      <c r="AF151" s="133"/>
    </row>
    <row r="152" spans="1:32" x14ac:dyDescent="0.25">
      <c r="A152" s="133"/>
      <c r="B152" s="123" t="s">
        <v>983</v>
      </c>
      <c r="C152" s="133"/>
      <c r="D152" s="160"/>
      <c r="E152" s="184" t="s">
        <v>1271</v>
      </c>
      <c r="F152" s="184" t="s">
        <v>1272</v>
      </c>
      <c r="G152" s="184" t="s">
        <v>1273</v>
      </c>
      <c r="H152" s="184" t="s">
        <v>1274</v>
      </c>
      <c r="I152" s="184" t="s">
        <v>1275</v>
      </c>
      <c r="J152" s="184" t="s">
        <v>1276</v>
      </c>
      <c r="K152" s="184" t="s">
        <v>1277</v>
      </c>
      <c r="L152" s="184" t="s">
        <v>1278</v>
      </c>
      <c r="M152" s="184" t="s">
        <v>1279</v>
      </c>
      <c r="N152" s="340" t="s">
        <v>1280</v>
      </c>
      <c r="O152" s="328" t="s">
        <v>1281</v>
      </c>
      <c r="P152" s="184" t="s">
        <v>1282</v>
      </c>
      <c r="Q152" s="184" t="s">
        <v>1283</v>
      </c>
      <c r="R152" s="184" t="s">
        <v>1284</v>
      </c>
      <c r="S152" s="184" t="s">
        <v>1285</v>
      </c>
      <c r="T152" s="184" t="s">
        <v>1286</v>
      </c>
      <c r="U152" s="184" t="s">
        <v>1287</v>
      </c>
      <c r="V152" s="184" t="s">
        <v>1288</v>
      </c>
      <c r="W152" s="184" t="s">
        <v>1289</v>
      </c>
      <c r="X152" s="184" t="s">
        <v>1290</v>
      </c>
      <c r="Y152" s="184" t="s">
        <v>1291</v>
      </c>
      <c r="Z152" s="184" t="s">
        <v>1292</v>
      </c>
      <c r="AA152" s="184" t="s">
        <v>1293</v>
      </c>
      <c r="AB152" s="184" t="s">
        <v>1294</v>
      </c>
      <c r="AC152" s="184" t="s">
        <v>1295</v>
      </c>
      <c r="AD152" s="184" t="s">
        <v>1296</v>
      </c>
      <c r="AE152" s="184" t="s">
        <v>1297</v>
      </c>
      <c r="AF152" s="133"/>
    </row>
    <row r="153" spans="1:32" x14ac:dyDescent="0.25">
      <c r="A153" s="133"/>
      <c r="B153" s="119" t="s">
        <v>103</v>
      </c>
      <c r="C153" s="133"/>
      <c r="D153" s="160"/>
      <c r="E153" s="329">
        <f>MIN(E46:E51)</f>
        <v>19.835680751173708</v>
      </c>
      <c r="F153" s="329">
        <f t="shared" ref="F153:AE153" si="4">MIN(F46:F51)</f>
        <v>23.06338028169014</v>
      </c>
      <c r="G153" s="20">
        <f t="shared" si="4"/>
        <v>15</v>
      </c>
      <c r="H153" s="20">
        <f t="shared" si="4"/>
        <v>9.2553191489361701</v>
      </c>
      <c r="I153" s="329">
        <f t="shared" si="4"/>
        <v>12.127659574468085</v>
      </c>
      <c r="J153" s="20">
        <f t="shared" si="4"/>
        <v>11.48936170212766</v>
      </c>
      <c r="K153" s="20">
        <f t="shared" si="4"/>
        <v>8.6170212765957448</v>
      </c>
      <c r="L153" s="20">
        <f t="shared" si="4"/>
        <v>6.2234042553191493</v>
      </c>
      <c r="M153" s="329">
        <f t="shared" si="4"/>
        <v>1</v>
      </c>
      <c r="N153" s="329">
        <f t="shared" si="4"/>
        <v>3.5</v>
      </c>
      <c r="O153" s="20">
        <f t="shared" si="4"/>
        <v>15.2</v>
      </c>
      <c r="P153" s="20">
        <f t="shared" si="4"/>
        <v>9.5</v>
      </c>
      <c r="Q153" s="20">
        <f t="shared" si="4"/>
        <v>1.8</v>
      </c>
      <c r="R153" s="20">
        <f t="shared" si="4"/>
        <v>12</v>
      </c>
      <c r="S153" s="20">
        <f t="shared" si="4"/>
        <v>1</v>
      </c>
      <c r="T153" s="329">
        <f t="shared" si="4"/>
        <v>9</v>
      </c>
      <c r="U153" s="20">
        <f t="shared" si="4"/>
        <v>9.5</v>
      </c>
      <c r="V153" s="329">
        <f t="shared" si="4"/>
        <v>3.3548387096774195</v>
      </c>
      <c r="W153" s="20">
        <f t="shared" si="4"/>
        <v>1</v>
      </c>
      <c r="X153" s="329">
        <f t="shared" si="4"/>
        <v>1.2538461538461538</v>
      </c>
      <c r="Y153" s="329">
        <f t="shared" si="4"/>
        <v>1.5789473684210527</v>
      </c>
      <c r="Z153" s="329">
        <f t="shared" si="4"/>
        <v>0.7053571428571429</v>
      </c>
      <c r="AA153" s="329">
        <f t="shared" si="4"/>
        <v>0.17073170731707318</v>
      </c>
      <c r="AB153" s="20">
        <f t="shared" si="4"/>
        <v>3.2758620689655173</v>
      </c>
      <c r="AC153" s="20">
        <f t="shared" si="4"/>
        <v>0.22857142857142856</v>
      </c>
      <c r="AD153" s="20">
        <f t="shared" si="4"/>
        <v>0.7142857142857143</v>
      </c>
      <c r="AE153" s="20">
        <f t="shared" si="4"/>
        <v>0.8571428571428571</v>
      </c>
      <c r="AF153" s="133"/>
    </row>
    <row r="154" spans="1:32" x14ac:dyDescent="0.25">
      <c r="A154" s="133"/>
      <c r="B154" s="119" t="s">
        <v>1510</v>
      </c>
      <c r="C154" s="133"/>
      <c r="D154" s="160"/>
      <c r="E154" s="329">
        <f>PERCENTILE(E46:E51,0.05)</f>
        <v>19.8650234741784</v>
      </c>
      <c r="F154" s="329">
        <f t="shared" ref="F154:AE154" si="5">PERCENTILE(F46:F51,0.05)</f>
        <v>23.122065727699528</v>
      </c>
      <c r="G154" s="20">
        <f t="shared" si="5"/>
        <v>16.25</v>
      </c>
      <c r="H154" s="20">
        <f t="shared" si="5"/>
        <v>9.9794640452464307</v>
      </c>
      <c r="I154" s="329">
        <f t="shared" si="5"/>
        <v>13.525092506938019</v>
      </c>
      <c r="J154" s="20">
        <f t="shared" si="5"/>
        <v>12.693108233117485</v>
      </c>
      <c r="K154" s="20">
        <f t="shared" si="5"/>
        <v>9.5062442183163736</v>
      </c>
      <c r="L154" s="20">
        <f t="shared" si="5"/>
        <v>6.8142923219241442</v>
      </c>
      <c r="M154" s="329">
        <f t="shared" si="5"/>
        <v>1.25</v>
      </c>
      <c r="N154" s="329">
        <f t="shared" si="5"/>
        <v>3.75</v>
      </c>
      <c r="O154" s="20">
        <f t="shared" si="5"/>
        <v>16.524999999999999</v>
      </c>
      <c r="P154" s="20">
        <f t="shared" si="5"/>
        <v>9.5</v>
      </c>
      <c r="Q154" s="20">
        <f t="shared" si="5"/>
        <v>1.9750000000000001</v>
      </c>
      <c r="R154" s="20">
        <f t="shared" si="5"/>
        <v>12.25</v>
      </c>
      <c r="S154" s="20">
        <f t="shared" si="5"/>
        <v>1</v>
      </c>
      <c r="T154" s="329">
        <f t="shared" si="5"/>
        <v>10</v>
      </c>
      <c r="U154" s="20">
        <f t="shared" si="5"/>
        <v>9.745967741935484</v>
      </c>
      <c r="V154" s="329">
        <f t="shared" si="5"/>
        <v>3.7661290322580645</v>
      </c>
      <c r="W154" s="20">
        <f t="shared" si="5"/>
        <v>1.375</v>
      </c>
      <c r="X154" s="329">
        <f t="shared" si="5"/>
        <v>1.2679708222811672</v>
      </c>
      <c r="Y154" s="329">
        <f t="shared" si="5"/>
        <v>1.589382940108893</v>
      </c>
      <c r="Z154" s="329">
        <f t="shared" si="5"/>
        <v>0.70957341269841279</v>
      </c>
      <c r="AA154" s="329">
        <f t="shared" si="5"/>
        <v>0.17510760401721664</v>
      </c>
      <c r="AB154" s="20">
        <f t="shared" si="5"/>
        <v>3.3497536945812811</v>
      </c>
      <c r="AC154" s="20">
        <f t="shared" si="5"/>
        <v>0.24835164835164833</v>
      </c>
      <c r="AD154" s="20">
        <f t="shared" si="5"/>
        <v>0.7216117216117216</v>
      </c>
      <c r="AE154" s="20">
        <f t="shared" si="5"/>
        <v>0.88359788359788349</v>
      </c>
      <c r="AF154" s="133"/>
    </row>
    <row r="155" spans="1:32" x14ac:dyDescent="0.25">
      <c r="A155" s="133"/>
      <c r="B155" s="119" t="s">
        <v>1511</v>
      </c>
      <c r="C155" s="133"/>
      <c r="D155" s="160"/>
      <c r="E155" s="329">
        <f>PERCENTILE(E46:E51,0.95)</f>
        <v>20.980046948356804</v>
      </c>
      <c r="F155" s="329">
        <f t="shared" ref="F155:AE155" si="6">PERCENTILE(F46:F51,0.95)</f>
        <v>24.222417840375584</v>
      </c>
      <c r="G155" s="20">
        <f t="shared" si="6"/>
        <v>28.306451612903228</v>
      </c>
      <c r="H155" s="20">
        <f t="shared" si="6"/>
        <v>16.714149560117306</v>
      </c>
      <c r="I155" s="329">
        <f t="shared" si="6"/>
        <v>26.768181818181823</v>
      </c>
      <c r="J155" s="20">
        <f t="shared" si="6"/>
        <v>33.461656891495608</v>
      </c>
      <c r="K155" s="20">
        <f t="shared" si="6"/>
        <v>19.024413489736069</v>
      </c>
      <c r="L155" s="20">
        <f t="shared" si="6"/>
        <v>14.229662756598241</v>
      </c>
      <c r="M155" s="329">
        <f t="shared" si="6"/>
        <v>5</v>
      </c>
      <c r="N155" s="329">
        <f t="shared" si="6"/>
        <v>18.166666666666664</v>
      </c>
      <c r="O155" s="20">
        <f t="shared" si="6"/>
        <v>35.129166666666663</v>
      </c>
      <c r="P155" s="20">
        <f t="shared" si="6"/>
        <v>14.534722222222221</v>
      </c>
      <c r="Q155" s="20">
        <f t="shared" si="6"/>
        <v>3.6111111111111112</v>
      </c>
      <c r="R155" s="20">
        <f t="shared" si="6"/>
        <v>17.5</v>
      </c>
      <c r="S155" s="20">
        <f t="shared" si="6"/>
        <v>1.6840659340659341</v>
      </c>
      <c r="T155" s="329">
        <f t="shared" si="6"/>
        <v>18.338709677419356</v>
      </c>
      <c r="U155" s="20">
        <f t="shared" si="6"/>
        <v>13.165322580645162</v>
      </c>
      <c r="V155" s="329">
        <f t="shared" si="6"/>
        <v>9.125</v>
      </c>
      <c r="W155" s="20">
        <f t="shared" si="6"/>
        <v>4.1451612903225801</v>
      </c>
      <c r="X155" s="329">
        <f t="shared" si="6"/>
        <v>1.6511787280701753</v>
      </c>
      <c r="Y155" s="329">
        <f t="shared" si="6"/>
        <v>1.7611336032388663</v>
      </c>
      <c r="Z155" s="329">
        <f t="shared" si="6"/>
        <v>0.75515728288124007</v>
      </c>
      <c r="AA155" s="329">
        <f t="shared" si="6"/>
        <v>0.51230460666645439</v>
      </c>
      <c r="AB155" s="20">
        <f t="shared" si="6"/>
        <v>6.0249999999999995</v>
      </c>
      <c r="AC155" s="20">
        <f t="shared" si="6"/>
        <v>0.56746031746031744</v>
      </c>
      <c r="AD155" s="20">
        <f t="shared" si="6"/>
        <v>0.88377192982456143</v>
      </c>
      <c r="AE155" s="20">
        <f t="shared" si="6"/>
        <v>1.7471428571428571</v>
      </c>
      <c r="AF155" s="133"/>
    </row>
    <row r="156" spans="1:32" x14ac:dyDescent="0.25">
      <c r="A156" s="133"/>
      <c r="B156" s="119" t="s">
        <v>104</v>
      </c>
      <c r="C156" s="133"/>
      <c r="D156" s="160"/>
      <c r="E156" s="329">
        <f>MAX(E46:E51)</f>
        <v>21.185446009389668</v>
      </c>
      <c r="F156" s="329">
        <f t="shared" ref="F156:AE156" si="7">MAX(F46:F51)</f>
        <v>24.29577464788732</v>
      </c>
      <c r="G156" s="20">
        <f t="shared" si="7"/>
        <v>28.935483870967744</v>
      </c>
      <c r="H156" s="20">
        <f t="shared" si="7"/>
        <v>16.732258064516131</v>
      </c>
      <c r="I156" s="329">
        <f t="shared" si="7"/>
        <v>28.058651026392965</v>
      </c>
      <c r="J156" s="20">
        <f t="shared" si="7"/>
        <v>34.634897360703818</v>
      </c>
      <c r="K156" s="20">
        <f t="shared" si="7"/>
        <v>19.374193548387098</v>
      </c>
      <c r="L156" s="20">
        <f t="shared" si="7"/>
        <v>14.442580645161291</v>
      </c>
      <c r="M156" s="329">
        <f t="shared" si="7"/>
        <v>5</v>
      </c>
      <c r="N156" s="329">
        <f t="shared" si="7"/>
        <v>20.222222222222221</v>
      </c>
      <c r="O156" s="20">
        <f t="shared" si="7"/>
        <v>36.472222222222221</v>
      </c>
      <c r="P156" s="20">
        <f t="shared" si="7"/>
        <v>14.805555555555555</v>
      </c>
      <c r="Q156" s="20">
        <f t="shared" si="7"/>
        <v>3.6111111111111112</v>
      </c>
      <c r="R156" s="20">
        <f t="shared" si="7"/>
        <v>18</v>
      </c>
      <c r="S156" s="20">
        <f t="shared" si="7"/>
        <v>1.7692307692307692</v>
      </c>
      <c r="T156" s="329">
        <f t="shared" si="7"/>
        <v>19</v>
      </c>
      <c r="U156" s="20">
        <f t="shared" si="7"/>
        <v>13.5</v>
      </c>
      <c r="V156" s="329">
        <f t="shared" si="7"/>
        <v>9.5</v>
      </c>
      <c r="W156" s="20">
        <f t="shared" si="7"/>
        <v>4.193548387096774</v>
      </c>
      <c r="X156" s="329">
        <f t="shared" si="7"/>
        <v>1.6842105263157894</v>
      </c>
      <c r="Y156" s="329">
        <f t="shared" si="7"/>
        <v>1.7692307692307692</v>
      </c>
      <c r="Z156" s="329">
        <f t="shared" si="7"/>
        <v>0.75609756097560987</v>
      </c>
      <c r="AA156" s="329">
        <f t="shared" si="7"/>
        <v>0.55445544554455439</v>
      </c>
      <c r="AB156" s="20">
        <f t="shared" si="7"/>
        <v>6.6666666666666661</v>
      </c>
      <c r="AC156" s="20">
        <f t="shared" si="7"/>
        <v>0.5714285714285714</v>
      </c>
      <c r="AD156" s="20">
        <f t="shared" si="7"/>
        <v>0.88888888888888884</v>
      </c>
      <c r="AE156" s="20">
        <f t="shared" si="7"/>
        <v>1.8095238095238095</v>
      </c>
      <c r="AF156" s="133"/>
    </row>
    <row r="157" spans="1:32" x14ac:dyDescent="0.25">
      <c r="A157" s="133"/>
      <c r="B157" s="133"/>
      <c r="C157" s="133"/>
      <c r="D157" s="160"/>
      <c r="E157" s="160"/>
      <c r="F157" s="160"/>
      <c r="G157" s="160"/>
      <c r="H157" s="160"/>
      <c r="I157" s="160"/>
      <c r="J157" s="160"/>
      <c r="K157" s="160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60"/>
      <c r="AE157" s="160"/>
      <c r="AF157" s="133"/>
    </row>
    <row r="158" spans="1:32" x14ac:dyDescent="0.25">
      <c r="A158" s="133"/>
      <c r="B158" s="57" t="s">
        <v>1512</v>
      </c>
      <c r="C158" s="133"/>
      <c r="D158" s="160"/>
      <c r="E158" s="189" t="s">
        <v>1271</v>
      </c>
      <c r="F158" s="189" t="s">
        <v>1272</v>
      </c>
      <c r="G158" s="189" t="s">
        <v>1273</v>
      </c>
      <c r="H158" s="189" t="s">
        <v>1274</v>
      </c>
      <c r="I158" s="189" t="s">
        <v>1275</v>
      </c>
      <c r="J158" s="189" t="s">
        <v>1276</v>
      </c>
      <c r="K158" s="189" t="s">
        <v>1277</v>
      </c>
      <c r="L158" s="189" t="s">
        <v>1278</v>
      </c>
      <c r="M158" s="189" t="s">
        <v>1279</v>
      </c>
      <c r="N158" s="327" t="s">
        <v>1280</v>
      </c>
      <c r="O158" s="327" t="s">
        <v>1281</v>
      </c>
      <c r="P158" s="189" t="s">
        <v>1282</v>
      </c>
      <c r="Q158" s="189" t="s">
        <v>1283</v>
      </c>
      <c r="R158" s="189" t="s">
        <v>1284</v>
      </c>
      <c r="S158" s="189" t="s">
        <v>1285</v>
      </c>
      <c r="T158" s="189" t="s">
        <v>1286</v>
      </c>
      <c r="U158" s="189" t="s">
        <v>1287</v>
      </c>
      <c r="V158" s="189" t="s">
        <v>1288</v>
      </c>
      <c r="W158" s="189" t="s">
        <v>1289</v>
      </c>
      <c r="X158" s="189" t="s">
        <v>1290</v>
      </c>
      <c r="Y158" s="189" t="s">
        <v>1291</v>
      </c>
      <c r="Z158" s="189" t="s">
        <v>1292</v>
      </c>
      <c r="AA158" s="189" t="s">
        <v>1293</v>
      </c>
      <c r="AB158" s="189" t="s">
        <v>1294</v>
      </c>
      <c r="AC158" s="189" t="s">
        <v>1295</v>
      </c>
      <c r="AD158" s="189" t="s">
        <v>1296</v>
      </c>
      <c r="AE158" s="189" t="s">
        <v>1297</v>
      </c>
      <c r="AF158" s="133"/>
    </row>
    <row r="159" spans="1:32" x14ac:dyDescent="0.25">
      <c r="A159" s="133"/>
      <c r="B159" s="119" t="s">
        <v>103</v>
      </c>
      <c r="C159" s="133"/>
      <c r="D159" s="160"/>
      <c r="E159" s="329">
        <f>MIN(E54:E87)</f>
        <v>14.666666666666666</v>
      </c>
      <c r="F159" s="329">
        <f t="shared" ref="F159:AE159" si="8">MIN(F54:F87)</f>
        <v>20.833333333333332</v>
      </c>
      <c r="G159" s="20">
        <f t="shared" si="8"/>
        <v>19.285714285714199</v>
      </c>
      <c r="H159" s="20">
        <f t="shared" si="8"/>
        <v>14.06926406926407</v>
      </c>
      <c r="I159" s="329">
        <f t="shared" si="8"/>
        <v>27.13358070500928</v>
      </c>
      <c r="J159" s="20">
        <f t="shared" si="8"/>
        <v>22.266167534722225</v>
      </c>
      <c r="K159" s="20">
        <f t="shared" si="8"/>
        <v>12.260358688930118</v>
      </c>
      <c r="L159" s="20">
        <f t="shared" si="8"/>
        <v>11.54459203036053</v>
      </c>
      <c r="M159" s="329">
        <f t="shared" si="8"/>
        <v>2</v>
      </c>
      <c r="N159" s="329">
        <f t="shared" si="8"/>
        <v>11.090624999999999</v>
      </c>
      <c r="O159" s="20">
        <f t="shared" si="8"/>
        <v>22.526229508196721</v>
      </c>
      <c r="P159" s="20">
        <f t="shared" si="8"/>
        <v>5.9729729729729728</v>
      </c>
      <c r="Q159" s="20">
        <f t="shared" si="8"/>
        <v>3.1553398058252426</v>
      </c>
      <c r="R159" s="20">
        <f t="shared" si="8"/>
        <v>8</v>
      </c>
      <c r="S159" s="329">
        <f t="shared" si="8"/>
        <v>0.70588235294117652</v>
      </c>
      <c r="T159" s="329">
        <f t="shared" si="8"/>
        <v>19.361413043478262</v>
      </c>
      <c r="U159" s="20">
        <f t="shared" si="8"/>
        <v>8.4259259259259256</v>
      </c>
      <c r="V159" s="329">
        <f t="shared" si="8"/>
        <v>3.3707865168539328</v>
      </c>
      <c r="W159" s="20">
        <f t="shared" si="8"/>
        <v>2.6058631921824107</v>
      </c>
      <c r="X159" s="329">
        <f t="shared" si="8"/>
        <v>1.557377049180328</v>
      </c>
      <c r="Y159" s="329">
        <f t="shared" si="8"/>
        <v>0.87301587301587302</v>
      </c>
      <c r="Z159" s="329">
        <f t="shared" si="8"/>
        <v>0.8205128205128206</v>
      </c>
      <c r="AA159" s="329">
        <f t="shared" si="8"/>
        <v>0.40909090909090906</v>
      </c>
      <c r="AB159" s="20">
        <f t="shared" si="8"/>
        <v>1.1333333333333333</v>
      </c>
      <c r="AC159" s="329">
        <f t="shared" si="8"/>
        <v>6.8749999999999992E-2</v>
      </c>
      <c r="AD159" s="329">
        <f t="shared" si="8"/>
        <v>0.53658536585365857</v>
      </c>
      <c r="AE159" s="20">
        <f t="shared" si="8"/>
        <v>1</v>
      </c>
      <c r="AF159" s="133"/>
    </row>
    <row r="160" spans="1:32" x14ac:dyDescent="0.25">
      <c r="A160" s="133"/>
      <c r="B160" s="119" t="s">
        <v>1510</v>
      </c>
      <c r="C160" s="133"/>
      <c r="D160" s="160"/>
      <c r="E160" s="329">
        <f>PERCENTILE(E54:E87,0.05)</f>
        <v>17.910798122065728</v>
      </c>
      <c r="F160" s="329">
        <f t="shared" ref="F160:AE160" si="9">PERCENTILE(F54:F87,0.05)</f>
        <v>21.514084507042252</v>
      </c>
      <c r="G160" s="20">
        <f t="shared" si="9"/>
        <v>20.57200557103064</v>
      </c>
      <c r="H160" s="20">
        <f t="shared" si="9"/>
        <v>15.230932885075488</v>
      </c>
      <c r="I160" s="329">
        <f t="shared" si="9"/>
        <v>32.989667144449754</v>
      </c>
      <c r="J160" s="20">
        <f t="shared" si="9"/>
        <v>23.048510180009227</v>
      </c>
      <c r="K160" s="20">
        <f t="shared" si="9"/>
        <v>12.846706424505246</v>
      </c>
      <c r="L160" s="20">
        <f t="shared" si="9"/>
        <v>12.630482724822349</v>
      </c>
      <c r="M160" s="329">
        <f t="shared" si="9"/>
        <v>2.6500000000000004</v>
      </c>
      <c r="N160" s="329">
        <f t="shared" si="9"/>
        <v>12.617213114754099</v>
      </c>
      <c r="O160" s="20">
        <f t="shared" si="9"/>
        <v>23.465540540540541</v>
      </c>
      <c r="P160" s="20">
        <f t="shared" si="9"/>
        <v>9.6104920564872014</v>
      </c>
      <c r="Q160" s="20">
        <f t="shared" si="9"/>
        <v>4.5094115442278859</v>
      </c>
      <c r="R160" s="20">
        <f t="shared" si="9"/>
        <v>9</v>
      </c>
      <c r="S160" s="329">
        <f t="shared" si="9"/>
        <v>0.75454545454545463</v>
      </c>
      <c r="T160" s="329">
        <f t="shared" si="9"/>
        <v>22.345312499999999</v>
      </c>
      <c r="U160" s="20">
        <f t="shared" si="9"/>
        <v>10.028811369509043</v>
      </c>
      <c r="V160" s="329">
        <f t="shared" si="9"/>
        <v>3.8823688902094786</v>
      </c>
      <c r="W160" s="20">
        <f t="shared" si="9"/>
        <v>2.7304405538851402</v>
      </c>
      <c r="X160" s="329">
        <f t="shared" si="9"/>
        <v>1.7486111111111111</v>
      </c>
      <c r="Y160" s="329">
        <f t="shared" si="9"/>
        <v>0.96867021276595733</v>
      </c>
      <c r="Z160" s="329">
        <f t="shared" si="9"/>
        <v>0.85187969924812035</v>
      </c>
      <c r="AA160" s="329">
        <f t="shared" si="9"/>
        <v>0.42573096239989144</v>
      </c>
      <c r="AB160" s="20">
        <f t="shared" si="9"/>
        <v>1.6015151515151516</v>
      </c>
      <c r="AC160" s="329">
        <f t="shared" si="9"/>
        <v>7.4475524475524482E-2</v>
      </c>
      <c r="AD160" s="329">
        <f t="shared" si="9"/>
        <v>0.6102250957854406</v>
      </c>
      <c r="AE160" s="20">
        <f t="shared" si="9"/>
        <v>1.3246906354515051</v>
      </c>
      <c r="AF160" s="133"/>
    </row>
    <row r="161" spans="1:32" x14ac:dyDescent="0.25">
      <c r="A161" s="133"/>
      <c r="B161" s="119" t="s">
        <v>1511</v>
      </c>
      <c r="C161" s="133"/>
      <c r="D161" s="160"/>
      <c r="E161" s="329">
        <f>PERCENTILE(E54:E87,0.95)</f>
        <v>20.891666666666666</v>
      </c>
      <c r="F161" s="329">
        <f t="shared" ref="F161:AE161" si="10">PERCENTILE(F54:F87,0.95)</f>
        <v>24.028333333333332</v>
      </c>
      <c r="G161" s="20">
        <f t="shared" si="10"/>
        <v>30.314787564766817</v>
      </c>
      <c r="H161" s="20">
        <f t="shared" si="10"/>
        <v>26.720467926119827</v>
      </c>
      <c r="I161" s="329">
        <f t="shared" si="10"/>
        <v>56.473347946916768</v>
      </c>
      <c r="J161" s="20">
        <f t="shared" si="10"/>
        <v>51.596909578111187</v>
      </c>
      <c r="K161" s="20">
        <f t="shared" si="10"/>
        <v>22.063640010210388</v>
      </c>
      <c r="L161" s="20">
        <f t="shared" si="10"/>
        <v>23.349353982746067</v>
      </c>
      <c r="M161" s="329">
        <f t="shared" si="10"/>
        <v>7</v>
      </c>
      <c r="N161" s="329">
        <f t="shared" si="10"/>
        <v>30.733783783783764</v>
      </c>
      <c r="O161" s="20">
        <f t="shared" si="10"/>
        <v>43.966311475409817</v>
      </c>
      <c r="P161" s="20">
        <f t="shared" si="10"/>
        <v>21.691986043420464</v>
      </c>
      <c r="Q161" s="20">
        <f t="shared" si="10"/>
        <v>11.033051801801799</v>
      </c>
      <c r="R161" s="20">
        <f t="shared" si="10"/>
        <v>17</v>
      </c>
      <c r="S161" s="329">
        <f t="shared" si="10"/>
        <v>2.4419047619047616</v>
      </c>
      <c r="T161" s="329">
        <f t="shared" si="10"/>
        <v>60.08587962962963</v>
      </c>
      <c r="U161" s="20">
        <f t="shared" si="10"/>
        <v>25.346124922586924</v>
      </c>
      <c r="V161" s="329">
        <f t="shared" si="10"/>
        <v>10.249860507902037</v>
      </c>
      <c r="W161" s="20">
        <f t="shared" si="10"/>
        <v>15.982253886010348</v>
      </c>
      <c r="X161" s="329">
        <f t="shared" si="10"/>
        <v>2.5105867346938764</v>
      </c>
      <c r="Y161" s="329">
        <f t="shared" si="10"/>
        <v>1.5391304347826085</v>
      </c>
      <c r="Z161" s="329">
        <f t="shared" si="10"/>
        <v>1.2772727272727271</v>
      </c>
      <c r="AA161" s="329">
        <f t="shared" si="10"/>
        <v>0.95528089887640433</v>
      </c>
      <c r="AB161" s="20">
        <f t="shared" si="10"/>
        <v>2.9769999999999994</v>
      </c>
      <c r="AC161" s="329">
        <f t="shared" si="10"/>
        <v>0.35374322493224925</v>
      </c>
      <c r="AD161" s="329">
        <f t="shared" si="10"/>
        <v>0.93698575949367091</v>
      </c>
      <c r="AE161" s="20">
        <f t="shared" si="10"/>
        <v>3.6233333333333331</v>
      </c>
      <c r="AF161" s="133"/>
    </row>
    <row r="162" spans="1:32" x14ac:dyDescent="0.25">
      <c r="A162" s="133"/>
      <c r="B162" s="119" t="s">
        <v>104</v>
      </c>
      <c r="C162" s="133"/>
      <c r="D162" s="160"/>
      <c r="E162" s="329">
        <f>MAX(E54:E87)</f>
        <v>21.666666666666668</v>
      </c>
      <c r="F162" s="329">
        <f t="shared" ref="F162:AE162" si="11">MAX(F54:F87)</f>
        <v>24.599999999999998</v>
      </c>
      <c r="G162" s="20">
        <f t="shared" si="11"/>
        <v>37.451263537906136</v>
      </c>
      <c r="H162" s="20">
        <f t="shared" si="11"/>
        <v>37.265850211964199</v>
      </c>
      <c r="I162" s="329">
        <f t="shared" si="11"/>
        <v>69.799528968440882</v>
      </c>
      <c r="J162" s="20">
        <f t="shared" si="11"/>
        <v>65.067357512953365</v>
      </c>
      <c r="K162" s="20">
        <f t="shared" si="11"/>
        <v>24.843900141309465</v>
      </c>
      <c r="L162" s="20">
        <f t="shared" si="11"/>
        <v>28.984550164861044</v>
      </c>
      <c r="M162" s="329">
        <f t="shared" si="11"/>
        <v>8</v>
      </c>
      <c r="N162" s="329">
        <f t="shared" si="11"/>
        <v>42.622950819672134</v>
      </c>
      <c r="O162" s="20">
        <f t="shared" si="11"/>
        <v>47.441364605543711</v>
      </c>
      <c r="P162" s="20">
        <f t="shared" si="11"/>
        <v>22.560975609756095</v>
      </c>
      <c r="Q162" s="20">
        <f t="shared" si="11"/>
        <v>13</v>
      </c>
      <c r="R162" s="20">
        <f t="shared" si="11"/>
        <v>18</v>
      </c>
      <c r="S162" s="329">
        <f t="shared" si="11"/>
        <v>3.1428571428571428</v>
      </c>
      <c r="T162" s="329">
        <f t="shared" si="11"/>
        <v>65.217391304347828</v>
      </c>
      <c r="U162" s="20">
        <f t="shared" si="11"/>
        <v>29.247910863509752</v>
      </c>
      <c r="V162" s="329">
        <f t="shared" si="11"/>
        <v>13.928571428571429</v>
      </c>
      <c r="W162" s="20">
        <f t="shared" si="11"/>
        <v>18</v>
      </c>
      <c r="X162" s="329">
        <f t="shared" si="11"/>
        <v>2.807017543859649</v>
      </c>
      <c r="Y162" s="329">
        <f t="shared" si="11"/>
        <v>1.6</v>
      </c>
      <c r="Z162" s="329">
        <f t="shared" si="11"/>
        <v>1.3571428571428572</v>
      </c>
      <c r="AA162" s="329">
        <f t="shared" si="11"/>
        <v>1.4347826086956521</v>
      </c>
      <c r="AB162" s="20">
        <f t="shared" si="11"/>
        <v>3.1538461538461533</v>
      </c>
      <c r="AC162" s="329">
        <f t="shared" si="11"/>
        <v>0.49122807017543857</v>
      </c>
      <c r="AD162" s="329">
        <f t="shared" si="11"/>
        <v>0.94285714285714284</v>
      </c>
      <c r="AE162" s="20">
        <f t="shared" si="11"/>
        <v>4.0714285714285712</v>
      </c>
      <c r="AF162" s="133"/>
    </row>
    <row r="163" spans="1:32" x14ac:dyDescent="0.25">
      <c r="A163" s="133"/>
      <c r="B163" s="133"/>
      <c r="C163" s="133"/>
      <c r="D163" s="160"/>
      <c r="E163" s="160"/>
      <c r="F163" s="160"/>
      <c r="G163" s="160"/>
      <c r="H163" s="160"/>
      <c r="I163" s="160"/>
      <c r="J163" s="160"/>
      <c r="K163" s="160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60"/>
      <c r="AE163" s="160"/>
      <c r="AF163" s="133"/>
    </row>
    <row r="164" spans="1:32" x14ac:dyDescent="0.25">
      <c r="A164" s="133"/>
      <c r="B164" s="124" t="s">
        <v>1410</v>
      </c>
      <c r="C164" s="133"/>
      <c r="D164" s="160"/>
      <c r="E164" s="193" t="s">
        <v>1271</v>
      </c>
      <c r="F164" s="193" t="s">
        <v>1272</v>
      </c>
      <c r="G164" s="193" t="s">
        <v>1273</v>
      </c>
      <c r="H164" s="193" t="s">
        <v>1274</v>
      </c>
      <c r="I164" s="193" t="s">
        <v>1275</v>
      </c>
      <c r="J164" s="193" t="s">
        <v>1276</v>
      </c>
      <c r="K164" s="193" t="s">
        <v>1277</v>
      </c>
      <c r="L164" s="193" t="s">
        <v>1278</v>
      </c>
      <c r="M164" s="193" t="s">
        <v>1279</v>
      </c>
      <c r="N164" s="326" t="s">
        <v>1280</v>
      </c>
      <c r="O164" s="326" t="s">
        <v>1281</v>
      </c>
      <c r="P164" s="193" t="s">
        <v>1282</v>
      </c>
      <c r="Q164" s="193" t="s">
        <v>1283</v>
      </c>
      <c r="R164" s="193" t="s">
        <v>1284</v>
      </c>
      <c r="S164" s="193" t="s">
        <v>1285</v>
      </c>
      <c r="T164" s="193" t="s">
        <v>1286</v>
      </c>
      <c r="U164" s="193" t="s">
        <v>1287</v>
      </c>
      <c r="V164" s="193" t="s">
        <v>1288</v>
      </c>
      <c r="W164" s="193" t="s">
        <v>1289</v>
      </c>
      <c r="X164" s="193" t="s">
        <v>1290</v>
      </c>
      <c r="Y164" s="193" t="s">
        <v>1291</v>
      </c>
      <c r="Z164" s="193" t="s">
        <v>1292</v>
      </c>
      <c r="AA164" s="193" t="s">
        <v>1293</v>
      </c>
      <c r="AB164" s="193" t="s">
        <v>1294</v>
      </c>
      <c r="AC164" s="193" t="s">
        <v>1295</v>
      </c>
      <c r="AD164" s="193" t="s">
        <v>1296</v>
      </c>
      <c r="AE164" s="193" t="s">
        <v>1297</v>
      </c>
      <c r="AF164" s="133"/>
    </row>
    <row r="165" spans="1:32" x14ac:dyDescent="0.25">
      <c r="A165" s="133"/>
      <c r="B165" s="119" t="s">
        <v>103</v>
      </c>
      <c r="C165" s="133"/>
      <c r="D165" s="160"/>
      <c r="E165" s="329">
        <f>MIN(E90:E98)</f>
        <v>15.610328638497652</v>
      </c>
      <c r="F165" s="329">
        <f t="shared" ref="F165:AE165" si="12">MIN(F90:F98)</f>
        <v>17.194835680751172</v>
      </c>
      <c r="G165" s="20">
        <f t="shared" si="12"/>
        <v>16</v>
      </c>
      <c r="H165" s="20">
        <f t="shared" si="12"/>
        <v>11.962962962962964</v>
      </c>
      <c r="I165" s="329">
        <f t="shared" si="12"/>
        <v>20.121212121212125</v>
      </c>
      <c r="J165" s="20">
        <f t="shared" si="12"/>
        <v>20.363636363636363</v>
      </c>
      <c r="K165" s="20">
        <f t="shared" si="12"/>
        <v>10.790123456790123</v>
      </c>
      <c r="L165" s="20">
        <f t="shared" si="12"/>
        <v>10.181818181818182</v>
      </c>
      <c r="M165" s="20">
        <f t="shared" si="12"/>
        <v>3</v>
      </c>
      <c r="N165" s="329">
        <f t="shared" si="12"/>
        <v>10.5</v>
      </c>
      <c r="O165" s="20">
        <f t="shared" si="12"/>
        <v>17</v>
      </c>
      <c r="P165" s="20">
        <f t="shared" si="12"/>
        <v>10.7</v>
      </c>
      <c r="Q165" s="20">
        <f t="shared" si="12"/>
        <v>3.9</v>
      </c>
      <c r="R165" s="20">
        <f t="shared" si="12"/>
        <v>12</v>
      </c>
      <c r="S165" s="329">
        <f t="shared" si="12"/>
        <v>0.17391304347826086</v>
      </c>
      <c r="T165" s="20">
        <f t="shared" si="12"/>
        <v>29</v>
      </c>
      <c r="U165" s="20">
        <f t="shared" si="12"/>
        <v>6</v>
      </c>
      <c r="V165" s="329">
        <f t="shared" si="12"/>
        <v>2</v>
      </c>
      <c r="W165" s="20">
        <f t="shared" si="12"/>
        <v>2</v>
      </c>
      <c r="X165" s="329">
        <f t="shared" si="12"/>
        <v>1.453488372093023</v>
      </c>
      <c r="Y165" s="20">
        <f t="shared" si="12"/>
        <v>0.98437499999999989</v>
      </c>
      <c r="Z165" s="20">
        <f t="shared" si="12"/>
        <v>0.77777777777777768</v>
      </c>
      <c r="AA165" s="20">
        <f t="shared" si="12"/>
        <v>0.36117381489841988</v>
      </c>
      <c r="AB165" s="20">
        <f t="shared" si="12"/>
        <v>1.8823529411764706</v>
      </c>
      <c r="AC165" s="329">
        <f t="shared" si="12"/>
        <v>0.05</v>
      </c>
      <c r="AD165" s="329">
        <f t="shared" si="12"/>
        <v>0.81818181818181823</v>
      </c>
      <c r="AE165" s="20">
        <f t="shared" si="12"/>
        <v>1.9615384615384615</v>
      </c>
      <c r="AF165" s="133"/>
    </row>
    <row r="166" spans="1:32" x14ac:dyDescent="0.25">
      <c r="A166" s="133"/>
      <c r="B166" s="119" t="s">
        <v>1510</v>
      </c>
      <c r="C166" s="133"/>
      <c r="D166" s="160"/>
      <c r="E166" s="329">
        <f>PERCENTILE(E90:E98,0.05)</f>
        <v>15.72769953051643</v>
      </c>
      <c r="F166" s="329">
        <f t="shared" ref="F166:AE166" si="13">PERCENTILE(F90:F98,0.05)</f>
        <v>17.218309859154928</v>
      </c>
      <c r="G166" s="20">
        <f t="shared" si="13"/>
        <v>16.8</v>
      </c>
      <c r="H166" s="20">
        <f t="shared" si="13"/>
        <v>12.026262626262627</v>
      </c>
      <c r="I166" s="329">
        <f t="shared" si="13"/>
        <v>21.549270482603816</v>
      </c>
      <c r="J166" s="20">
        <f t="shared" si="13"/>
        <v>23.008305274971942</v>
      </c>
      <c r="K166" s="20">
        <f t="shared" si="13"/>
        <v>10.945571658615137</v>
      </c>
      <c r="L166" s="20">
        <f t="shared" si="13"/>
        <v>10.331313131313133</v>
      </c>
      <c r="M166" s="20">
        <f t="shared" si="13"/>
        <v>3.4</v>
      </c>
      <c r="N166" s="329">
        <f t="shared" si="13"/>
        <v>11.3</v>
      </c>
      <c r="O166" s="20">
        <f t="shared" si="13"/>
        <v>20.56</v>
      </c>
      <c r="P166" s="20">
        <f t="shared" si="13"/>
        <v>11.14</v>
      </c>
      <c r="Q166" s="20">
        <f t="shared" si="13"/>
        <v>4.42</v>
      </c>
      <c r="R166" s="20">
        <f t="shared" si="13"/>
        <v>13.2</v>
      </c>
      <c r="S166" s="329">
        <f t="shared" si="13"/>
        <v>0.53101449275362311</v>
      </c>
      <c r="T166" s="20">
        <f t="shared" si="13"/>
        <v>29.8</v>
      </c>
      <c r="U166" s="20">
        <f t="shared" si="13"/>
        <v>7.6</v>
      </c>
      <c r="V166" s="329">
        <f t="shared" si="13"/>
        <v>2.2000000000000002</v>
      </c>
      <c r="W166" s="20">
        <f t="shared" si="13"/>
        <v>2</v>
      </c>
      <c r="X166" s="329">
        <f t="shared" si="13"/>
        <v>1.5360930232558139</v>
      </c>
      <c r="Y166" s="20">
        <f t="shared" si="13"/>
        <v>0.98597383720930221</v>
      </c>
      <c r="Z166" s="20">
        <f t="shared" si="13"/>
        <v>0.83262411347517729</v>
      </c>
      <c r="AA166" s="20">
        <f t="shared" si="13"/>
        <v>0.37055044278520577</v>
      </c>
      <c r="AB166" s="20">
        <f t="shared" si="13"/>
        <v>1.9294117647058824</v>
      </c>
      <c r="AC166" s="329">
        <f t="shared" si="13"/>
        <v>5.3809523809523807E-2</v>
      </c>
      <c r="AD166" s="329">
        <f t="shared" si="13"/>
        <v>0.83929618768328451</v>
      </c>
      <c r="AE166" s="20">
        <f t="shared" si="13"/>
        <v>1.9769230769230768</v>
      </c>
      <c r="AF166" s="133"/>
    </row>
    <row r="167" spans="1:32" x14ac:dyDescent="0.25">
      <c r="A167" s="133"/>
      <c r="B167" s="119" t="s">
        <v>1511</v>
      </c>
      <c r="C167" s="133"/>
      <c r="D167" s="160"/>
      <c r="E167" s="329">
        <f>PERCENTILE(E90:E98,0.95)</f>
        <v>18.654469530752344</v>
      </c>
      <c r="F167" s="329">
        <f t="shared" ref="F167:AE167" si="14">PERCENTILE(F90:F98,0.95)</f>
        <v>20.273031825795631</v>
      </c>
      <c r="G167" s="20">
        <f t="shared" si="14"/>
        <v>22.256799999999998</v>
      </c>
      <c r="H167" s="20">
        <f t="shared" si="14"/>
        <v>21.065569082125602</v>
      </c>
      <c r="I167" s="329">
        <f t="shared" si="14"/>
        <v>36.583512195121934</v>
      </c>
      <c r="J167" s="20">
        <f t="shared" si="14"/>
        <v>32.001777777777697</v>
      </c>
      <c r="K167" s="20">
        <f t="shared" si="14"/>
        <v>16.802171428571427</v>
      </c>
      <c r="L167" s="20">
        <f t="shared" si="14"/>
        <v>18.613124637681157</v>
      </c>
      <c r="M167" s="20">
        <f t="shared" si="14"/>
        <v>8.7999999999999989</v>
      </c>
      <c r="N167" s="329">
        <f t="shared" si="14"/>
        <v>20.38</v>
      </c>
      <c r="O167" s="20">
        <f t="shared" si="14"/>
        <v>39.579999999999991</v>
      </c>
      <c r="P167" s="20">
        <f t="shared" si="14"/>
        <v>16.18</v>
      </c>
      <c r="Q167" s="20">
        <f t="shared" si="14"/>
        <v>8.02</v>
      </c>
      <c r="R167" s="20">
        <f t="shared" si="14"/>
        <v>21.4</v>
      </c>
      <c r="S167" s="329">
        <f t="shared" si="14"/>
        <v>2.6633333333333331</v>
      </c>
      <c r="T167" s="20">
        <f t="shared" si="14"/>
        <v>50.6</v>
      </c>
      <c r="U167" s="20">
        <f t="shared" si="14"/>
        <v>23.599999999999998</v>
      </c>
      <c r="V167" s="329">
        <f t="shared" si="14"/>
        <v>7.3999999999999986</v>
      </c>
      <c r="W167" s="20">
        <f t="shared" si="14"/>
        <v>6</v>
      </c>
      <c r="X167" s="329">
        <f t="shared" si="14"/>
        <v>2.1280808080808082</v>
      </c>
      <c r="Y167" s="20">
        <f t="shared" si="14"/>
        <v>1.5387997623291738</v>
      </c>
      <c r="Z167" s="20">
        <f t="shared" si="14"/>
        <v>1.4138461538461538</v>
      </c>
      <c r="AA167" s="20">
        <f t="shared" si="14"/>
        <v>0.84606214578854788</v>
      </c>
      <c r="AB167" s="20">
        <f t="shared" si="14"/>
        <v>2.5816377171215881</v>
      </c>
      <c r="AC167" s="329">
        <f t="shared" si="14"/>
        <v>0.23260188087774292</v>
      </c>
      <c r="AD167" s="329">
        <f t="shared" si="14"/>
        <v>0.94714285714285706</v>
      </c>
      <c r="AE167" s="20">
        <f t="shared" si="14"/>
        <v>4.4599999999999991</v>
      </c>
      <c r="AF167" s="133"/>
    </row>
    <row r="168" spans="1:32" x14ac:dyDescent="0.25">
      <c r="A168" s="133"/>
      <c r="B168" s="119" t="s">
        <v>104</v>
      </c>
      <c r="C168" s="133"/>
      <c r="D168" s="160"/>
      <c r="E168" s="329">
        <f>MAX(E90:E98)</f>
        <v>18.661971830985912</v>
      </c>
      <c r="F168" s="329">
        <f t="shared" ref="F168:AE168" si="15">MAX(F90:F98)</f>
        <v>20.343383584589599</v>
      </c>
      <c r="G168" s="20">
        <f t="shared" si="15"/>
        <v>22.427999999999997</v>
      </c>
      <c r="H168" s="20">
        <f t="shared" si="15"/>
        <v>22.783999999999999</v>
      </c>
      <c r="I168" s="329">
        <f t="shared" si="15"/>
        <v>40.94</v>
      </c>
      <c r="J168" s="20">
        <f t="shared" si="15"/>
        <v>32.04</v>
      </c>
      <c r="K168" s="20">
        <f t="shared" si="15"/>
        <v>18.155999999999999</v>
      </c>
      <c r="L168" s="20">
        <f t="shared" si="15"/>
        <v>18.917874396135264</v>
      </c>
      <c r="M168" s="20">
        <f t="shared" si="15"/>
        <v>10</v>
      </c>
      <c r="N168" s="329">
        <f t="shared" si="15"/>
        <v>22.5</v>
      </c>
      <c r="O168" s="20">
        <f t="shared" si="15"/>
        <v>44.3</v>
      </c>
      <c r="P168" s="20">
        <f t="shared" si="15"/>
        <v>16.3</v>
      </c>
      <c r="Q168" s="20">
        <f t="shared" si="15"/>
        <v>8.5</v>
      </c>
      <c r="R168" s="20">
        <f t="shared" si="15"/>
        <v>23</v>
      </c>
      <c r="S168" s="329">
        <f t="shared" si="15"/>
        <v>2.75</v>
      </c>
      <c r="T168" s="20">
        <f t="shared" si="15"/>
        <v>51</v>
      </c>
      <c r="U168" s="20">
        <f t="shared" si="15"/>
        <v>26</v>
      </c>
      <c r="V168" s="329">
        <f t="shared" si="15"/>
        <v>9</v>
      </c>
      <c r="W168" s="20">
        <f t="shared" si="15"/>
        <v>6</v>
      </c>
      <c r="X168" s="329">
        <f t="shared" si="15"/>
        <v>2.2000000000000002</v>
      </c>
      <c r="Y168" s="20">
        <f t="shared" si="15"/>
        <v>1.588235294117647</v>
      </c>
      <c r="Z168" s="20">
        <f t="shared" si="15"/>
        <v>1.6</v>
      </c>
      <c r="AA168" s="20">
        <f t="shared" si="15"/>
        <v>0.91176470588235292</v>
      </c>
      <c r="AB168" s="20">
        <f t="shared" si="15"/>
        <v>2.7435897435897436</v>
      </c>
      <c r="AC168" s="329">
        <f t="shared" si="15"/>
        <v>0.27272727272727271</v>
      </c>
      <c r="AD168" s="329">
        <f t="shared" si="15"/>
        <v>0.95</v>
      </c>
      <c r="AE168" s="20">
        <f t="shared" si="15"/>
        <v>5.5</v>
      </c>
      <c r="AF168" s="133"/>
    </row>
    <row r="169" spans="1:32" x14ac:dyDescent="0.25">
      <c r="A169" s="133"/>
      <c r="B169" s="133"/>
      <c r="C169" s="133"/>
      <c r="D169" s="160"/>
      <c r="E169" s="160"/>
      <c r="F169" s="160"/>
      <c r="G169" s="160"/>
      <c r="H169" s="160"/>
      <c r="I169" s="160"/>
      <c r="J169" s="160"/>
      <c r="K169" s="160"/>
      <c r="L169" s="160"/>
      <c r="M169" s="160"/>
      <c r="N169" s="160"/>
      <c r="O169" s="160"/>
      <c r="P169" s="160"/>
      <c r="Q169" s="160"/>
      <c r="R169" s="160"/>
      <c r="S169" s="160"/>
      <c r="T169" s="160"/>
      <c r="U169" s="160"/>
      <c r="V169" s="160"/>
      <c r="W169" s="160"/>
      <c r="X169" s="160"/>
      <c r="Y169" s="160"/>
      <c r="Z169" s="160"/>
      <c r="AA169" s="160"/>
      <c r="AB169" s="160"/>
      <c r="AC169" s="160"/>
      <c r="AD169" s="160"/>
      <c r="AE169" s="160"/>
      <c r="AF169" s="133"/>
    </row>
    <row r="170" spans="1:32" x14ac:dyDescent="0.25">
      <c r="A170" s="133"/>
      <c r="B170" s="125" t="s">
        <v>87</v>
      </c>
      <c r="C170" s="133"/>
      <c r="D170" s="160"/>
      <c r="E170" s="199" t="s">
        <v>1271</v>
      </c>
      <c r="F170" s="199" t="s">
        <v>1272</v>
      </c>
      <c r="G170" s="199" t="s">
        <v>1273</v>
      </c>
      <c r="H170" s="199" t="s">
        <v>1274</v>
      </c>
      <c r="I170" s="199" t="s">
        <v>1275</v>
      </c>
      <c r="J170" s="199" t="s">
        <v>1276</v>
      </c>
      <c r="K170" s="199" t="s">
        <v>1277</v>
      </c>
      <c r="L170" s="199" t="s">
        <v>1278</v>
      </c>
      <c r="M170" s="199" t="s">
        <v>1279</v>
      </c>
      <c r="N170" s="324" t="s">
        <v>1280</v>
      </c>
      <c r="O170" s="324" t="s">
        <v>1281</v>
      </c>
      <c r="P170" s="199" t="s">
        <v>1282</v>
      </c>
      <c r="Q170" s="199" t="s">
        <v>1283</v>
      </c>
      <c r="R170" s="199" t="s">
        <v>1284</v>
      </c>
      <c r="S170" s="199" t="s">
        <v>1285</v>
      </c>
      <c r="T170" s="199" t="s">
        <v>1286</v>
      </c>
      <c r="U170" s="199" t="s">
        <v>1287</v>
      </c>
      <c r="V170" s="199" t="s">
        <v>1288</v>
      </c>
      <c r="W170" s="199" t="s">
        <v>1289</v>
      </c>
      <c r="X170" s="199" t="s">
        <v>1290</v>
      </c>
      <c r="Y170" s="199" t="s">
        <v>1291</v>
      </c>
      <c r="Z170" s="199" t="s">
        <v>1292</v>
      </c>
      <c r="AA170" s="199" t="s">
        <v>1293</v>
      </c>
      <c r="AB170" s="199" t="s">
        <v>1294</v>
      </c>
      <c r="AC170" s="199" t="s">
        <v>1295</v>
      </c>
      <c r="AD170" s="199" t="s">
        <v>1296</v>
      </c>
      <c r="AE170" s="199" t="s">
        <v>1297</v>
      </c>
      <c r="AF170" s="133"/>
    </row>
    <row r="171" spans="1:32" x14ac:dyDescent="0.25">
      <c r="A171" s="133"/>
      <c r="B171" s="119" t="s">
        <v>103</v>
      </c>
      <c r="C171" s="133"/>
      <c r="D171" s="160"/>
      <c r="E171" s="329">
        <f>MIN(E100:E139)</f>
        <v>11.78861788617885</v>
      </c>
      <c r="F171" s="329">
        <f t="shared" ref="F171:AE171" si="16">MIN(F100:F139)</f>
        <v>12.845528455284539</v>
      </c>
      <c r="G171" s="20">
        <f t="shared" si="16"/>
        <v>13.103999999999999</v>
      </c>
      <c r="H171" s="20">
        <f t="shared" si="16"/>
        <v>11.818181818181817</v>
      </c>
      <c r="I171" s="329">
        <f t="shared" si="16"/>
        <v>13.787878787878785</v>
      </c>
      <c r="J171" s="20">
        <f t="shared" si="16"/>
        <v>20.214735283228435</v>
      </c>
      <c r="K171" s="20">
        <f t="shared" si="16"/>
        <v>9.3430127041742281</v>
      </c>
      <c r="L171" s="20">
        <f t="shared" si="16"/>
        <v>6.1654942613846728</v>
      </c>
      <c r="M171" s="20">
        <f t="shared" si="16"/>
        <v>1</v>
      </c>
      <c r="N171" s="329">
        <f t="shared" si="16"/>
        <v>25.024999999999999</v>
      </c>
      <c r="O171" s="20">
        <f t="shared" si="16"/>
        <v>23.034374999999997</v>
      </c>
      <c r="P171" s="20">
        <f t="shared" si="16"/>
        <v>11.375</v>
      </c>
      <c r="Q171" s="20">
        <f t="shared" si="16"/>
        <v>4.6428571428571423</v>
      </c>
      <c r="R171" s="20">
        <f t="shared" si="16"/>
        <v>11</v>
      </c>
      <c r="S171" s="329">
        <f t="shared" si="16"/>
        <v>0</v>
      </c>
      <c r="T171" s="20">
        <f t="shared" si="16"/>
        <v>24.852941176470587</v>
      </c>
      <c r="U171" s="20">
        <f t="shared" si="16"/>
        <v>6.6585365853658534</v>
      </c>
      <c r="V171" s="329">
        <f t="shared" si="16"/>
        <v>0.23214285714285715</v>
      </c>
      <c r="W171" s="20">
        <f t="shared" si="16"/>
        <v>0</v>
      </c>
      <c r="X171" s="329">
        <f t="shared" si="16"/>
        <v>1.0485436893203883</v>
      </c>
      <c r="Y171" s="20">
        <f t="shared" si="16"/>
        <v>0.66480446927374304</v>
      </c>
      <c r="Z171" s="20">
        <f t="shared" si="16"/>
        <v>0.60396039603960394</v>
      </c>
      <c r="AA171" s="20">
        <f t="shared" si="16"/>
        <v>0.84</v>
      </c>
      <c r="AB171" s="20">
        <f t="shared" si="16"/>
        <v>1.5</v>
      </c>
      <c r="AC171" s="329">
        <f t="shared" si="16"/>
        <v>5.2356020942408371E-3</v>
      </c>
      <c r="AD171" s="329">
        <f t="shared" si="16"/>
        <v>0.91428571428571426</v>
      </c>
      <c r="AE171" s="20">
        <f t="shared" si="16"/>
        <v>2.1818181818181817</v>
      </c>
      <c r="AF171" s="133"/>
    </row>
    <row r="172" spans="1:32" x14ac:dyDescent="0.25">
      <c r="A172" s="133"/>
      <c r="B172" s="119" t="s">
        <v>1510</v>
      </c>
      <c r="C172" s="133"/>
      <c r="D172" s="160"/>
      <c r="E172" s="329">
        <f>PERCENTILE(E100:E139,0.05)</f>
        <v>12.03252032520324</v>
      </c>
      <c r="F172" s="329">
        <f t="shared" ref="F172:AE172" si="17">PERCENTILE(F100:F139,0.05)</f>
        <v>13.650406504065026</v>
      </c>
      <c r="G172" s="20">
        <f t="shared" si="17"/>
        <v>14.197206439393939</v>
      </c>
      <c r="H172" s="20">
        <f t="shared" si="17"/>
        <v>12.655226607876937</v>
      </c>
      <c r="I172" s="329">
        <f t="shared" si="17"/>
        <v>15.598007220871342</v>
      </c>
      <c r="J172" s="20">
        <f t="shared" si="17"/>
        <v>22.92401168662531</v>
      </c>
      <c r="K172" s="20">
        <f t="shared" si="17"/>
        <v>10.334285702265154</v>
      </c>
      <c r="L172" s="20">
        <f t="shared" si="17"/>
        <v>7.4275790832290358</v>
      </c>
      <c r="M172" s="20">
        <f t="shared" si="17"/>
        <v>1.9500000000000002</v>
      </c>
      <c r="N172" s="329">
        <f t="shared" si="17"/>
        <v>40.157031249999996</v>
      </c>
      <c r="O172" s="20">
        <f t="shared" si="17"/>
        <v>30.735700495049503</v>
      </c>
      <c r="P172" s="20">
        <f t="shared" si="17"/>
        <v>11.868534873188405</v>
      </c>
      <c r="Q172" s="20">
        <f t="shared" si="17"/>
        <v>6.0998437499999998</v>
      </c>
      <c r="R172" s="20">
        <f t="shared" si="17"/>
        <v>12.95</v>
      </c>
      <c r="S172" s="329">
        <f t="shared" si="17"/>
        <v>0</v>
      </c>
      <c r="T172" s="20">
        <f t="shared" si="17"/>
        <v>32.685227272727275</v>
      </c>
      <c r="U172" s="20">
        <f t="shared" si="17"/>
        <v>7.6466401889222837</v>
      </c>
      <c r="V172" s="329">
        <f t="shared" si="17"/>
        <v>0.41319769385026739</v>
      </c>
      <c r="W172" s="20">
        <f t="shared" si="17"/>
        <v>0</v>
      </c>
      <c r="X172" s="329">
        <f t="shared" si="17"/>
        <v>1.1014448051948049</v>
      </c>
      <c r="Y172" s="20">
        <f t="shared" si="17"/>
        <v>0.79955757046100073</v>
      </c>
      <c r="Z172" s="20">
        <f t="shared" si="17"/>
        <v>0.67217194570135741</v>
      </c>
      <c r="AA172" s="20">
        <f t="shared" si="17"/>
        <v>1.0322776280323449</v>
      </c>
      <c r="AB172" s="20">
        <f t="shared" si="17"/>
        <v>1.552946224256293</v>
      </c>
      <c r="AC172" s="329">
        <f t="shared" si="17"/>
        <v>6.4415322580645158E-3</v>
      </c>
      <c r="AD172" s="329">
        <f t="shared" si="17"/>
        <v>0.92467592592592585</v>
      </c>
      <c r="AE172" s="20">
        <f t="shared" si="17"/>
        <v>2.4054621848739499</v>
      </c>
      <c r="AF172" s="133"/>
    </row>
    <row r="173" spans="1:32" x14ac:dyDescent="0.25">
      <c r="A173" s="133"/>
      <c r="B173" s="119" t="s">
        <v>1511</v>
      </c>
      <c r="C173" s="133"/>
      <c r="D173" s="160"/>
      <c r="E173" s="329">
        <f>PERCENTILE(E100:E139,0.95)</f>
        <v>16.203252032520307</v>
      </c>
      <c r="F173" s="329">
        <f t="shared" ref="F173:AE173" si="18">PERCENTILE(F100:F139,0.95)</f>
        <v>17.577235772357703</v>
      </c>
      <c r="G173" s="20">
        <f t="shared" si="18"/>
        <v>21.438529411764705</v>
      </c>
      <c r="H173" s="20">
        <f t="shared" si="18"/>
        <v>22.47851243290814</v>
      </c>
      <c r="I173" s="329">
        <f t="shared" si="18"/>
        <v>29.556259280937365</v>
      </c>
      <c r="J173" s="20">
        <f t="shared" si="18"/>
        <v>41.398401450230708</v>
      </c>
      <c r="K173" s="20">
        <f t="shared" si="18"/>
        <v>17.740145049475558</v>
      </c>
      <c r="L173" s="20">
        <f t="shared" si="18"/>
        <v>20.102750138197898</v>
      </c>
      <c r="M173" s="20">
        <f t="shared" si="18"/>
        <v>5</v>
      </c>
      <c r="N173" s="329">
        <f t="shared" si="18"/>
        <v>77.786041666666662</v>
      </c>
      <c r="O173" s="20">
        <f t="shared" si="18"/>
        <v>55.032872340425527</v>
      </c>
      <c r="P173" s="20">
        <f t="shared" si="18"/>
        <v>27.51163882013201</v>
      </c>
      <c r="Q173" s="20">
        <f t="shared" si="18"/>
        <v>14.006610942249232</v>
      </c>
      <c r="R173" s="20">
        <f t="shared" si="18"/>
        <v>23.049999999999997</v>
      </c>
      <c r="S173" s="329">
        <f t="shared" si="18"/>
        <v>0.5</v>
      </c>
      <c r="T173" s="20">
        <f t="shared" si="18"/>
        <v>79.381372549019602</v>
      </c>
      <c r="U173" s="20">
        <f t="shared" si="18"/>
        <v>20.990737006603819</v>
      </c>
      <c r="V173" s="329">
        <f t="shared" si="18"/>
        <v>1.5203787878787876</v>
      </c>
      <c r="W173" s="20">
        <f t="shared" si="18"/>
        <v>3.3330429732868754</v>
      </c>
      <c r="X173" s="329">
        <f t="shared" si="18"/>
        <v>1.381440251572327</v>
      </c>
      <c r="Y173" s="20">
        <f t="shared" si="18"/>
        <v>1.3031354448511854</v>
      </c>
      <c r="Z173" s="20">
        <f t="shared" si="18"/>
        <v>1.3543417366946779</v>
      </c>
      <c r="AA173" s="20">
        <f t="shared" si="18"/>
        <v>1.9033052039381142</v>
      </c>
      <c r="AB173" s="20">
        <f t="shared" si="18"/>
        <v>2.6833333333333322</v>
      </c>
      <c r="AC173" s="329">
        <f t="shared" si="18"/>
        <v>4.2599444958371875E-2</v>
      </c>
      <c r="AD173" s="329">
        <f t="shared" si="18"/>
        <v>1</v>
      </c>
      <c r="AE173" s="20">
        <f t="shared" si="18"/>
        <v>5.6833333333333318</v>
      </c>
      <c r="AF173" s="133"/>
    </row>
    <row r="174" spans="1:32" x14ac:dyDescent="0.25">
      <c r="A174" s="133"/>
      <c r="B174" s="119" t="s">
        <v>104</v>
      </c>
      <c r="C174" s="133"/>
      <c r="D174" s="160"/>
      <c r="E174" s="329">
        <f>MAX(E100:E139)</f>
        <v>17.0731707317073</v>
      </c>
      <c r="F174" s="329">
        <f t="shared" ref="F174:AE174" si="19">MAX(F100:F139)</f>
        <v>17.886178861788597</v>
      </c>
      <c r="G174" s="20">
        <f t="shared" si="19"/>
        <v>22.195121951219509</v>
      </c>
      <c r="H174" s="20">
        <f t="shared" si="19"/>
        <v>25.999999999999996</v>
      </c>
      <c r="I174" s="329">
        <f t="shared" si="19"/>
        <v>29.804878048780488</v>
      </c>
      <c r="J174" s="20">
        <f t="shared" si="19"/>
        <v>49.650082918739642</v>
      </c>
      <c r="K174" s="20">
        <f t="shared" si="19"/>
        <v>18.390243902439021</v>
      </c>
      <c r="L174" s="20">
        <f t="shared" si="19"/>
        <v>20.609756097560975</v>
      </c>
      <c r="M174" s="20">
        <f t="shared" si="19"/>
        <v>7</v>
      </c>
      <c r="N174" s="329">
        <f t="shared" si="19"/>
        <v>81.803191489361694</v>
      </c>
      <c r="O174" s="20">
        <f t="shared" si="19"/>
        <v>68.939393939393938</v>
      </c>
      <c r="P174" s="20">
        <f t="shared" si="19"/>
        <v>28.425773195876289</v>
      </c>
      <c r="Q174" s="20">
        <f t="shared" si="19"/>
        <v>16.217821782178216</v>
      </c>
      <c r="R174" s="20">
        <f t="shared" si="19"/>
        <v>25</v>
      </c>
      <c r="S174" s="329">
        <f t="shared" si="19"/>
        <v>0.77777777777777779</v>
      </c>
      <c r="T174" s="20">
        <f t="shared" si="19"/>
        <v>81.53179190751446</v>
      </c>
      <c r="U174" s="20">
        <f t="shared" si="19"/>
        <v>23.089552238805968</v>
      </c>
      <c r="V174" s="329">
        <f t="shared" si="19"/>
        <v>1.75</v>
      </c>
      <c r="W174" s="20">
        <f t="shared" si="19"/>
        <v>3.7333333333333334</v>
      </c>
      <c r="X174" s="329">
        <f t="shared" si="19"/>
        <v>1.4090909090909092</v>
      </c>
      <c r="Y174" s="20">
        <f t="shared" si="19"/>
        <v>1.4374999999999998</v>
      </c>
      <c r="Z174" s="20">
        <f t="shared" si="19"/>
        <v>1.4444444444444444</v>
      </c>
      <c r="AA174" s="20">
        <f t="shared" si="19"/>
        <v>2.3278688524590163</v>
      </c>
      <c r="AB174" s="20">
        <f t="shared" si="19"/>
        <v>3.2934782608695654</v>
      </c>
      <c r="AC174" s="329">
        <f t="shared" si="19"/>
        <v>4.8543689320388349E-2</v>
      </c>
      <c r="AD174" s="329">
        <f t="shared" si="19"/>
        <v>1</v>
      </c>
      <c r="AE174" s="20">
        <f t="shared" si="19"/>
        <v>6.0869565217391308</v>
      </c>
      <c r="AF174" s="133"/>
    </row>
    <row r="175" spans="1:32" x14ac:dyDescent="0.25">
      <c r="A175" s="133"/>
      <c r="B175" s="133"/>
      <c r="C175" s="133"/>
      <c r="D175" s="160"/>
      <c r="E175" s="160"/>
      <c r="F175" s="160"/>
      <c r="G175" s="160"/>
      <c r="H175" s="160"/>
      <c r="I175" s="160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60"/>
      <c r="Y175" s="160"/>
      <c r="Z175" s="160"/>
      <c r="AA175" s="160"/>
      <c r="AB175" s="160"/>
      <c r="AC175" s="160"/>
      <c r="AD175" s="160"/>
      <c r="AE175" s="160"/>
      <c r="AF175" s="133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75"/>
  <sheetViews>
    <sheetView workbookViewId="0">
      <selection activeCell="V105" sqref="V105"/>
    </sheetView>
  </sheetViews>
  <sheetFormatPr defaultRowHeight="15" x14ac:dyDescent="0.25"/>
  <cols>
    <col min="1" max="1" width="3.7109375" style="25" customWidth="1"/>
    <col min="2" max="2" width="34.7109375" style="25" customWidth="1"/>
    <col min="3" max="3" width="27.42578125" style="25" customWidth="1"/>
    <col min="4" max="4" width="9.140625" style="25"/>
    <col min="5" max="7" width="10.5703125" style="25" customWidth="1"/>
    <col min="8" max="8" width="12" style="25" customWidth="1"/>
    <col min="9" max="9" width="9.140625" style="25"/>
    <col min="10" max="10" width="3.7109375" style="25" customWidth="1"/>
    <col min="11" max="16384" width="9.140625" style="25"/>
  </cols>
  <sheetData>
    <row r="1" spans="1:10" x14ac:dyDescent="0.25">
      <c r="A1" s="126"/>
      <c r="B1" s="126"/>
      <c r="C1" s="126"/>
      <c r="D1" s="126"/>
      <c r="E1" s="126"/>
      <c r="F1" s="126"/>
      <c r="G1" s="126"/>
      <c r="H1" s="126"/>
      <c r="I1" s="126"/>
      <c r="J1" s="126"/>
    </row>
    <row r="2" spans="1:10" ht="30" x14ac:dyDescent="0.25">
      <c r="A2" s="126"/>
      <c r="B2" s="25" t="s">
        <v>86</v>
      </c>
      <c r="C2" s="9" t="s">
        <v>1155</v>
      </c>
      <c r="D2" s="25" t="s">
        <v>1156</v>
      </c>
      <c r="E2" s="25" t="s">
        <v>1157</v>
      </c>
      <c r="F2" s="25" t="s">
        <v>1158</v>
      </c>
      <c r="G2" s="25" t="s">
        <v>1159</v>
      </c>
      <c r="H2" s="158" t="s">
        <v>1413</v>
      </c>
      <c r="I2" s="25" t="s">
        <v>1160</v>
      </c>
      <c r="J2" s="126"/>
    </row>
    <row r="3" spans="1:10" x14ac:dyDescent="0.25">
      <c r="A3" s="126"/>
      <c r="B3" s="39" t="s">
        <v>1412</v>
      </c>
      <c r="C3" s="9"/>
      <c r="H3" s="11" t="s">
        <v>1411</v>
      </c>
      <c r="J3" s="126"/>
    </row>
    <row r="4" spans="1:10" x14ac:dyDescent="0.25">
      <c r="A4" s="126"/>
      <c r="B4" s="126"/>
      <c r="C4" s="126"/>
      <c r="D4" s="126"/>
      <c r="E4" s="126"/>
      <c r="F4" s="126"/>
      <c r="G4" s="126"/>
      <c r="H4" s="126"/>
      <c r="I4" s="126"/>
      <c r="J4" s="126"/>
    </row>
    <row r="5" spans="1:10" x14ac:dyDescent="0.25">
      <c r="A5" s="126"/>
      <c r="B5" s="61" t="s">
        <v>88</v>
      </c>
      <c r="C5" s="25" t="s">
        <v>1161</v>
      </c>
      <c r="D5" s="51" t="s">
        <v>1162</v>
      </c>
      <c r="E5" s="25">
        <v>10</v>
      </c>
      <c r="F5" s="25">
        <v>9.5</v>
      </c>
      <c r="G5" s="25">
        <v>9.5</v>
      </c>
      <c r="H5" s="153">
        <f t="shared" ref="H5:H51" si="0">AVERAGE(E5:G5)*I5</f>
        <v>4.7154471544715397</v>
      </c>
      <c r="I5" s="25">
        <v>0.48780487804877998</v>
      </c>
      <c r="J5" s="127"/>
    </row>
    <row r="6" spans="1:10" x14ac:dyDescent="0.25">
      <c r="A6" s="126"/>
      <c r="B6" s="61" t="s">
        <v>88</v>
      </c>
      <c r="C6" s="25" t="s">
        <v>1163</v>
      </c>
      <c r="D6" s="51" t="s">
        <v>1162</v>
      </c>
      <c r="E6" s="25">
        <v>20.5</v>
      </c>
      <c r="F6" s="25">
        <v>20</v>
      </c>
      <c r="G6" s="25">
        <v>20</v>
      </c>
      <c r="H6" s="153">
        <f t="shared" si="0"/>
        <v>5.1842330762639071</v>
      </c>
      <c r="I6" s="25">
        <v>0.257069408740359</v>
      </c>
      <c r="J6" s="127"/>
    </row>
    <row r="7" spans="1:10" x14ac:dyDescent="0.25">
      <c r="A7" s="126"/>
      <c r="B7" s="61" t="s">
        <v>88</v>
      </c>
      <c r="C7" s="25" t="s">
        <v>1164</v>
      </c>
      <c r="D7" s="51" t="s">
        <v>1162</v>
      </c>
      <c r="E7" s="25">
        <v>20.5</v>
      </c>
      <c r="F7" s="25">
        <v>20.5</v>
      </c>
      <c r="G7" s="25">
        <v>19</v>
      </c>
      <c r="H7" s="153">
        <f t="shared" si="0"/>
        <v>5.1413881748071795</v>
      </c>
      <c r="I7" s="25">
        <v>0.257069408740359</v>
      </c>
      <c r="J7" s="127"/>
    </row>
    <row r="8" spans="1:10" x14ac:dyDescent="0.25">
      <c r="A8" s="126"/>
      <c r="B8" s="61" t="s">
        <v>88</v>
      </c>
      <c r="C8" s="25" t="s">
        <v>1165</v>
      </c>
      <c r="D8" s="51" t="s">
        <v>1162</v>
      </c>
      <c r="E8" s="25">
        <v>21.5</v>
      </c>
      <c r="F8" s="25">
        <v>21</v>
      </c>
      <c r="G8" s="25">
        <v>19.5</v>
      </c>
      <c r="H8" s="153">
        <f t="shared" si="0"/>
        <v>5.3127677806340863</v>
      </c>
      <c r="I8" s="25">
        <v>0.257069408740359</v>
      </c>
      <c r="J8" s="127"/>
    </row>
    <row r="9" spans="1:10" x14ac:dyDescent="0.25">
      <c r="A9" s="126"/>
      <c r="B9" s="61" t="s">
        <v>88</v>
      </c>
      <c r="C9" s="25" t="s">
        <v>1166</v>
      </c>
      <c r="D9" s="51" t="s">
        <v>1162</v>
      </c>
      <c r="E9" s="25">
        <v>19.5</v>
      </c>
      <c r="F9" s="25">
        <v>21</v>
      </c>
      <c r="G9" s="25">
        <v>19.5</v>
      </c>
      <c r="H9" s="153">
        <f t="shared" si="0"/>
        <v>5.1413881748071795</v>
      </c>
      <c r="I9" s="25">
        <v>0.257069408740359</v>
      </c>
      <c r="J9" s="127"/>
    </row>
    <row r="10" spans="1:10" x14ac:dyDescent="0.25">
      <c r="A10" s="126"/>
      <c r="B10" s="61" t="s">
        <v>88</v>
      </c>
      <c r="C10" s="25" t="s">
        <v>1167</v>
      </c>
      <c r="D10" s="51" t="s">
        <v>1162</v>
      </c>
      <c r="E10" s="25">
        <v>22</v>
      </c>
      <c r="F10" s="25">
        <v>21.5</v>
      </c>
      <c r="G10" s="25">
        <v>19</v>
      </c>
      <c r="H10" s="153">
        <f t="shared" si="0"/>
        <v>5.3556126820908121</v>
      </c>
      <c r="I10" s="25">
        <v>0.257069408740359</v>
      </c>
      <c r="J10" s="127"/>
    </row>
    <row r="11" spans="1:10" x14ac:dyDescent="0.25">
      <c r="A11" s="126"/>
      <c r="B11" s="61" t="s">
        <v>88</v>
      </c>
      <c r="C11" s="25" t="s">
        <v>1168</v>
      </c>
      <c r="D11" s="51" t="s">
        <v>1162</v>
      </c>
      <c r="E11" s="25">
        <v>20</v>
      </c>
      <c r="F11" s="25">
        <v>20</v>
      </c>
      <c r="G11" s="25">
        <v>19.5</v>
      </c>
      <c r="H11" s="153">
        <f t="shared" si="0"/>
        <v>5.0985432733504528</v>
      </c>
      <c r="I11" s="25">
        <v>0.257069408740359</v>
      </c>
      <c r="J11" s="127"/>
    </row>
    <row r="12" spans="1:10" x14ac:dyDescent="0.25">
      <c r="A12" s="126"/>
      <c r="B12" s="61" t="s">
        <v>88</v>
      </c>
      <c r="C12" s="25" t="s">
        <v>1169</v>
      </c>
      <c r="D12" s="51" t="s">
        <v>1162</v>
      </c>
      <c r="E12" s="25">
        <v>9</v>
      </c>
      <c r="F12" s="25">
        <v>10</v>
      </c>
      <c r="G12" s="25">
        <v>9.5</v>
      </c>
      <c r="H12" s="153">
        <f t="shared" si="0"/>
        <v>4.6341463414634099</v>
      </c>
      <c r="I12" s="25">
        <v>0.48780487804877998</v>
      </c>
      <c r="J12" s="127"/>
    </row>
    <row r="13" spans="1:10" x14ac:dyDescent="0.25">
      <c r="A13" s="126"/>
      <c r="B13" s="61" t="s">
        <v>88</v>
      </c>
      <c r="C13" s="25" t="s">
        <v>1170</v>
      </c>
      <c r="D13" s="51" t="s">
        <v>1162</v>
      </c>
      <c r="E13" s="25">
        <v>19.5</v>
      </c>
      <c r="F13" s="25">
        <v>19</v>
      </c>
      <c r="G13" s="25">
        <v>20</v>
      </c>
      <c r="H13" s="153">
        <f t="shared" si="0"/>
        <v>5.0128534704370002</v>
      </c>
      <c r="I13" s="25">
        <v>0.257069408740359</v>
      </c>
      <c r="J13" s="127"/>
    </row>
    <row r="14" spans="1:10" x14ac:dyDescent="0.25">
      <c r="A14" s="126"/>
      <c r="B14" s="61" t="s">
        <v>88</v>
      </c>
      <c r="C14" s="25" t="s">
        <v>1171</v>
      </c>
      <c r="D14" s="51" t="s">
        <v>1162</v>
      </c>
      <c r="E14" s="25">
        <v>20.5</v>
      </c>
      <c r="F14" s="25">
        <v>20.5</v>
      </c>
      <c r="G14" s="25">
        <v>20</v>
      </c>
      <c r="H14" s="153">
        <f t="shared" si="0"/>
        <v>5.2270779777206329</v>
      </c>
      <c r="I14" s="25">
        <v>0.257069408740359</v>
      </c>
      <c r="J14" s="127"/>
    </row>
    <row r="15" spans="1:10" x14ac:dyDescent="0.25">
      <c r="A15" s="126"/>
      <c r="B15" s="61" t="s">
        <v>88</v>
      </c>
      <c r="C15" s="25" t="s">
        <v>1172</v>
      </c>
      <c r="D15" s="25" t="s">
        <v>1173</v>
      </c>
      <c r="E15" s="25">
        <v>18</v>
      </c>
      <c r="F15" s="25">
        <v>18.5</v>
      </c>
      <c r="G15" s="25">
        <v>17.5</v>
      </c>
      <c r="H15" s="153">
        <f t="shared" si="0"/>
        <v>4.6272493573264617</v>
      </c>
      <c r="I15" s="25">
        <v>0.257069408740359</v>
      </c>
      <c r="J15" s="127"/>
    </row>
    <row r="16" spans="1:10" x14ac:dyDescent="0.25">
      <c r="A16" s="126"/>
      <c r="B16" s="61" t="s">
        <v>88</v>
      </c>
      <c r="C16" s="25" t="s">
        <v>1174</v>
      </c>
      <c r="D16" s="25" t="s">
        <v>1173</v>
      </c>
      <c r="E16" s="25">
        <v>16</v>
      </c>
      <c r="F16" s="25">
        <v>17</v>
      </c>
      <c r="G16" s="25">
        <v>17.5</v>
      </c>
      <c r="H16" s="153">
        <f t="shared" si="0"/>
        <v>4.3273350471293766</v>
      </c>
      <c r="I16" s="25">
        <v>0.257069408740359</v>
      </c>
      <c r="J16" s="127"/>
    </row>
    <row r="17" spans="1:10" x14ac:dyDescent="0.25">
      <c r="A17" s="126"/>
      <c r="B17" s="61" t="s">
        <v>88</v>
      </c>
      <c r="C17" s="25" t="s">
        <v>1175</v>
      </c>
      <c r="D17" s="25" t="s">
        <v>1173</v>
      </c>
      <c r="E17" s="25">
        <v>9</v>
      </c>
      <c r="F17" s="25">
        <v>8.5</v>
      </c>
      <c r="G17" s="25">
        <v>9</v>
      </c>
      <c r="H17" s="153">
        <f t="shared" si="0"/>
        <v>4.3089430894308904</v>
      </c>
      <c r="I17" s="25">
        <v>0.48780487804877998</v>
      </c>
      <c r="J17" s="127"/>
    </row>
    <row r="18" spans="1:10" x14ac:dyDescent="0.25">
      <c r="A18" s="126"/>
      <c r="B18" s="61" t="s">
        <v>88</v>
      </c>
      <c r="C18" s="25" t="s">
        <v>1176</v>
      </c>
      <c r="D18" s="25" t="s">
        <v>1173</v>
      </c>
      <c r="E18" s="25">
        <v>17</v>
      </c>
      <c r="F18" s="25">
        <v>19</v>
      </c>
      <c r="G18" s="25">
        <v>20</v>
      </c>
      <c r="H18" s="153">
        <f t="shared" si="0"/>
        <v>4.7986289631533685</v>
      </c>
      <c r="I18" s="25">
        <v>0.257069408740359</v>
      </c>
      <c r="J18" s="127"/>
    </row>
    <row r="19" spans="1:10" x14ac:dyDescent="0.25">
      <c r="A19" s="126"/>
      <c r="B19" s="61" t="s">
        <v>88</v>
      </c>
      <c r="C19" s="25" t="s">
        <v>1177</v>
      </c>
      <c r="D19" s="25" t="s">
        <v>1173</v>
      </c>
      <c r="E19" s="25">
        <v>18</v>
      </c>
      <c r="F19" s="25">
        <v>19</v>
      </c>
      <c r="G19" s="25">
        <v>17.5</v>
      </c>
      <c r="H19" s="153">
        <f t="shared" si="0"/>
        <v>4.6700942587831884</v>
      </c>
      <c r="I19" s="25">
        <v>0.257069408740359</v>
      </c>
      <c r="J19" s="127"/>
    </row>
    <row r="20" spans="1:10" x14ac:dyDescent="0.25">
      <c r="A20" s="126"/>
      <c r="B20" s="61" t="s">
        <v>88</v>
      </c>
      <c r="C20" s="25" t="s">
        <v>1178</v>
      </c>
      <c r="D20" s="25" t="s">
        <v>1173</v>
      </c>
      <c r="E20" s="25">
        <v>17.5</v>
      </c>
      <c r="F20" s="25">
        <v>17</v>
      </c>
      <c r="G20" s="25">
        <v>17</v>
      </c>
      <c r="H20" s="153">
        <f t="shared" si="0"/>
        <v>4.41302485004283</v>
      </c>
      <c r="I20" s="25">
        <v>0.257069408740359</v>
      </c>
      <c r="J20" s="127"/>
    </row>
    <row r="21" spans="1:10" x14ac:dyDescent="0.25">
      <c r="A21" s="126"/>
      <c r="B21" s="61" t="s">
        <v>88</v>
      </c>
      <c r="C21" s="25" t="s">
        <v>1179</v>
      </c>
      <c r="D21" s="25" t="s">
        <v>1173</v>
      </c>
      <c r="E21" s="25">
        <v>17</v>
      </c>
      <c r="F21" s="25">
        <v>17</v>
      </c>
      <c r="G21" s="25">
        <v>17</v>
      </c>
      <c r="H21" s="153">
        <f t="shared" si="0"/>
        <v>4.3701799485861033</v>
      </c>
      <c r="I21" s="25">
        <v>0.257069408740359</v>
      </c>
      <c r="J21" s="127"/>
    </row>
    <row r="22" spans="1:10" x14ac:dyDescent="0.25">
      <c r="A22" s="126"/>
      <c r="B22" s="61" t="s">
        <v>88</v>
      </c>
      <c r="C22" s="25" t="s">
        <v>1180</v>
      </c>
      <c r="D22" s="25" t="s">
        <v>1173</v>
      </c>
      <c r="E22" s="25">
        <v>19</v>
      </c>
      <c r="F22" s="25">
        <v>20</v>
      </c>
      <c r="G22" s="25">
        <v>19.5</v>
      </c>
      <c r="H22" s="153">
        <f t="shared" si="0"/>
        <v>5.0128534704370002</v>
      </c>
      <c r="I22" s="25">
        <v>0.257069408740359</v>
      </c>
      <c r="J22" s="127"/>
    </row>
    <row r="23" spans="1:10" x14ac:dyDescent="0.25">
      <c r="A23" s="126"/>
      <c r="B23" s="61" t="s">
        <v>88</v>
      </c>
      <c r="C23" s="25" t="s">
        <v>1181</v>
      </c>
      <c r="D23" s="25" t="s">
        <v>1173</v>
      </c>
      <c r="E23" s="25">
        <v>18.5</v>
      </c>
      <c r="F23" s="25">
        <v>18</v>
      </c>
      <c r="G23" s="25">
        <v>16</v>
      </c>
      <c r="H23" s="153">
        <f t="shared" si="0"/>
        <v>4.4987146529562825</v>
      </c>
      <c r="I23" s="25">
        <v>0.257069408740359</v>
      </c>
      <c r="J23" s="127"/>
    </row>
    <row r="24" spans="1:10" x14ac:dyDescent="0.25">
      <c r="A24" s="126"/>
      <c r="B24" s="61" t="s">
        <v>88</v>
      </c>
      <c r="C24" s="25" t="s">
        <v>1182</v>
      </c>
      <c r="D24" s="25" t="s">
        <v>1173</v>
      </c>
      <c r="E24" s="25">
        <v>17</v>
      </c>
      <c r="F24" s="25">
        <v>18.5</v>
      </c>
      <c r="G24" s="25">
        <v>17.5</v>
      </c>
      <c r="H24" s="153">
        <f t="shared" si="0"/>
        <v>4.5415595544130092</v>
      </c>
      <c r="I24" s="25">
        <v>0.257069408740359</v>
      </c>
      <c r="J24" s="127"/>
    </row>
    <row r="25" spans="1:10" x14ac:dyDescent="0.25">
      <c r="A25" s="126"/>
      <c r="B25" s="61" t="s">
        <v>88</v>
      </c>
      <c r="C25" s="25" t="s">
        <v>1183</v>
      </c>
      <c r="D25" s="25" t="s">
        <v>1173</v>
      </c>
      <c r="E25" s="25">
        <v>18</v>
      </c>
      <c r="F25" s="25">
        <v>19.5</v>
      </c>
      <c r="G25" s="25">
        <v>18</v>
      </c>
      <c r="H25" s="153">
        <f t="shared" si="0"/>
        <v>4.7557840616966418</v>
      </c>
      <c r="I25" s="25">
        <v>0.257069408740359</v>
      </c>
      <c r="J25" s="127"/>
    </row>
    <row r="26" spans="1:10" x14ac:dyDescent="0.25">
      <c r="A26" s="126"/>
      <c r="B26" s="61" t="s">
        <v>88</v>
      </c>
      <c r="C26" s="25" t="s">
        <v>1184</v>
      </c>
      <c r="D26" s="25" t="s">
        <v>1173</v>
      </c>
      <c r="E26" s="25">
        <v>9.5</v>
      </c>
      <c r="F26" s="25">
        <v>9</v>
      </c>
      <c r="G26" s="25">
        <v>9.5</v>
      </c>
      <c r="H26" s="153">
        <f t="shared" si="0"/>
        <v>4.55284552845528</v>
      </c>
      <c r="I26" s="25">
        <v>0.48780487804877998</v>
      </c>
      <c r="J26" s="127"/>
    </row>
    <row r="27" spans="1:10" x14ac:dyDescent="0.25">
      <c r="A27" s="126"/>
      <c r="B27" s="61" t="s">
        <v>88</v>
      </c>
      <c r="C27" s="25" t="s">
        <v>1185</v>
      </c>
      <c r="D27" s="25" t="s">
        <v>1173</v>
      </c>
      <c r="E27" s="25">
        <v>18.5</v>
      </c>
      <c r="F27" s="25">
        <v>17.5</v>
      </c>
      <c r="G27" s="25">
        <v>19</v>
      </c>
      <c r="H27" s="153">
        <f t="shared" si="0"/>
        <v>4.7129391602399142</v>
      </c>
      <c r="I27" s="25">
        <v>0.257069408740359</v>
      </c>
      <c r="J27" s="127"/>
    </row>
    <row r="28" spans="1:10" x14ac:dyDescent="0.25">
      <c r="A28" s="126"/>
      <c r="B28" s="61" t="s">
        <v>88</v>
      </c>
      <c r="C28" s="25" t="s">
        <v>1186</v>
      </c>
      <c r="D28" s="25" t="s">
        <v>1173</v>
      </c>
      <c r="E28" s="25">
        <v>16</v>
      </c>
      <c r="F28" s="25">
        <v>19</v>
      </c>
      <c r="G28" s="25">
        <v>18</v>
      </c>
      <c r="H28" s="153">
        <f t="shared" si="0"/>
        <v>4.5415595544130092</v>
      </c>
      <c r="I28" s="25">
        <v>0.257069408740359</v>
      </c>
      <c r="J28" s="127"/>
    </row>
    <row r="29" spans="1:10" x14ac:dyDescent="0.25">
      <c r="A29" s="126"/>
      <c r="B29" s="61" t="s">
        <v>88</v>
      </c>
      <c r="C29" s="25" t="s">
        <v>1187</v>
      </c>
      <c r="D29" s="25" t="s">
        <v>1173</v>
      </c>
      <c r="E29" s="25">
        <v>20.5</v>
      </c>
      <c r="F29" s="25">
        <v>19.5</v>
      </c>
      <c r="G29" s="25">
        <v>18.5</v>
      </c>
      <c r="H29" s="153">
        <f t="shared" si="0"/>
        <v>5.0128534704370002</v>
      </c>
      <c r="I29" s="25">
        <v>0.257069408740359</v>
      </c>
      <c r="J29" s="127"/>
    </row>
    <row r="30" spans="1:10" x14ac:dyDescent="0.25">
      <c r="A30" s="126"/>
      <c r="B30" s="61" t="s">
        <v>88</v>
      </c>
      <c r="C30" s="25" t="s">
        <v>1188</v>
      </c>
      <c r="D30" s="25" t="s">
        <v>1173</v>
      </c>
      <c r="E30" s="25">
        <v>17</v>
      </c>
      <c r="F30" s="25">
        <v>19</v>
      </c>
      <c r="G30" s="25">
        <v>19</v>
      </c>
      <c r="H30" s="153">
        <f t="shared" si="0"/>
        <v>4.7129391602399142</v>
      </c>
      <c r="I30" s="25">
        <v>0.257069408740359</v>
      </c>
      <c r="J30" s="127"/>
    </row>
    <row r="31" spans="1:10" x14ac:dyDescent="0.25">
      <c r="A31" s="126"/>
      <c r="B31" s="61" t="s">
        <v>88</v>
      </c>
      <c r="C31" s="25" t="s">
        <v>1189</v>
      </c>
      <c r="D31" s="25" t="s">
        <v>1173</v>
      </c>
      <c r="E31" s="25">
        <v>18</v>
      </c>
      <c r="F31" s="25">
        <v>17.5</v>
      </c>
      <c r="G31" s="25">
        <v>19</v>
      </c>
      <c r="H31" s="153">
        <f t="shared" si="0"/>
        <v>4.6700942587831884</v>
      </c>
      <c r="I31" s="25">
        <v>0.257069408740359</v>
      </c>
      <c r="J31" s="127"/>
    </row>
    <row r="32" spans="1:10" x14ac:dyDescent="0.25">
      <c r="A32" s="126"/>
      <c r="B32" s="61" t="s">
        <v>88</v>
      </c>
      <c r="C32" s="25" t="s">
        <v>1190</v>
      </c>
      <c r="D32" s="25" t="s">
        <v>1173</v>
      </c>
      <c r="E32" s="25">
        <v>16</v>
      </c>
      <c r="F32" s="25">
        <v>17</v>
      </c>
      <c r="G32" s="25">
        <v>20</v>
      </c>
      <c r="H32" s="153">
        <f t="shared" si="0"/>
        <v>4.5415595544130092</v>
      </c>
      <c r="I32" s="25">
        <v>0.257069408740359</v>
      </c>
      <c r="J32" s="127"/>
    </row>
    <row r="33" spans="1:12" x14ac:dyDescent="0.25">
      <c r="A33" s="126"/>
      <c r="B33" s="61" t="s">
        <v>88</v>
      </c>
      <c r="C33" s="25" t="s">
        <v>1191</v>
      </c>
      <c r="D33" s="25" t="s">
        <v>1173</v>
      </c>
      <c r="E33" s="25">
        <v>17</v>
      </c>
      <c r="F33" s="25">
        <v>18.5</v>
      </c>
      <c r="G33" s="25">
        <v>18</v>
      </c>
      <c r="H33" s="153">
        <f t="shared" si="0"/>
        <v>4.584404455869735</v>
      </c>
      <c r="I33" s="25">
        <v>0.257069408740359</v>
      </c>
      <c r="J33" s="127"/>
    </row>
    <row r="34" spans="1:12" x14ac:dyDescent="0.25">
      <c r="A34" s="126"/>
      <c r="B34" s="61" t="s">
        <v>88</v>
      </c>
      <c r="C34" s="25" t="s">
        <v>1192</v>
      </c>
      <c r="D34" s="25" t="s">
        <v>1173</v>
      </c>
      <c r="E34" s="25">
        <v>17.5</v>
      </c>
      <c r="F34" s="25">
        <v>18</v>
      </c>
      <c r="G34" s="25">
        <v>18</v>
      </c>
      <c r="H34" s="153">
        <f t="shared" si="0"/>
        <v>4.584404455869735</v>
      </c>
      <c r="I34" s="25">
        <v>0.257069408740359</v>
      </c>
      <c r="J34" s="127"/>
    </row>
    <row r="35" spans="1:12" x14ac:dyDescent="0.25">
      <c r="A35" s="126"/>
      <c r="B35" s="61" t="s">
        <v>88</v>
      </c>
      <c r="C35" s="25" t="s">
        <v>1193</v>
      </c>
      <c r="D35" s="25" t="s">
        <v>1173</v>
      </c>
      <c r="E35" s="25">
        <v>18.5</v>
      </c>
      <c r="F35" s="25">
        <v>18</v>
      </c>
      <c r="G35" s="25">
        <v>17.5</v>
      </c>
      <c r="H35" s="153">
        <f t="shared" si="0"/>
        <v>4.6272493573264617</v>
      </c>
      <c r="I35" s="25">
        <v>0.257069408740359</v>
      </c>
      <c r="J35" s="127"/>
    </row>
    <row r="36" spans="1:12" x14ac:dyDescent="0.25">
      <c r="A36" s="126"/>
      <c r="B36" s="61" t="s">
        <v>88</v>
      </c>
      <c r="C36" s="25" t="s">
        <v>1194</v>
      </c>
      <c r="D36" s="25" t="s">
        <v>1173</v>
      </c>
      <c r="E36" s="25">
        <v>20</v>
      </c>
      <c r="F36" s="25">
        <v>17.5</v>
      </c>
      <c r="G36" s="25">
        <v>17.5</v>
      </c>
      <c r="H36" s="153">
        <f t="shared" si="0"/>
        <v>4.7129391602399142</v>
      </c>
      <c r="I36" s="25">
        <v>0.257069408740359</v>
      </c>
      <c r="J36" s="127"/>
    </row>
    <row r="37" spans="1:12" x14ac:dyDescent="0.25">
      <c r="A37" s="126"/>
      <c r="B37" s="61" t="s">
        <v>88</v>
      </c>
      <c r="C37" s="25" t="s">
        <v>1195</v>
      </c>
      <c r="D37" s="25" t="s">
        <v>1173</v>
      </c>
      <c r="E37" s="25">
        <v>17.5</v>
      </c>
      <c r="F37" s="25">
        <v>18</v>
      </c>
      <c r="G37" s="25">
        <v>18.5</v>
      </c>
      <c r="H37" s="153">
        <f t="shared" si="0"/>
        <v>4.6272493573264617</v>
      </c>
      <c r="I37" s="25">
        <v>0.257069408740359</v>
      </c>
      <c r="J37" s="127"/>
    </row>
    <row r="38" spans="1:12" x14ac:dyDescent="0.25">
      <c r="A38" s="126"/>
      <c r="B38" s="61" t="s">
        <v>88</v>
      </c>
      <c r="C38" s="25" t="s">
        <v>1196</v>
      </c>
      <c r="D38" s="25" t="s">
        <v>1173</v>
      </c>
      <c r="E38" s="25">
        <v>18</v>
      </c>
      <c r="F38" s="25">
        <v>19</v>
      </c>
      <c r="G38" s="25">
        <v>19.5</v>
      </c>
      <c r="H38" s="153">
        <f t="shared" si="0"/>
        <v>4.8414738646100943</v>
      </c>
      <c r="I38" s="25">
        <v>0.257069408740359</v>
      </c>
      <c r="J38" s="127"/>
    </row>
    <row r="39" spans="1:12" x14ac:dyDescent="0.25">
      <c r="A39" s="126"/>
      <c r="B39" s="61" t="s">
        <v>88</v>
      </c>
      <c r="C39" s="25" t="s">
        <v>1197</v>
      </c>
      <c r="D39" s="25" t="s">
        <v>1173</v>
      </c>
      <c r="E39" s="25">
        <v>18</v>
      </c>
      <c r="F39" s="25">
        <v>18</v>
      </c>
      <c r="G39" s="25">
        <v>18.5</v>
      </c>
      <c r="H39" s="153">
        <f t="shared" si="0"/>
        <v>4.6700942587831884</v>
      </c>
      <c r="I39" s="25">
        <v>0.257069408740359</v>
      </c>
      <c r="J39" s="127"/>
    </row>
    <row r="40" spans="1:12" x14ac:dyDescent="0.25">
      <c r="A40" s="126"/>
      <c r="B40" s="61" t="s">
        <v>88</v>
      </c>
      <c r="C40" s="25" t="s">
        <v>1198</v>
      </c>
      <c r="D40" s="25" t="s">
        <v>1173</v>
      </c>
      <c r="E40" s="25">
        <v>16.5</v>
      </c>
      <c r="F40" s="25">
        <v>18</v>
      </c>
      <c r="G40" s="25">
        <v>17.5</v>
      </c>
      <c r="H40" s="153">
        <f t="shared" si="0"/>
        <v>4.4558697514995558</v>
      </c>
      <c r="I40" s="25">
        <v>0.257069408740359</v>
      </c>
      <c r="J40" s="127"/>
    </row>
    <row r="41" spans="1:12" x14ac:dyDescent="0.25">
      <c r="A41" s="126"/>
      <c r="B41" s="61" t="s">
        <v>88</v>
      </c>
      <c r="C41" s="25" t="s">
        <v>1199</v>
      </c>
      <c r="D41" s="25" t="s">
        <v>1173</v>
      </c>
      <c r="E41" s="25">
        <v>17</v>
      </c>
      <c r="F41" s="25">
        <v>17.5</v>
      </c>
      <c r="G41" s="25">
        <v>17</v>
      </c>
      <c r="H41" s="153">
        <f t="shared" si="0"/>
        <v>4.41302485004283</v>
      </c>
      <c r="I41" s="25">
        <v>0.257069408740359</v>
      </c>
      <c r="J41" s="127"/>
    </row>
    <row r="42" spans="1:12" x14ac:dyDescent="0.25">
      <c r="A42" s="126"/>
      <c r="B42" s="61" t="s">
        <v>88</v>
      </c>
      <c r="C42" s="25" t="s">
        <v>1200</v>
      </c>
      <c r="D42" s="25" t="s">
        <v>1173</v>
      </c>
      <c r="E42" s="25">
        <v>18.5</v>
      </c>
      <c r="F42" s="25">
        <v>18</v>
      </c>
      <c r="G42" s="25">
        <v>18</v>
      </c>
      <c r="H42" s="153">
        <f t="shared" si="0"/>
        <v>4.6700942587831884</v>
      </c>
      <c r="I42" s="25">
        <v>0.257069408740359</v>
      </c>
      <c r="J42" s="127"/>
    </row>
    <row r="43" spans="1:12" x14ac:dyDescent="0.25">
      <c r="A43" s="126"/>
      <c r="B43" s="61" t="s">
        <v>88</v>
      </c>
      <c r="C43" s="25" t="s">
        <v>1201</v>
      </c>
      <c r="D43" s="25" t="s">
        <v>1173</v>
      </c>
      <c r="E43" s="25">
        <v>17</v>
      </c>
      <c r="F43" s="25">
        <v>16</v>
      </c>
      <c r="G43" s="25">
        <v>17</v>
      </c>
      <c r="H43" s="153">
        <f t="shared" si="0"/>
        <v>4.2844901456726499</v>
      </c>
      <c r="I43" s="25">
        <v>0.257069408740359</v>
      </c>
      <c r="J43" s="127"/>
    </row>
    <row r="44" spans="1:12" x14ac:dyDescent="0.25">
      <c r="A44" s="126"/>
      <c r="B44" s="61" t="s">
        <v>88</v>
      </c>
      <c r="C44" s="25" t="s">
        <v>1202</v>
      </c>
      <c r="D44" s="25" t="s">
        <v>1173</v>
      </c>
      <c r="E44" s="25">
        <v>10</v>
      </c>
      <c r="F44" s="25">
        <v>10</v>
      </c>
      <c r="G44" s="25">
        <v>10</v>
      </c>
      <c r="H44" s="153">
        <f t="shared" si="0"/>
        <v>4.8780487804877994</v>
      </c>
      <c r="I44" s="25">
        <v>0.48780487804877998</v>
      </c>
      <c r="J44" s="128"/>
    </row>
    <row r="45" spans="1:12" x14ac:dyDescent="0.25">
      <c r="A45" s="126"/>
      <c r="B45" s="129"/>
      <c r="C45" s="126"/>
      <c r="D45" s="126"/>
      <c r="E45" s="126"/>
      <c r="F45" s="126"/>
      <c r="G45" s="126"/>
      <c r="H45" s="130"/>
      <c r="I45" s="126"/>
      <c r="J45" s="128"/>
    </row>
    <row r="46" spans="1:12" x14ac:dyDescent="0.25">
      <c r="A46" s="126"/>
      <c r="B46" s="23" t="s">
        <v>983</v>
      </c>
      <c r="C46" s="119" t="s">
        <v>1203</v>
      </c>
      <c r="D46" s="51" t="s">
        <v>1162</v>
      </c>
      <c r="E46" s="126">
        <v>13</v>
      </c>
      <c r="F46" s="126">
        <v>11.5</v>
      </c>
      <c r="G46" s="126">
        <v>13.5</v>
      </c>
      <c r="H46" s="154">
        <f t="shared" si="0"/>
        <v>4.4600938967136141</v>
      </c>
      <c r="I46" s="126">
        <v>0.352112676056338</v>
      </c>
      <c r="J46" s="126"/>
      <c r="L46" s="121"/>
    </row>
    <row r="47" spans="1:12" x14ac:dyDescent="0.25">
      <c r="A47" s="126"/>
      <c r="B47" s="23" t="s">
        <v>983</v>
      </c>
      <c r="C47" s="119" t="s">
        <v>1204</v>
      </c>
      <c r="D47" s="51" t="s">
        <v>1162</v>
      </c>
      <c r="E47" s="126">
        <v>17</v>
      </c>
      <c r="F47" s="126">
        <v>17.5</v>
      </c>
      <c r="G47" s="126">
        <v>18</v>
      </c>
      <c r="H47" s="154">
        <f t="shared" si="0"/>
        <v>4.5103092783505057</v>
      </c>
      <c r="I47" s="126">
        <v>0.25773195876288602</v>
      </c>
      <c r="J47" s="126"/>
      <c r="L47" s="121"/>
    </row>
    <row r="48" spans="1:12" x14ac:dyDescent="0.25">
      <c r="A48" s="126"/>
      <c r="B48" s="23" t="s">
        <v>983</v>
      </c>
      <c r="C48" s="119" t="s">
        <v>928</v>
      </c>
      <c r="D48" s="51" t="s">
        <v>1162</v>
      </c>
      <c r="E48" s="126">
        <v>13</v>
      </c>
      <c r="F48" s="126">
        <v>14</v>
      </c>
      <c r="G48" s="126">
        <v>14.5</v>
      </c>
      <c r="H48" s="154">
        <f t="shared" si="0"/>
        <v>4.870892018779343</v>
      </c>
      <c r="I48" s="126">
        <v>0.352112676056338</v>
      </c>
      <c r="J48" s="126"/>
      <c r="L48" s="121"/>
    </row>
    <row r="49" spans="1:12" x14ac:dyDescent="0.25">
      <c r="A49" s="126"/>
      <c r="B49" s="23" t="s">
        <v>983</v>
      </c>
      <c r="C49" s="119" t="s">
        <v>931</v>
      </c>
      <c r="D49" s="51" t="s">
        <v>1162</v>
      </c>
      <c r="E49" s="126">
        <v>17</v>
      </c>
      <c r="F49" s="126">
        <v>18</v>
      </c>
      <c r="G49" s="126">
        <v>16.5</v>
      </c>
      <c r="H49" s="154">
        <f t="shared" si="0"/>
        <v>4.4243986254295438</v>
      </c>
      <c r="I49" s="126">
        <v>0.25773195876288602</v>
      </c>
      <c r="J49" s="126"/>
      <c r="L49" s="121"/>
    </row>
    <row r="50" spans="1:12" x14ac:dyDescent="0.25">
      <c r="A50" s="126"/>
      <c r="B50" s="23" t="s">
        <v>983</v>
      </c>
      <c r="C50" s="119" t="s">
        <v>935</v>
      </c>
      <c r="D50" s="51" t="s">
        <v>1162</v>
      </c>
      <c r="E50" s="126">
        <v>16.5</v>
      </c>
      <c r="F50" s="126">
        <v>17</v>
      </c>
      <c r="G50" s="126">
        <v>16.5</v>
      </c>
      <c r="H50" s="154">
        <f t="shared" si="0"/>
        <v>4.2955326460481009</v>
      </c>
      <c r="I50" s="126">
        <v>0.25773195876288602</v>
      </c>
      <c r="J50" s="126"/>
      <c r="L50" s="121"/>
    </row>
    <row r="51" spans="1:12" x14ac:dyDescent="0.25">
      <c r="A51" s="126"/>
      <c r="B51" s="23" t="s">
        <v>983</v>
      </c>
      <c r="C51" s="119" t="s">
        <v>936</v>
      </c>
      <c r="D51" s="51" t="s">
        <v>1162</v>
      </c>
      <c r="E51" s="126">
        <v>12.5</v>
      </c>
      <c r="F51" s="126">
        <v>13.5</v>
      </c>
      <c r="G51" s="126">
        <v>13.5</v>
      </c>
      <c r="H51" s="154">
        <f t="shared" si="0"/>
        <v>4.6361502347417831</v>
      </c>
      <c r="I51" s="126">
        <v>0.352112676056338</v>
      </c>
      <c r="J51" s="126"/>
      <c r="L51" s="121"/>
    </row>
    <row r="52" spans="1:12" ht="18" x14ac:dyDescent="0.25">
      <c r="A52" s="126"/>
      <c r="B52" s="174" t="s">
        <v>1441</v>
      </c>
      <c r="C52" s="14"/>
      <c r="D52" s="175" t="s">
        <v>1173</v>
      </c>
      <c r="E52" s="14"/>
      <c r="F52" s="14"/>
      <c r="G52" s="14"/>
      <c r="H52" s="176"/>
      <c r="I52" s="14"/>
      <c r="J52" s="126"/>
    </row>
    <row r="53" spans="1:12" x14ac:dyDescent="0.25">
      <c r="A53" s="126"/>
      <c r="B53" s="131"/>
      <c r="C53" s="126"/>
      <c r="D53" s="132"/>
      <c r="E53" s="126"/>
      <c r="F53" s="126"/>
      <c r="G53" s="126"/>
      <c r="H53" s="130"/>
      <c r="I53" s="126"/>
      <c r="J53" s="126"/>
    </row>
    <row r="54" spans="1:12" x14ac:dyDescent="0.25">
      <c r="A54" s="126"/>
      <c r="B54" s="57" t="s">
        <v>227</v>
      </c>
      <c r="C54" s="119" t="s">
        <v>882</v>
      </c>
      <c r="D54" s="51" t="s">
        <v>1162</v>
      </c>
      <c r="E54" s="25">
        <v>24</v>
      </c>
      <c r="F54" s="25">
        <v>22.5</v>
      </c>
      <c r="G54" s="25">
        <v>23.5</v>
      </c>
      <c r="H54" s="155">
        <f t="shared" ref="H54:H87" si="1">AVERAGE(E54:G54)*I54</f>
        <v>6.0137457044673397</v>
      </c>
      <c r="I54" s="25">
        <v>0.25773195876288602</v>
      </c>
      <c r="J54" s="126"/>
    </row>
    <row r="55" spans="1:12" x14ac:dyDescent="0.25">
      <c r="A55" s="126"/>
      <c r="B55" s="57" t="s">
        <v>227</v>
      </c>
      <c r="C55" s="119" t="s">
        <v>883</v>
      </c>
      <c r="D55" s="51" t="s">
        <v>1162</v>
      </c>
      <c r="E55" s="25">
        <v>22.5</v>
      </c>
      <c r="F55" s="25">
        <v>23</v>
      </c>
      <c r="H55" s="155">
        <f t="shared" si="1"/>
        <v>5.8634020618556573</v>
      </c>
      <c r="I55" s="25">
        <v>0.25773195876288602</v>
      </c>
      <c r="J55" s="126"/>
    </row>
    <row r="56" spans="1:12" x14ac:dyDescent="0.25">
      <c r="A56" s="126"/>
      <c r="B56" s="57" t="s">
        <v>227</v>
      </c>
      <c r="C56" s="119" t="s">
        <v>884</v>
      </c>
      <c r="D56" s="51" t="s">
        <v>1162</v>
      </c>
      <c r="E56" s="25">
        <v>22.5</v>
      </c>
      <c r="F56" s="25">
        <v>19.5</v>
      </c>
      <c r="H56" s="155">
        <f>AVERAGE(E56:F56)*I56</f>
        <v>5.4123711340206064</v>
      </c>
      <c r="I56" s="25">
        <v>0.25773195876288602</v>
      </c>
      <c r="J56" s="126"/>
    </row>
    <row r="57" spans="1:12" x14ac:dyDescent="0.25">
      <c r="A57" s="126"/>
      <c r="B57" s="57" t="s">
        <v>227</v>
      </c>
      <c r="C57" s="119" t="s">
        <v>885</v>
      </c>
      <c r="D57" s="51" t="s">
        <v>1162</v>
      </c>
      <c r="E57" s="25">
        <v>23</v>
      </c>
      <c r="F57" s="25">
        <v>22</v>
      </c>
      <c r="H57" s="155">
        <f>AVERAGE(E57:F57)*I57</f>
        <v>5.798969072164935</v>
      </c>
      <c r="I57" s="25">
        <v>0.25773195876288602</v>
      </c>
      <c r="J57" s="126"/>
    </row>
    <row r="58" spans="1:12" x14ac:dyDescent="0.25">
      <c r="A58" s="126"/>
      <c r="B58" s="57" t="s">
        <v>227</v>
      </c>
      <c r="C58" s="119" t="s">
        <v>886</v>
      </c>
      <c r="D58" s="51" t="s">
        <v>1162</v>
      </c>
      <c r="E58" s="25">
        <v>22</v>
      </c>
      <c r="H58" s="155">
        <f t="shared" si="1"/>
        <v>5.6701030927834921</v>
      </c>
      <c r="I58" s="25">
        <v>0.25773195876288602</v>
      </c>
      <c r="J58" s="126"/>
    </row>
    <row r="59" spans="1:12" x14ac:dyDescent="0.25">
      <c r="A59" s="126"/>
      <c r="B59" s="57" t="s">
        <v>227</v>
      </c>
      <c r="C59" s="119" t="s">
        <v>888</v>
      </c>
      <c r="D59" s="51" t="s">
        <v>1162</v>
      </c>
      <c r="E59" s="25">
        <v>22</v>
      </c>
      <c r="F59" s="25">
        <v>23</v>
      </c>
      <c r="G59" s="25">
        <v>22</v>
      </c>
      <c r="H59" s="155">
        <f t="shared" si="1"/>
        <v>5.756013745704454</v>
      </c>
      <c r="I59" s="25">
        <v>0.25773195876288602</v>
      </c>
      <c r="J59" s="126"/>
    </row>
    <row r="60" spans="1:12" x14ac:dyDescent="0.25">
      <c r="A60" s="126"/>
      <c r="B60" s="57" t="s">
        <v>227</v>
      </c>
      <c r="C60" s="119" t="s">
        <v>889</v>
      </c>
      <c r="D60" s="51" t="s">
        <v>1162</v>
      </c>
      <c r="E60" s="25">
        <v>23</v>
      </c>
      <c r="F60" s="25">
        <v>23.5</v>
      </c>
      <c r="H60" s="155">
        <f t="shared" si="1"/>
        <v>5.9922680412371001</v>
      </c>
      <c r="I60" s="25">
        <v>0.25773195876288602</v>
      </c>
      <c r="J60" s="126"/>
    </row>
    <row r="61" spans="1:12" x14ac:dyDescent="0.25">
      <c r="A61" s="126"/>
      <c r="B61" s="57" t="s">
        <v>227</v>
      </c>
      <c r="C61" s="119" t="s">
        <v>890</v>
      </c>
      <c r="D61" s="51" t="s">
        <v>1162</v>
      </c>
      <c r="E61" s="25">
        <v>22.5</v>
      </c>
      <c r="F61" s="25">
        <v>24</v>
      </c>
      <c r="H61" s="155">
        <f t="shared" si="1"/>
        <v>5.9922680412371001</v>
      </c>
      <c r="I61" s="25">
        <v>0.25773195876288602</v>
      </c>
      <c r="J61" s="126"/>
    </row>
    <row r="62" spans="1:12" x14ac:dyDescent="0.25">
      <c r="A62" s="126"/>
      <c r="B62" s="57" t="s">
        <v>227</v>
      </c>
      <c r="C62" s="119" t="s">
        <v>892</v>
      </c>
      <c r="D62" s="51" t="s">
        <v>1162</v>
      </c>
      <c r="E62" s="25">
        <v>22</v>
      </c>
      <c r="F62" s="25">
        <v>21</v>
      </c>
      <c r="H62" s="155">
        <f t="shared" si="1"/>
        <v>5.5412371134020493</v>
      </c>
      <c r="I62" s="25">
        <v>0.25773195876288602</v>
      </c>
      <c r="J62" s="126"/>
    </row>
    <row r="63" spans="1:12" x14ac:dyDescent="0.25">
      <c r="A63" s="126"/>
      <c r="B63" s="57" t="s">
        <v>227</v>
      </c>
      <c r="C63" s="119" t="s">
        <v>893</v>
      </c>
      <c r="D63" s="51" t="s">
        <v>1162</v>
      </c>
      <c r="E63" s="25">
        <v>19</v>
      </c>
      <c r="F63" s="25">
        <v>22.5</v>
      </c>
      <c r="H63" s="155">
        <f t="shared" si="1"/>
        <v>5.347938144329885</v>
      </c>
      <c r="I63" s="25">
        <v>0.25773195876288602</v>
      </c>
      <c r="J63" s="126"/>
    </row>
    <row r="64" spans="1:12" x14ac:dyDescent="0.25">
      <c r="A64" s="126"/>
      <c r="B64" s="57" t="s">
        <v>227</v>
      </c>
      <c r="C64" s="119" t="s">
        <v>1205</v>
      </c>
      <c r="D64" s="25" t="s">
        <v>1173</v>
      </c>
      <c r="E64" s="25">
        <v>23</v>
      </c>
      <c r="F64" s="25">
        <v>22.5</v>
      </c>
      <c r="G64" s="25">
        <v>23.5</v>
      </c>
      <c r="H64" s="155">
        <f t="shared" si="1"/>
        <v>5.9278350515463787</v>
      </c>
      <c r="I64" s="25">
        <v>0.25773195876288602</v>
      </c>
      <c r="J64" s="126"/>
    </row>
    <row r="65" spans="1:10" x14ac:dyDescent="0.25">
      <c r="A65" s="126"/>
      <c r="B65" s="57" t="s">
        <v>227</v>
      </c>
      <c r="C65" s="119" t="s">
        <v>1206</v>
      </c>
      <c r="D65" s="25" t="s">
        <v>1173</v>
      </c>
      <c r="E65" s="25">
        <v>19.5</v>
      </c>
      <c r="F65" s="25">
        <v>22</v>
      </c>
      <c r="G65" s="25">
        <v>19.5</v>
      </c>
      <c r="H65" s="155">
        <f t="shared" si="1"/>
        <v>5.2405498281786818</v>
      </c>
      <c r="I65" s="25">
        <v>0.25773195876288602</v>
      </c>
      <c r="J65" s="126"/>
    </row>
    <row r="66" spans="1:10" x14ac:dyDescent="0.25">
      <c r="A66" s="126"/>
      <c r="B66" s="57" t="s">
        <v>227</v>
      </c>
      <c r="C66" s="119" t="s">
        <v>1207</v>
      </c>
      <c r="D66" s="25" t="s">
        <v>1173</v>
      </c>
      <c r="E66" s="25">
        <v>22</v>
      </c>
      <c r="F66" s="25">
        <v>21</v>
      </c>
      <c r="G66" s="25">
        <v>20.5</v>
      </c>
      <c r="H66" s="155">
        <f t="shared" si="1"/>
        <v>5.4553264604810874</v>
      </c>
      <c r="I66" s="25">
        <v>0.25773195876288602</v>
      </c>
      <c r="J66" s="126"/>
    </row>
    <row r="67" spans="1:10" x14ac:dyDescent="0.25">
      <c r="A67" s="126"/>
      <c r="B67" s="57" t="s">
        <v>227</v>
      </c>
      <c r="C67" s="119" t="s">
        <v>1208</v>
      </c>
      <c r="D67" s="25" t="s">
        <v>1173</v>
      </c>
      <c r="E67" s="25">
        <v>21.5</v>
      </c>
      <c r="F67" s="25">
        <v>19.5</v>
      </c>
      <c r="G67" s="25">
        <v>21</v>
      </c>
      <c r="H67" s="155">
        <f t="shared" si="1"/>
        <v>5.3264604810996445</v>
      </c>
      <c r="I67" s="25">
        <v>0.25773195876288602</v>
      </c>
      <c r="J67" s="126"/>
    </row>
    <row r="68" spans="1:10" x14ac:dyDescent="0.25">
      <c r="A68" s="126"/>
      <c r="B68" s="57" t="s">
        <v>227</v>
      </c>
      <c r="C68" s="119" t="s">
        <v>1209</v>
      </c>
      <c r="D68" s="25" t="s">
        <v>1173</v>
      </c>
      <c r="E68" s="25">
        <v>21</v>
      </c>
      <c r="F68" s="25">
        <v>22.5</v>
      </c>
      <c r="G68" s="25">
        <v>19.5</v>
      </c>
      <c r="H68" s="155">
        <f t="shared" si="1"/>
        <v>5.4123711340206064</v>
      </c>
      <c r="I68" s="25">
        <v>0.25773195876288602</v>
      </c>
      <c r="J68" s="126"/>
    </row>
    <row r="69" spans="1:10" x14ac:dyDescent="0.25">
      <c r="A69" s="126"/>
      <c r="B69" s="57" t="s">
        <v>227</v>
      </c>
      <c r="C69" s="119" t="s">
        <v>1210</v>
      </c>
      <c r="D69" s="25" t="s">
        <v>1173</v>
      </c>
      <c r="E69" s="25">
        <v>17.5</v>
      </c>
      <c r="F69" s="25">
        <v>22.5</v>
      </c>
      <c r="G69" s="25">
        <v>19</v>
      </c>
      <c r="H69" s="155">
        <f t="shared" si="1"/>
        <v>5.0687285223367589</v>
      </c>
      <c r="I69" s="25">
        <v>0.25773195876288602</v>
      </c>
      <c r="J69" s="126"/>
    </row>
    <row r="70" spans="1:10" x14ac:dyDescent="0.25">
      <c r="A70" s="126"/>
      <c r="B70" s="57" t="s">
        <v>227</v>
      </c>
      <c r="C70" s="119" t="s">
        <v>1211</v>
      </c>
      <c r="D70" s="25" t="s">
        <v>1173</v>
      </c>
      <c r="E70" s="25">
        <v>21.5</v>
      </c>
      <c r="F70" s="25">
        <v>21</v>
      </c>
      <c r="G70" s="25">
        <v>18</v>
      </c>
      <c r="H70" s="155">
        <f t="shared" si="1"/>
        <v>5.1975945017182017</v>
      </c>
      <c r="I70" s="25">
        <v>0.25773195876288602</v>
      </c>
      <c r="J70" s="126"/>
    </row>
    <row r="71" spans="1:10" x14ac:dyDescent="0.25">
      <c r="A71" s="126"/>
      <c r="B71" s="57" t="s">
        <v>227</v>
      </c>
      <c r="C71" s="119" t="s">
        <v>1212</v>
      </c>
      <c r="D71" s="25" t="s">
        <v>1173</v>
      </c>
      <c r="E71" s="25">
        <v>24</v>
      </c>
      <c r="F71" s="25">
        <v>21</v>
      </c>
      <c r="G71" s="25">
        <v>23</v>
      </c>
      <c r="H71" s="155">
        <f t="shared" si="1"/>
        <v>5.8419243986254168</v>
      </c>
      <c r="I71" s="25">
        <v>0.25773195876288602</v>
      </c>
      <c r="J71" s="126"/>
    </row>
    <row r="72" spans="1:10" x14ac:dyDescent="0.25">
      <c r="A72" s="126"/>
      <c r="B72" s="57" t="s">
        <v>227</v>
      </c>
      <c r="C72" s="119" t="s">
        <v>1213</v>
      </c>
      <c r="D72" s="25" t="s">
        <v>1173</v>
      </c>
      <c r="E72" s="25">
        <v>21</v>
      </c>
      <c r="F72" s="25">
        <v>21.5</v>
      </c>
      <c r="G72" s="25">
        <v>21</v>
      </c>
      <c r="H72" s="155">
        <f t="shared" si="1"/>
        <v>5.4553264604810874</v>
      </c>
      <c r="I72" s="25">
        <v>0.25773195876288602</v>
      </c>
      <c r="J72" s="126"/>
    </row>
    <row r="73" spans="1:10" x14ac:dyDescent="0.25">
      <c r="A73" s="126"/>
      <c r="B73" s="57" t="s">
        <v>227</v>
      </c>
      <c r="C73" s="119" t="s">
        <v>1214</v>
      </c>
      <c r="D73" s="25" t="s">
        <v>1173</v>
      </c>
      <c r="E73" s="25">
        <v>21</v>
      </c>
      <c r="F73" s="25">
        <v>19</v>
      </c>
      <c r="G73" s="25">
        <v>19</v>
      </c>
      <c r="H73" s="155">
        <f t="shared" si="1"/>
        <v>5.0687285223367589</v>
      </c>
      <c r="I73" s="25">
        <v>0.25773195876288602</v>
      </c>
      <c r="J73" s="126"/>
    </row>
    <row r="74" spans="1:10" x14ac:dyDescent="0.25">
      <c r="A74" s="126"/>
      <c r="B74" s="57" t="s">
        <v>227</v>
      </c>
      <c r="C74" s="119" t="s">
        <v>1215</v>
      </c>
      <c r="D74" s="25" t="s">
        <v>1173</v>
      </c>
      <c r="E74" s="25">
        <v>23</v>
      </c>
      <c r="F74" s="25">
        <v>17</v>
      </c>
      <c r="G74" s="25">
        <v>19</v>
      </c>
      <c r="H74" s="155">
        <f t="shared" si="1"/>
        <v>5.0687285223367589</v>
      </c>
      <c r="I74" s="25">
        <v>0.25773195876288602</v>
      </c>
      <c r="J74" s="126"/>
    </row>
    <row r="75" spans="1:10" x14ac:dyDescent="0.25">
      <c r="A75" s="126"/>
      <c r="B75" s="57" t="s">
        <v>227</v>
      </c>
      <c r="C75" s="119" t="s">
        <v>1216</v>
      </c>
      <c r="D75" s="25" t="s">
        <v>1173</v>
      </c>
      <c r="E75" s="25">
        <v>20.5</v>
      </c>
      <c r="F75" s="25">
        <v>18.5</v>
      </c>
      <c r="G75" s="25">
        <v>21</v>
      </c>
      <c r="H75" s="155">
        <f t="shared" si="1"/>
        <v>5.1546391752577208</v>
      </c>
      <c r="I75" s="25">
        <v>0.25773195876288602</v>
      </c>
      <c r="J75" s="126"/>
    </row>
    <row r="76" spans="1:10" x14ac:dyDescent="0.25">
      <c r="A76" s="126"/>
      <c r="B76" s="57" t="s">
        <v>227</v>
      </c>
      <c r="C76" s="119" t="s">
        <v>1217</v>
      </c>
      <c r="D76" s="25" t="s">
        <v>1173</v>
      </c>
      <c r="E76" s="25">
        <v>18.5</v>
      </c>
      <c r="F76" s="25">
        <v>21</v>
      </c>
      <c r="G76" s="25">
        <v>22</v>
      </c>
      <c r="H76" s="155">
        <f t="shared" si="1"/>
        <v>5.2835051546391636</v>
      </c>
      <c r="I76" s="25">
        <v>0.25773195876288602</v>
      </c>
      <c r="J76" s="126"/>
    </row>
    <row r="77" spans="1:10" x14ac:dyDescent="0.25">
      <c r="A77" s="126"/>
      <c r="B77" s="57" t="s">
        <v>227</v>
      </c>
      <c r="C77" s="119" t="s">
        <v>1218</v>
      </c>
      <c r="D77" s="25" t="s">
        <v>1173</v>
      </c>
      <c r="E77" s="25">
        <v>22</v>
      </c>
      <c r="F77" s="25">
        <v>19</v>
      </c>
      <c r="G77" s="25">
        <v>21</v>
      </c>
      <c r="H77" s="155">
        <f t="shared" si="1"/>
        <v>5.3264604810996445</v>
      </c>
      <c r="I77" s="25">
        <v>0.25773195876288602</v>
      </c>
      <c r="J77" s="126"/>
    </row>
    <row r="78" spans="1:10" x14ac:dyDescent="0.25">
      <c r="A78" s="126"/>
      <c r="B78" s="57" t="s">
        <v>227</v>
      </c>
      <c r="C78" s="119" t="s">
        <v>1219</v>
      </c>
      <c r="D78" s="25" t="s">
        <v>1173</v>
      </c>
      <c r="E78" s="25">
        <v>18.5</v>
      </c>
      <c r="F78" s="25">
        <v>20</v>
      </c>
      <c r="G78" s="25">
        <v>20</v>
      </c>
      <c r="H78" s="155">
        <f t="shared" si="1"/>
        <v>5.025773195876277</v>
      </c>
      <c r="I78" s="25">
        <v>0.25773195876288602</v>
      </c>
      <c r="J78" s="126"/>
    </row>
    <row r="79" spans="1:10" x14ac:dyDescent="0.25">
      <c r="A79" s="126"/>
      <c r="B79" s="57" t="s">
        <v>227</v>
      </c>
      <c r="C79" s="119" t="s">
        <v>1220</v>
      </c>
      <c r="D79" s="25" t="s">
        <v>1173</v>
      </c>
      <c r="E79" s="25">
        <v>22</v>
      </c>
      <c r="F79" s="25">
        <v>20.5</v>
      </c>
      <c r="G79" s="25">
        <v>23</v>
      </c>
      <c r="H79" s="155">
        <f t="shared" si="1"/>
        <v>5.6271477663230112</v>
      </c>
      <c r="I79" s="25">
        <v>0.25773195876288602</v>
      </c>
      <c r="J79" s="126"/>
    </row>
    <row r="80" spans="1:10" x14ac:dyDescent="0.25">
      <c r="A80" s="126"/>
      <c r="B80" s="57" t="s">
        <v>227</v>
      </c>
      <c r="C80" s="119" t="s">
        <v>1221</v>
      </c>
      <c r="D80" s="25" t="s">
        <v>1173</v>
      </c>
      <c r="E80" s="25">
        <v>19</v>
      </c>
      <c r="F80" s="25">
        <v>22</v>
      </c>
      <c r="G80" s="25">
        <v>22</v>
      </c>
      <c r="H80" s="155">
        <f t="shared" si="1"/>
        <v>5.4123711340206064</v>
      </c>
      <c r="I80" s="25">
        <v>0.25773195876288602</v>
      </c>
      <c r="J80" s="126"/>
    </row>
    <row r="81" spans="1:16" x14ac:dyDescent="0.25">
      <c r="A81" s="126"/>
      <c r="B81" s="57" t="s">
        <v>227</v>
      </c>
      <c r="C81" s="119" t="s">
        <v>1222</v>
      </c>
      <c r="D81" s="25" t="s">
        <v>1173</v>
      </c>
      <c r="E81" s="25">
        <v>21.5</v>
      </c>
      <c r="F81" s="25">
        <v>22</v>
      </c>
      <c r="G81" s="25">
        <v>22</v>
      </c>
      <c r="H81" s="155">
        <f t="shared" si="1"/>
        <v>5.6271477663230112</v>
      </c>
      <c r="I81" s="25">
        <v>0.25773195876288602</v>
      </c>
      <c r="J81" s="126"/>
    </row>
    <row r="82" spans="1:16" x14ac:dyDescent="0.25">
      <c r="A82" s="126"/>
      <c r="B82" s="57" t="s">
        <v>227</v>
      </c>
      <c r="C82" s="119" t="s">
        <v>1223</v>
      </c>
      <c r="D82" s="25" t="s">
        <v>1173</v>
      </c>
      <c r="E82" s="25">
        <v>22</v>
      </c>
      <c r="F82" s="25">
        <v>20</v>
      </c>
      <c r="G82" s="25">
        <v>18.5</v>
      </c>
      <c r="H82" s="155">
        <f t="shared" si="1"/>
        <v>5.1975945017182017</v>
      </c>
      <c r="I82" s="25">
        <v>0.25773195876288602</v>
      </c>
      <c r="J82" s="126"/>
    </row>
    <row r="83" spans="1:16" x14ac:dyDescent="0.25">
      <c r="A83" s="126"/>
      <c r="B83" s="57" t="s">
        <v>227</v>
      </c>
      <c r="C83" s="119" t="s">
        <v>1224</v>
      </c>
      <c r="D83" s="25" t="s">
        <v>1173</v>
      </c>
      <c r="E83" s="25">
        <v>22.5</v>
      </c>
      <c r="F83" s="25">
        <v>19.5</v>
      </c>
      <c r="G83" s="25">
        <v>20.5</v>
      </c>
      <c r="H83" s="155">
        <f t="shared" si="1"/>
        <v>5.3694158075601246</v>
      </c>
      <c r="I83" s="25">
        <v>0.25773195876288602</v>
      </c>
      <c r="J83" s="126"/>
    </row>
    <row r="84" spans="1:16" x14ac:dyDescent="0.25">
      <c r="A84" s="126"/>
      <c r="B84" s="57" t="s">
        <v>227</v>
      </c>
      <c r="C84" s="119" t="s">
        <v>1225</v>
      </c>
      <c r="D84" s="25" t="s">
        <v>1173</v>
      </c>
      <c r="E84" s="25">
        <v>21</v>
      </c>
      <c r="F84" s="25">
        <v>19</v>
      </c>
      <c r="G84" s="25">
        <v>19.5</v>
      </c>
      <c r="H84" s="155">
        <f t="shared" si="1"/>
        <v>5.1116838487972389</v>
      </c>
      <c r="I84" s="25">
        <v>0.25773195876288602</v>
      </c>
      <c r="J84" s="126"/>
    </row>
    <row r="85" spans="1:16" x14ac:dyDescent="0.25">
      <c r="A85" s="126"/>
      <c r="B85" s="57" t="s">
        <v>227</v>
      </c>
      <c r="C85" s="119" t="s">
        <v>1226</v>
      </c>
      <c r="D85" s="25" t="s">
        <v>1173</v>
      </c>
      <c r="E85" s="25">
        <v>18.5</v>
      </c>
      <c r="F85" s="25">
        <v>21</v>
      </c>
      <c r="G85" s="25">
        <v>19</v>
      </c>
      <c r="H85" s="155">
        <f t="shared" si="1"/>
        <v>5.025773195876277</v>
      </c>
      <c r="I85" s="25">
        <v>0.25773195876288602</v>
      </c>
      <c r="J85" s="126"/>
    </row>
    <row r="86" spans="1:16" x14ac:dyDescent="0.25">
      <c r="A86" s="126"/>
      <c r="B86" s="57" t="s">
        <v>227</v>
      </c>
      <c r="C86" s="119" t="s">
        <v>1227</v>
      </c>
      <c r="D86" s="25" t="s">
        <v>1173</v>
      </c>
      <c r="E86" s="25">
        <v>20.5</v>
      </c>
      <c r="F86" s="25">
        <v>22</v>
      </c>
      <c r="G86" s="25">
        <v>17.5</v>
      </c>
      <c r="H86" s="155">
        <f t="shared" si="1"/>
        <v>5.1546391752577208</v>
      </c>
      <c r="I86" s="25">
        <v>0.25773195876288602</v>
      </c>
      <c r="J86" s="126"/>
    </row>
    <row r="87" spans="1:16" x14ac:dyDescent="0.25">
      <c r="A87" s="126"/>
      <c r="B87" s="57" t="s">
        <v>227</v>
      </c>
      <c r="C87" s="119" t="s">
        <v>1228</v>
      </c>
      <c r="D87" s="25" t="s">
        <v>1173</v>
      </c>
      <c r="E87" s="25">
        <v>18</v>
      </c>
      <c r="F87" s="25">
        <v>23</v>
      </c>
      <c r="G87" s="25">
        <v>19</v>
      </c>
      <c r="H87" s="155">
        <f t="shared" si="1"/>
        <v>5.1546391752577208</v>
      </c>
      <c r="I87" s="25">
        <v>0.25773195876288602</v>
      </c>
      <c r="J87" s="126"/>
    </row>
    <row r="88" spans="1:16" x14ac:dyDescent="0.25">
      <c r="A88" s="126"/>
      <c r="B88" s="129"/>
      <c r="C88" s="133"/>
      <c r="D88" s="126"/>
      <c r="E88" s="126"/>
      <c r="F88" s="126"/>
      <c r="G88" s="126"/>
      <c r="H88" s="130"/>
      <c r="I88" s="126"/>
      <c r="J88" s="126"/>
    </row>
    <row r="89" spans="1:16" ht="18" x14ac:dyDescent="0.25">
      <c r="A89" s="126"/>
      <c r="B89" s="174" t="s">
        <v>1440</v>
      </c>
      <c r="C89" s="14"/>
      <c r="D89" s="177" t="s">
        <v>1162</v>
      </c>
      <c r="E89" s="14"/>
      <c r="F89" s="14"/>
      <c r="G89" s="14"/>
      <c r="H89" s="176"/>
      <c r="I89" s="14"/>
      <c r="J89" s="126"/>
    </row>
    <row r="90" spans="1:16" x14ac:dyDescent="0.25">
      <c r="A90" s="126"/>
      <c r="B90" s="91" t="s">
        <v>984</v>
      </c>
      <c r="C90" s="119" t="s">
        <v>1404</v>
      </c>
      <c r="D90" s="25" t="s">
        <v>1173</v>
      </c>
      <c r="E90" s="25">
        <v>21.5</v>
      </c>
      <c r="F90" s="25">
        <v>22.5</v>
      </c>
      <c r="G90" s="25">
        <v>22</v>
      </c>
      <c r="H90" s="156">
        <f t="shared" ref="H90" si="2">AVERAGE(E90:G90)*I90</f>
        <v>5.6701030927834921</v>
      </c>
      <c r="I90" s="25">
        <v>0.25773195876288602</v>
      </c>
      <c r="J90" s="126"/>
    </row>
    <row r="91" spans="1:16" x14ac:dyDescent="0.25">
      <c r="A91" s="126"/>
      <c r="B91" s="91" t="s">
        <v>984</v>
      </c>
      <c r="C91" s="25" t="s">
        <v>1230</v>
      </c>
      <c r="D91" s="51" t="s">
        <v>1162</v>
      </c>
      <c r="E91" s="25">
        <v>21</v>
      </c>
      <c r="F91" s="25">
        <v>21.5</v>
      </c>
      <c r="G91" s="25">
        <v>19</v>
      </c>
      <c r="H91" s="156">
        <f>AVERAGE(E91:G91)*I91</f>
        <v>5.2835051546391636</v>
      </c>
      <c r="I91" s="25">
        <v>0.25773195876288602</v>
      </c>
      <c r="J91" s="126"/>
      <c r="K91" s="9"/>
      <c r="L91" s="9"/>
      <c r="M91" s="9"/>
      <c r="N91" s="9"/>
      <c r="O91" s="9"/>
      <c r="P91" s="9"/>
    </row>
    <row r="92" spans="1:16" x14ac:dyDescent="0.25">
      <c r="A92" s="126"/>
      <c r="B92" s="91" t="s">
        <v>984</v>
      </c>
      <c r="C92" s="25" t="s">
        <v>1230</v>
      </c>
      <c r="D92" s="51" t="s">
        <v>1162</v>
      </c>
      <c r="E92" s="25">
        <v>22.25</v>
      </c>
      <c r="F92" s="25">
        <v>21.5</v>
      </c>
      <c r="G92" s="25">
        <v>20.75</v>
      </c>
      <c r="H92" s="156">
        <f>AVERAGE(E92:G92)*I92</f>
        <v>5.5412371134020493</v>
      </c>
      <c r="I92" s="25">
        <v>0.25773195876288602</v>
      </c>
      <c r="J92" s="126"/>
      <c r="K92" s="9"/>
      <c r="L92" s="9"/>
      <c r="M92" s="9"/>
      <c r="N92" s="9"/>
      <c r="O92" s="9"/>
      <c r="P92" s="9"/>
    </row>
    <row r="93" spans="1:16" x14ac:dyDescent="0.25">
      <c r="A93" s="126"/>
      <c r="B93" s="91" t="s">
        <v>984</v>
      </c>
      <c r="C93" s="119" t="s">
        <v>942</v>
      </c>
      <c r="D93" s="25" t="s">
        <v>1173</v>
      </c>
      <c r="E93" s="25">
        <v>19.5</v>
      </c>
      <c r="F93" s="25">
        <v>20.5</v>
      </c>
      <c r="G93" s="25">
        <v>20</v>
      </c>
      <c r="H93" s="156">
        <f t="shared" ref="H93:H139" si="3">AVERAGE(E93:G93)*I93</f>
        <v>5.1546391752577208</v>
      </c>
      <c r="I93" s="25">
        <v>0.25773195876288602</v>
      </c>
      <c r="J93" s="126"/>
      <c r="K93" s="9"/>
      <c r="L93" s="9"/>
      <c r="M93" s="9"/>
      <c r="N93" s="9"/>
      <c r="O93" s="9"/>
      <c r="P93" s="9"/>
    </row>
    <row r="94" spans="1:16" x14ac:dyDescent="0.25">
      <c r="A94" s="126"/>
      <c r="B94" s="91" t="s">
        <v>984</v>
      </c>
      <c r="C94" s="119" t="s">
        <v>942</v>
      </c>
      <c r="D94" s="25" t="s">
        <v>1173</v>
      </c>
      <c r="E94" s="25">
        <v>20</v>
      </c>
      <c r="F94" s="25">
        <v>21</v>
      </c>
      <c r="G94" s="25">
        <v>19.75</v>
      </c>
      <c r="H94" s="156">
        <f t="shared" si="3"/>
        <v>5.2190721649484422</v>
      </c>
      <c r="I94" s="25">
        <v>0.25773195876288602</v>
      </c>
      <c r="J94" s="126"/>
      <c r="K94" s="9"/>
      <c r="L94" s="9"/>
      <c r="M94" s="9"/>
      <c r="N94" s="9"/>
      <c r="O94" s="9"/>
      <c r="P94" s="9"/>
    </row>
    <row r="95" spans="1:16" x14ac:dyDescent="0.25">
      <c r="A95" s="126"/>
      <c r="B95" s="91" t="s">
        <v>984</v>
      </c>
      <c r="C95" s="119" t="s">
        <v>942</v>
      </c>
      <c r="D95" s="25" t="s">
        <v>1173</v>
      </c>
      <c r="E95" s="25">
        <v>19.75</v>
      </c>
      <c r="F95" s="25">
        <v>18.75</v>
      </c>
      <c r="G95" s="25">
        <v>20</v>
      </c>
      <c r="H95" s="156">
        <f t="shared" si="3"/>
        <v>5.025773195876277</v>
      </c>
      <c r="I95" s="25">
        <v>0.25773195876288602</v>
      </c>
      <c r="J95" s="126"/>
      <c r="K95" s="9"/>
      <c r="L95" s="9"/>
      <c r="M95" s="9"/>
      <c r="N95" s="9"/>
      <c r="O95" s="9"/>
      <c r="P95" s="9"/>
    </row>
    <row r="96" spans="1:16" x14ac:dyDescent="0.25">
      <c r="A96" s="126"/>
      <c r="B96" s="91" t="s">
        <v>984</v>
      </c>
      <c r="C96" s="119" t="s">
        <v>942</v>
      </c>
      <c r="D96" s="25" t="s">
        <v>1173</v>
      </c>
      <c r="E96" s="25">
        <v>19</v>
      </c>
      <c r="F96" s="25">
        <v>20</v>
      </c>
      <c r="G96" s="25">
        <v>20.25</v>
      </c>
      <c r="H96" s="156">
        <f t="shared" si="3"/>
        <v>5.0902061855669984</v>
      </c>
      <c r="I96" s="25">
        <v>0.25773195876288602</v>
      </c>
      <c r="J96" s="126"/>
      <c r="K96" s="9"/>
      <c r="L96" s="9"/>
      <c r="M96" s="9"/>
      <c r="N96" s="9"/>
      <c r="O96" s="9"/>
      <c r="P96" s="9"/>
    </row>
    <row r="97" spans="1:16" x14ac:dyDescent="0.25">
      <c r="A97" s="126"/>
      <c r="B97" s="91" t="s">
        <v>984</v>
      </c>
      <c r="C97" s="119" t="s">
        <v>942</v>
      </c>
      <c r="D97" s="25" t="s">
        <v>1173</v>
      </c>
      <c r="E97" s="25">
        <v>14.5</v>
      </c>
      <c r="F97" s="25">
        <v>14.4</v>
      </c>
      <c r="G97" s="25">
        <v>14.6</v>
      </c>
      <c r="H97" s="156">
        <f t="shared" si="3"/>
        <v>5.1005025125628105</v>
      </c>
      <c r="I97" s="25">
        <v>0.35175879396984899</v>
      </c>
      <c r="J97" s="126"/>
      <c r="K97" s="9"/>
      <c r="L97" s="9"/>
      <c r="M97" s="9"/>
      <c r="N97" s="9"/>
      <c r="O97" s="9"/>
      <c r="P97" s="9"/>
    </row>
    <row r="98" spans="1:16" x14ac:dyDescent="0.25">
      <c r="A98" s="126"/>
      <c r="B98" s="91" t="s">
        <v>984</v>
      </c>
      <c r="C98" s="119" t="s">
        <v>942</v>
      </c>
      <c r="D98" s="25" t="s">
        <v>1173</v>
      </c>
      <c r="E98" s="25">
        <v>15</v>
      </c>
      <c r="F98" s="25">
        <v>14</v>
      </c>
      <c r="G98" s="25">
        <v>15.25</v>
      </c>
      <c r="H98" s="156">
        <f t="shared" si="3"/>
        <v>5.188442211055273</v>
      </c>
      <c r="I98" s="25">
        <v>0.35175879396984899</v>
      </c>
      <c r="J98" s="126"/>
      <c r="K98" s="9"/>
      <c r="L98" s="9"/>
      <c r="M98" s="9"/>
      <c r="N98" s="9"/>
      <c r="O98" s="9"/>
      <c r="P98" s="9"/>
    </row>
    <row r="99" spans="1:16" x14ac:dyDescent="0.25">
      <c r="A99" s="126"/>
      <c r="B99" s="131"/>
      <c r="C99" s="133"/>
      <c r="D99" s="126"/>
      <c r="E99" s="126"/>
      <c r="F99" s="126"/>
      <c r="G99" s="126"/>
      <c r="H99" s="130"/>
      <c r="I99" s="126"/>
      <c r="J99" s="126"/>
    </row>
    <row r="100" spans="1:16" x14ac:dyDescent="0.25">
      <c r="A100" s="126"/>
      <c r="B100" s="17" t="s">
        <v>87</v>
      </c>
      <c r="C100" s="119" t="s">
        <v>1231</v>
      </c>
      <c r="D100" s="51" t="s">
        <v>1162</v>
      </c>
      <c r="E100" s="25">
        <v>9</v>
      </c>
      <c r="F100" s="25">
        <v>11</v>
      </c>
      <c r="G100" s="25">
        <v>10.5</v>
      </c>
      <c r="H100" s="157">
        <f t="shared" si="3"/>
        <v>4.9593495934959293</v>
      </c>
      <c r="I100" s="25">
        <v>0.48780487804877998</v>
      </c>
      <c r="J100" s="126"/>
    </row>
    <row r="101" spans="1:16" x14ac:dyDescent="0.25">
      <c r="A101" s="126"/>
      <c r="B101" s="17" t="s">
        <v>87</v>
      </c>
      <c r="C101" s="119" t="s">
        <v>1232</v>
      </c>
      <c r="D101" s="51" t="s">
        <v>1162</v>
      </c>
      <c r="E101" s="25">
        <v>18.5</v>
      </c>
      <c r="F101" s="25">
        <v>18.5</v>
      </c>
      <c r="G101" s="25">
        <v>18</v>
      </c>
      <c r="H101" s="157">
        <f t="shared" si="3"/>
        <v>4.7129391602399142</v>
      </c>
      <c r="I101" s="25">
        <v>0.257069408740359</v>
      </c>
      <c r="J101" s="126"/>
    </row>
    <row r="102" spans="1:16" x14ac:dyDescent="0.25">
      <c r="A102" s="126"/>
      <c r="B102" s="17" t="s">
        <v>87</v>
      </c>
      <c r="C102" s="119" t="s">
        <v>1233</v>
      </c>
      <c r="D102" s="51" t="s">
        <v>1162</v>
      </c>
      <c r="E102" s="25">
        <v>18.5</v>
      </c>
      <c r="F102" s="25">
        <v>18.5</v>
      </c>
      <c r="G102" s="25">
        <v>17.5</v>
      </c>
      <c r="H102" s="157">
        <f t="shared" si="3"/>
        <v>4.6700942587831884</v>
      </c>
      <c r="I102" s="25">
        <v>0.257069408740359</v>
      </c>
      <c r="J102" s="126"/>
    </row>
    <row r="103" spans="1:16" x14ac:dyDescent="0.25">
      <c r="A103" s="126"/>
      <c r="B103" s="17" t="s">
        <v>87</v>
      </c>
      <c r="C103" s="119" t="s">
        <v>1234</v>
      </c>
      <c r="D103" s="51" t="s">
        <v>1162</v>
      </c>
      <c r="E103" s="25">
        <v>10</v>
      </c>
      <c r="F103" s="25">
        <v>10</v>
      </c>
      <c r="G103" s="25">
        <v>9.5</v>
      </c>
      <c r="H103" s="157">
        <f t="shared" si="3"/>
        <v>4.7967479674796705</v>
      </c>
      <c r="I103" s="25">
        <v>0.48780487804877998</v>
      </c>
      <c r="J103" s="126"/>
    </row>
    <row r="104" spans="1:16" x14ac:dyDescent="0.25">
      <c r="A104" s="126"/>
      <c r="B104" s="17" t="s">
        <v>87</v>
      </c>
      <c r="C104" s="119" t="s">
        <v>1235</v>
      </c>
      <c r="D104" s="51" t="s">
        <v>1162</v>
      </c>
      <c r="E104" s="25">
        <v>18</v>
      </c>
      <c r="F104" s="25">
        <v>17.5</v>
      </c>
      <c r="G104" s="25">
        <v>17.5</v>
      </c>
      <c r="H104" s="157">
        <f t="shared" si="3"/>
        <v>4.5415595544130092</v>
      </c>
      <c r="I104" s="25">
        <v>0.257069408740359</v>
      </c>
      <c r="J104" s="126"/>
    </row>
    <row r="105" spans="1:16" x14ac:dyDescent="0.25">
      <c r="A105" s="126"/>
      <c r="B105" s="17" t="s">
        <v>87</v>
      </c>
      <c r="C105" s="119" t="s">
        <v>1236</v>
      </c>
      <c r="D105" s="51" t="s">
        <v>1162</v>
      </c>
      <c r="E105" s="25">
        <v>9</v>
      </c>
      <c r="F105" s="25">
        <v>9</v>
      </c>
      <c r="G105" s="25">
        <v>10</v>
      </c>
      <c r="H105" s="157">
        <f t="shared" si="3"/>
        <v>4.55284552845528</v>
      </c>
      <c r="I105" s="25">
        <v>0.48780487804877998</v>
      </c>
      <c r="J105" s="126"/>
    </row>
    <row r="106" spans="1:16" x14ac:dyDescent="0.25">
      <c r="A106" s="126"/>
      <c r="B106" s="17" t="s">
        <v>87</v>
      </c>
      <c r="C106" s="119" t="s">
        <v>1237</v>
      </c>
      <c r="D106" s="51" t="s">
        <v>1162</v>
      </c>
      <c r="E106" s="25">
        <v>18</v>
      </c>
      <c r="F106" s="25">
        <v>17.5</v>
      </c>
      <c r="G106" s="25">
        <v>18</v>
      </c>
      <c r="H106" s="157">
        <f t="shared" si="3"/>
        <v>4.584404455869735</v>
      </c>
      <c r="I106" s="25">
        <v>0.257069408740359</v>
      </c>
      <c r="J106" s="126"/>
    </row>
    <row r="107" spans="1:16" x14ac:dyDescent="0.25">
      <c r="A107" s="126"/>
      <c r="B107" s="17" t="s">
        <v>87</v>
      </c>
      <c r="C107" s="119" t="s">
        <v>1238</v>
      </c>
      <c r="D107" s="51" t="s">
        <v>1162</v>
      </c>
      <c r="E107" s="25">
        <v>10</v>
      </c>
      <c r="F107" s="25">
        <v>10</v>
      </c>
      <c r="G107" s="25">
        <v>11</v>
      </c>
      <c r="H107" s="157">
        <f t="shared" si="3"/>
        <v>5.04065040650406</v>
      </c>
      <c r="I107" s="25">
        <v>0.48780487804877998</v>
      </c>
      <c r="J107" s="126"/>
    </row>
    <row r="108" spans="1:16" x14ac:dyDescent="0.25">
      <c r="A108" s="126"/>
      <c r="B108" s="17" t="s">
        <v>87</v>
      </c>
      <c r="C108" s="119" t="s">
        <v>1239</v>
      </c>
      <c r="D108" s="51" t="s">
        <v>1162</v>
      </c>
      <c r="E108" s="25">
        <v>18</v>
      </c>
      <c r="F108" s="25">
        <v>17.5</v>
      </c>
      <c r="G108" s="25">
        <v>19</v>
      </c>
      <c r="H108" s="157">
        <f t="shared" si="3"/>
        <v>4.6700942587831884</v>
      </c>
      <c r="I108" s="25">
        <v>0.257069408740359</v>
      </c>
      <c r="J108" s="126"/>
    </row>
    <row r="109" spans="1:16" x14ac:dyDescent="0.25">
      <c r="A109" s="126"/>
      <c r="B109" s="17" t="s">
        <v>87</v>
      </c>
      <c r="C109" s="119" t="s">
        <v>1240</v>
      </c>
      <c r="D109" s="51" t="s">
        <v>1162</v>
      </c>
      <c r="E109" s="25">
        <v>9.5</v>
      </c>
      <c r="F109" s="25">
        <v>10.5</v>
      </c>
      <c r="G109" s="25">
        <v>10</v>
      </c>
      <c r="H109" s="157">
        <f t="shared" si="3"/>
        <v>4.8780487804877994</v>
      </c>
      <c r="I109" s="25">
        <v>0.48780487804877998</v>
      </c>
      <c r="J109" s="126"/>
    </row>
    <row r="110" spans="1:16" x14ac:dyDescent="0.25">
      <c r="A110" s="126"/>
      <c r="B110" s="17" t="s">
        <v>87</v>
      </c>
      <c r="C110" s="119" t="s">
        <v>1241</v>
      </c>
      <c r="D110" s="25" t="s">
        <v>1173</v>
      </c>
      <c r="E110" s="25">
        <v>9.5</v>
      </c>
      <c r="F110" s="25">
        <v>9</v>
      </c>
      <c r="G110" s="25">
        <v>9.5</v>
      </c>
      <c r="H110" s="157">
        <f t="shared" si="3"/>
        <v>4.55284552845528</v>
      </c>
      <c r="I110" s="25">
        <v>0.48780487804877998</v>
      </c>
      <c r="J110" s="126"/>
    </row>
    <row r="111" spans="1:16" x14ac:dyDescent="0.25">
      <c r="A111" s="126"/>
      <c r="B111" s="17" t="s">
        <v>87</v>
      </c>
      <c r="C111" s="119" t="s">
        <v>1242</v>
      </c>
      <c r="D111" s="25" t="s">
        <v>1173</v>
      </c>
      <c r="E111" s="25">
        <v>8</v>
      </c>
      <c r="F111" s="25">
        <v>8</v>
      </c>
      <c r="G111" s="25">
        <v>7.5</v>
      </c>
      <c r="H111" s="157">
        <f t="shared" si="3"/>
        <v>3.8211382113821095</v>
      </c>
      <c r="I111" s="25">
        <v>0.48780487804877998</v>
      </c>
      <c r="J111" s="126"/>
    </row>
    <row r="112" spans="1:16" x14ac:dyDescent="0.25">
      <c r="A112" s="126"/>
      <c r="B112" s="17" t="s">
        <v>87</v>
      </c>
      <c r="C112" s="119" t="s">
        <v>1243</v>
      </c>
      <c r="D112" s="25" t="s">
        <v>1173</v>
      </c>
      <c r="E112" s="25">
        <v>9.5</v>
      </c>
      <c r="F112" s="25">
        <v>10</v>
      </c>
      <c r="G112" s="25">
        <v>9</v>
      </c>
      <c r="H112" s="157">
        <f t="shared" si="3"/>
        <v>4.6341463414634099</v>
      </c>
      <c r="I112" s="25">
        <v>0.48780487804877998</v>
      </c>
      <c r="J112" s="126"/>
    </row>
    <row r="113" spans="1:10" x14ac:dyDescent="0.25">
      <c r="A113" s="126"/>
      <c r="B113" s="17" t="s">
        <v>87</v>
      </c>
      <c r="C113" s="119" t="s">
        <v>1244</v>
      </c>
      <c r="D113" s="25" t="s">
        <v>1173</v>
      </c>
      <c r="E113" s="25">
        <v>8</v>
      </c>
      <c r="F113" s="25">
        <v>9</v>
      </c>
      <c r="G113" s="25">
        <v>9</v>
      </c>
      <c r="H113" s="157">
        <f t="shared" si="3"/>
        <v>4.2276422764227597</v>
      </c>
      <c r="I113" s="25">
        <v>0.48780487804877998</v>
      </c>
      <c r="J113" s="126"/>
    </row>
    <row r="114" spans="1:10" x14ac:dyDescent="0.25">
      <c r="A114" s="126"/>
      <c r="B114" s="17" t="s">
        <v>87</v>
      </c>
      <c r="C114" s="119" t="s">
        <v>1245</v>
      </c>
      <c r="D114" s="25" t="s">
        <v>1173</v>
      </c>
      <c r="E114" s="25">
        <v>9.5</v>
      </c>
      <c r="F114" s="25">
        <v>9.5</v>
      </c>
      <c r="G114" s="25">
        <v>10</v>
      </c>
      <c r="H114" s="157">
        <f t="shared" si="3"/>
        <v>4.7154471544715397</v>
      </c>
      <c r="I114" s="25">
        <v>0.48780487804877998</v>
      </c>
      <c r="J114" s="126"/>
    </row>
    <row r="115" spans="1:10" x14ac:dyDescent="0.25">
      <c r="A115" s="126"/>
      <c r="B115" s="17" t="s">
        <v>87</v>
      </c>
      <c r="C115" s="119" t="s">
        <v>1246</v>
      </c>
      <c r="D115" s="25" t="s">
        <v>1173</v>
      </c>
      <c r="E115" s="25">
        <v>9</v>
      </c>
      <c r="F115" s="25">
        <v>9</v>
      </c>
      <c r="G115" s="25">
        <v>8.5</v>
      </c>
      <c r="H115" s="157">
        <f t="shared" si="3"/>
        <v>4.3089430894308904</v>
      </c>
      <c r="I115" s="25">
        <v>0.48780487804877998</v>
      </c>
      <c r="J115" s="126"/>
    </row>
    <row r="116" spans="1:10" x14ac:dyDescent="0.25">
      <c r="A116" s="126"/>
      <c r="B116" s="17" t="s">
        <v>87</v>
      </c>
      <c r="C116" s="119" t="s">
        <v>1247</v>
      </c>
      <c r="D116" s="25" t="s">
        <v>1173</v>
      </c>
      <c r="E116" s="25">
        <v>8.5</v>
      </c>
      <c r="F116" s="25">
        <v>8.5</v>
      </c>
      <c r="G116" s="25">
        <v>9</v>
      </c>
      <c r="H116" s="157">
        <f t="shared" si="3"/>
        <v>4.2276422764227597</v>
      </c>
      <c r="I116" s="25">
        <v>0.48780487804877998</v>
      </c>
      <c r="J116" s="126"/>
    </row>
    <row r="117" spans="1:10" x14ac:dyDescent="0.25">
      <c r="A117" s="126"/>
      <c r="B117" s="17" t="s">
        <v>87</v>
      </c>
      <c r="C117" s="119" t="s">
        <v>1248</v>
      </c>
      <c r="D117" s="25" t="s">
        <v>1173</v>
      </c>
      <c r="E117" s="25">
        <v>8</v>
      </c>
      <c r="F117" s="25">
        <v>7</v>
      </c>
      <c r="G117" s="25">
        <v>7.5</v>
      </c>
      <c r="H117" s="157">
        <f t="shared" si="3"/>
        <v>3.6585365853658498</v>
      </c>
      <c r="I117" s="25">
        <v>0.48780487804877998</v>
      </c>
      <c r="J117" s="126"/>
    </row>
    <row r="118" spans="1:10" x14ac:dyDescent="0.25">
      <c r="A118" s="126"/>
      <c r="B118" s="17" t="s">
        <v>87</v>
      </c>
      <c r="C118" s="119" t="s">
        <v>1249</v>
      </c>
      <c r="D118" s="25" t="s">
        <v>1173</v>
      </c>
      <c r="E118" s="25">
        <v>9</v>
      </c>
      <c r="F118" s="25">
        <v>9</v>
      </c>
      <c r="G118" s="25">
        <v>9</v>
      </c>
      <c r="H118" s="157">
        <f t="shared" si="3"/>
        <v>4.3902439024390194</v>
      </c>
      <c r="I118" s="25">
        <v>0.48780487804877998</v>
      </c>
      <c r="J118" s="126"/>
    </row>
    <row r="119" spans="1:10" x14ac:dyDescent="0.25">
      <c r="A119" s="126"/>
      <c r="B119" s="17" t="s">
        <v>87</v>
      </c>
      <c r="C119" s="119" t="s">
        <v>1250</v>
      </c>
      <c r="D119" s="25" t="s">
        <v>1173</v>
      </c>
      <c r="E119" s="25">
        <v>9</v>
      </c>
      <c r="F119" s="25">
        <v>8.5</v>
      </c>
      <c r="G119" s="25">
        <v>9.5</v>
      </c>
      <c r="H119" s="157">
        <f t="shared" si="3"/>
        <v>4.3902439024390194</v>
      </c>
      <c r="I119" s="25">
        <v>0.48780487804877998</v>
      </c>
      <c r="J119" s="126"/>
    </row>
    <row r="120" spans="1:10" x14ac:dyDescent="0.25">
      <c r="A120" s="126"/>
      <c r="B120" s="17" t="s">
        <v>87</v>
      </c>
      <c r="C120" s="119" t="s">
        <v>1251</v>
      </c>
      <c r="D120" s="25" t="s">
        <v>1173</v>
      </c>
      <c r="E120" s="25">
        <v>8.5</v>
      </c>
      <c r="F120" s="25">
        <v>9</v>
      </c>
      <c r="G120" s="25">
        <v>8.5</v>
      </c>
      <c r="H120" s="157">
        <f t="shared" si="3"/>
        <v>4.2276422764227597</v>
      </c>
      <c r="I120" s="25">
        <v>0.48780487804877998</v>
      </c>
      <c r="J120" s="126"/>
    </row>
    <row r="121" spans="1:10" x14ac:dyDescent="0.25">
      <c r="A121" s="126"/>
      <c r="B121" s="17" t="s">
        <v>87</v>
      </c>
      <c r="C121" s="119" t="s">
        <v>1252</v>
      </c>
      <c r="D121" s="25" t="s">
        <v>1173</v>
      </c>
      <c r="E121" s="25">
        <v>16</v>
      </c>
      <c r="F121" s="25">
        <v>18</v>
      </c>
      <c r="G121" s="25">
        <v>16</v>
      </c>
      <c r="H121" s="157">
        <f t="shared" si="3"/>
        <v>4.2844901456726499</v>
      </c>
      <c r="I121" s="25">
        <v>0.257069408740359</v>
      </c>
      <c r="J121" s="126"/>
    </row>
    <row r="122" spans="1:10" x14ac:dyDescent="0.25">
      <c r="A122" s="126"/>
      <c r="B122" s="17" t="s">
        <v>87</v>
      </c>
      <c r="C122" s="119" t="s">
        <v>1253</v>
      </c>
      <c r="D122" s="25" t="s">
        <v>1173</v>
      </c>
      <c r="E122" s="25">
        <v>17.5</v>
      </c>
      <c r="F122" s="25">
        <v>17.5</v>
      </c>
      <c r="G122" s="25">
        <v>17</v>
      </c>
      <c r="H122" s="157">
        <f t="shared" si="3"/>
        <v>4.4558697514995558</v>
      </c>
      <c r="I122" s="25">
        <v>0.257069408740359</v>
      </c>
      <c r="J122" s="126"/>
    </row>
    <row r="123" spans="1:10" x14ac:dyDescent="0.25">
      <c r="A123" s="126"/>
      <c r="B123" s="17" t="s">
        <v>87</v>
      </c>
      <c r="C123" s="119" t="s">
        <v>1254</v>
      </c>
      <c r="D123" s="25" t="s">
        <v>1173</v>
      </c>
      <c r="E123" s="25">
        <v>17.5</v>
      </c>
      <c r="F123" s="25">
        <v>17.5</v>
      </c>
      <c r="G123" s="25">
        <v>17</v>
      </c>
      <c r="H123" s="157">
        <f t="shared" si="3"/>
        <v>4.4558697514995558</v>
      </c>
      <c r="I123" s="25">
        <v>0.257069408740359</v>
      </c>
      <c r="J123" s="126"/>
    </row>
    <row r="124" spans="1:10" x14ac:dyDescent="0.25">
      <c r="A124" s="126"/>
      <c r="B124" s="17" t="s">
        <v>87</v>
      </c>
      <c r="C124" s="119" t="s">
        <v>1255</v>
      </c>
      <c r="D124" s="25" t="s">
        <v>1173</v>
      </c>
      <c r="E124" s="25">
        <v>8</v>
      </c>
      <c r="F124" s="25">
        <v>7.5</v>
      </c>
      <c r="G124" s="25">
        <v>9</v>
      </c>
      <c r="H124" s="157">
        <f t="shared" si="3"/>
        <v>3.9837398373983697</v>
      </c>
      <c r="I124" s="25">
        <v>0.48780487804877998</v>
      </c>
      <c r="J124" s="126"/>
    </row>
    <row r="125" spans="1:10" x14ac:dyDescent="0.25">
      <c r="A125" s="126"/>
      <c r="B125" s="17" t="s">
        <v>87</v>
      </c>
      <c r="C125" s="119" t="s">
        <v>1256</v>
      </c>
      <c r="D125" s="25" t="s">
        <v>1173</v>
      </c>
      <c r="E125" s="25">
        <v>8</v>
      </c>
      <c r="F125" s="25">
        <v>9</v>
      </c>
      <c r="G125" s="25">
        <v>8.5</v>
      </c>
      <c r="H125" s="157">
        <f t="shared" si="3"/>
        <v>4.1463414634146298</v>
      </c>
      <c r="I125" s="25">
        <v>0.48780487804877998</v>
      </c>
      <c r="J125" s="126"/>
    </row>
    <row r="126" spans="1:10" x14ac:dyDescent="0.25">
      <c r="A126" s="126"/>
      <c r="B126" s="17" t="s">
        <v>87</v>
      </c>
      <c r="C126" s="119" t="s">
        <v>1257</v>
      </c>
      <c r="D126" s="25" t="s">
        <v>1173</v>
      </c>
      <c r="E126" s="25">
        <v>15</v>
      </c>
      <c r="F126" s="25">
        <v>17</v>
      </c>
      <c r="G126" s="25">
        <v>17.5</v>
      </c>
      <c r="H126" s="157">
        <f t="shared" si="3"/>
        <v>4.2416452442159231</v>
      </c>
      <c r="I126" s="25">
        <v>0.257069408740359</v>
      </c>
      <c r="J126" s="126"/>
    </row>
    <row r="127" spans="1:10" x14ac:dyDescent="0.25">
      <c r="A127" s="126"/>
      <c r="B127" s="17" t="s">
        <v>87</v>
      </c>
      <c r="C127" s="119" t="s">
        <v>1258</v>
      </c>
      <c r="D127" s="25" t="s">
        <v>1173</v>
      </c>
      <c r="E127" s="25">
        <v>9</v>
      </c>
      <c r="F127" s="25">
        <v>9</v>
      </c>
      <c r="G127" s="25">
        <v>8.5</v>
      </c>
      <c r="H127" s="157">
        <f t="shared" si="3"/>
        <v>4.3089430894308904</v>
      </c>
      <c r="I127" s="25">
        <v>0.48780487804877998</v>
      </c>
      <c r="J127" s="126"/>
    </row>
    <row r="128" spans="1:10" x14ac:dyDescent="0.25">
      <c r="A128" s="126"/>
      <c r="B128" s="17" t="s">
        <v>87</v>
      </c>
      <c r="C128" s="119" t="s">
        <v>1259</v>
      </c>
      <c r="D128" s="25" t="s">
        <v>1173</v>
      </c>
      <c r="E128" s="25">
        <v>17</v>
      </c>
      <c r="F128" s="25">
        <v>17</v>
      </c>
      <c r="G128" s="25">
        <v>16.5</v>
      </c>
      <c r="H128" s="157">
        <f t="shared" si="3"/>
        <v>4.3273350471293766</v>
      </c>
      <c r="I128" s="25">
        <v>0.257069408740359</v>
      </c>
      <c r="J128" s="126"/>
    </row>
    <row r="129" spans="1:10" x14ac:dyDescent="0.25">
      <c r="A129" s="126"/>
      <c r="B129" s="17" t="s">
        <v>87</v>
      </c>
      <c r="C129" s="119" t="s">
        <v>1260</v>
      </c>
      <c r="D129" s="80" t="s">
        <v>1173</v>
      </c>
      <c r="E129" s="25">
        <v>9</v>
      </c>
      <c r="F129" s="25">
        <v>9</v>
      </c>
      <c r="G129" s="25">
        <v>9</v>
      </c>
      <c r="H129" s="157">
        <f t="shared" si="3"/>
        <v>4.3902439024390194</v>
      </c>
      <c r="I129" s="25">
        <v>0.48780487804877998</v>
      </c>
      <c r="J129" s="126"/>
    </row>
    <row r="130" spans="1:10" x14ac:dyDescent="0.25">
      <c r="A130" s="126"/>
      <c r="B130" s="17" t="s">
        <v>87</v>
      </c>
      <c r="C130" s="119" t="s">
        <v>1261</v>
      </c>
      <c r="D130" s="25" t="s">
        <v>1173</v>
      </c>
      <c r="E130" s="25">
        <v>9.5</v>
      </c>
      <c r="F130" s="25">
        <v>8.5</v>
      </c>
      <c r="G130" s="25">
        <v>9</v>
      </c>
      <c r="H130" s="157">
        <f t="shared" si="3"/>
        <v>4.3902439024390194</v>
      </c>
      <c r="I130" s="25">
        <v>0.48780487804877998</v>
      </c>
      <c r="J130" s="126"/>
    </row>
    <row r="131" spans="1:10" x14ac:dyDescent="0.25">
      <c r="A131" s="126"/>
      <c r="B131" s="17" t="s">
        <v>87</v>
      </c>
      <c r="C131" s="119" t="s">
        <v>1262</v>
      </c>
      <c r="D131" s="25" t="s">
        <v>1173</v>
      </c>
      <c r="E131" s="25">
        <v>17.5</v>
      </c>
      <c r="F131" s="25">
        <v>17.5</v>
      </c>
      <c r="G131" s="25">
        <v>17</v>
      </c>
      <c r="H131" s="157">
        <f t="shared" si="3"/>
        <v>4.4558697514995558</v>
      </c>
      <c r="I131" s="25">
        <v>0.257069408740359</v>
      </c>
      <c r="J131" s="126"/>
    </row>
    <row r="132" spans="1:10" x14ac:dyDescent="0.25">
      <c r="A132" s="126"/>
      <c r="B132" s="17" t="s">
        <v>87</v>
      </c>
      <c r="C132" s="119" t="s">
        <v>1263</v>
      </c>
      <c r="D132" s="25" t="s">
        <v>1173</v>
      </c>
      <c r="E132" s="25">
        <v>17</v>
      </c>
      <c r="F132" s="25">
        <v>16.5</v>
      </c>
      <c r="G132" s="25">
        <v>17</v>
      </c>
      <c r="H132" s="157">
        <f t="shared" si="3"/>
        <v>4.3273350471293766</v>
      </c>
      <c r="I132" s="25">
        <v>0.257069408740359</v>
      </c>
      <c r="J132" s="126"/>
    </row>
    <row r="133" spans="1:10" x14ac:dyDescent="0.25">
      <c r="A133" s="126"/>
      <c r="B133" s="17" t="s">
        <v>87</v>
      </c>
      <c r="C133" s="119" t="s">
        <v>1264</v>
      </c>
      <c r="D133" s="25" t="s">
        <v>1173</v>
      </c>
      <c r="E133" s="25">
        <v>16</v>
      </c>
      <c r="F133" s="25">
        <v>16.5</v>
      </c>
      <c r="G133" s="25">
        <v>17</v>
      </c>
      <c r="H133" s="157">
        <f t="shared" si="3"/>
        <v>4.2416452442159231</v>
      </c>
      <c r="I133" s="25">
        <v>0.257069408740359</v>
      </c>
      <c r="J133" s="126"/>
    </row>
    <row r="134" spans="1:10" x14ac:dyDescent="0.25">
      <c r="A134" s="126"/>
      <c r="B134" s="17" t="s">
        <v>87</v>
      </c>
      <c r="C134" s="119" t="s">
        <v>1265</v>
      </c>
      <c r="D134" s="25" t="s">
        <v>1173</v>
      </c>
      <c r="E134" s="25">
        <v>9</v>
      </c>
      <c r="F134" s="25">
        <v>9</v>
      </c>
      <c r="G134" s="25">
        <v>8.5</v>
      </c>
      <c r="H134" s="157">
        <f t="shared" si="3"/>
        <v>4.3089430894308904</v>
      </c>
      <c r="I134" s="25">
        <v>0.48780487804877998</v>
      </c>
      <c r="J134" s="126"/>
    </row>
    <row r="135" spans="1:10" x14ac:dyDescent="0.25">
      <c r="A135" s="126"/>
      <c r="B135" s="17" t="s">
        <v>87</v>
      </c>
      <c r="C135" s="119" t="s">
        <v>1266</v>
      </c>
      <c r="D135" s="25" t="s">
        <v>1173</v>
      </c>
      <c r="E135" s="25">
        <v>9.5</v>
      </c>
      <c r="F135" s="25">
        <v>9</v>
      </c>
      <c r="G135" s="25">
        <v>9.5</v>
      </c>
      <c r="H135" s="157">
        <f t="shared" si="3"/>
        <v>4.55284552845528</v>
      </c>
      <c r="I135" s="25">
        <v>0.48780487804877998</v>
      </c>
      <c r="J135" s="126"/>
    </row>
    <row r="136" spans="1:10" x14ac:dyDescent="0.25">
      <c r="A136" s="126"/>
      <c r="B136" s="17" t="s">
        <v>87</v>
      </c>
      <c r="C136" s="119" t="s">
        <v>1267</v>
      </c>
      <c r="D136" s="25" t="s">
        <v>1173</v>
      </c>
      <c r="E136" s="25">
        <v>16.5</v>
      </c>
      <c r="F136" s="25">
        <v>17</v>
      </c>
      <c r="G136" s="25">
        <v>17.5</v>
      </c>
      <c r="H136" s="157">
        <f t="shared" si="3"/>
        <v>4.3701799485861033</v>
      </c>
      <c r="I136" s="25">
        <v>0.257069408740359</v>
      </c>
      <c r="J136" s="126"/>
    </row>
    <row r="137" spans="1:10" x14ac:dyDescent="0.25">
      <c r="A137" s="126"/>
      <c r="B137" s="17" t="s">
        <v>87</v>
      </c>
      <c r="C137" s="119" t="s">
        <v>1268</v>
      </c>
      <c r="D137" s="25" t="s">
        <v>1173</v>
      </c>
      <c r="E137" s="25">
        <v>9</v>
      </c>
      <c r="F137" s="25">
        <v>9.5</v>
      </c>
      <c r="G137" s="25">
        <v>8.5</v>
      </c>
      <c r="H137" s="157">
        <f t="shared" si="3"/>
        <v>4.3902439024390194</v>
      </c>
      <c r="I137" s="25">
        <v>0.48780487804877998</v>
      </c>
      <c r="J137" s="126"/>
    </row>
    <row r="138" spans="1:10" x14ac:dyDescent="0.25">
      <c r="A138" s="126"/>
      <c r="B138" s="17" t="s">
        <v>87</v>
      </c>
      <c r="C138" s="119" t="s">
        <v>1269</v>
      </c>
      <c r="D138" s="25" t="s">
        <v>1173</v>
      </c>
      <c r="E138" s="25">
        <v>16.5</v>
      </c>
      <c r="F138" s="25">
        <v>18</v>
      </c>
      <c r="G138" s="25">
        <v>17.5</v>
      </c>
      <c r="H138" s="157">
        <f t="shared" si="3"/>
        <v>4.4558697514995558</v>
      </c>
      <c r="I138" s="25">
        <v>0.257069408740359</v>
      </c>
      <c r="J138" s="126"/>
    </row>
    <row r="139" spans="1:10" x14ac:dyDescent="0.25">
      <c r="A139" s="126"/>
      <c r="B139" s="17" t="s">
        <v>87</v>
      </c>
      <c r="C139" s="119" t="s">
        <v>1270</v>
      </c>
      <c r="D139" s="25" t="s">
        <v>1173</v>
      </c>
      <c r="E139" s="25">
        <v>18</v>
      </c>
      <c r="F139" s="25">
        <v>17</v>
      </c>
      <c r="G139" s="25">
        <v>17</v>
      </c>
      <c r="H139" s="157">
        <f t="shared" si="3"/>
        <v>4.4558697514995558</v>
      </c>
      <c r="I139" s="25">
        <v>0.257069408740359</v>
      </c>
      <c r="J139" s="126"/>
    </row>
    <row r="140" spans="1:10" x14ac:dyDescent="0.25">
      <c r="A140" s="126"/>
      <c r="B140" s="126"/>
      <c r="C140" s="126"/>
      <c r="D140" s="126"/>
      <c r="E140" s="126"/>
      <c r="F140" s="126"/>
      <c r="G140" s="126"/>
      <c r="H140" s="126"/>
      <c r="I140" s="126"/>
      <c r="J140" s="126"/>
    </row>
    <row r="142" spans="1:10" ht="18" x14ac:dyDescent="0.25">
      <c r="B142" s="25" t="s">
        <v>1443</v>
      </c>
    </row>
    <row r="143" spans="1:10" ht="18" x14ac:dyDescent="0.25">
      <c r="B143" s="25" t="s">
        <v>1442</v>
      </c>
    </row>
    <row r="145" spans="1:10" x14ac:dyDescent="0.25">
      <c r="A145" s="133"/>
      <c r="B145" s="133"/>
      <c r="C145" s="133"/>
      <c r="D145" s="160"/>
      <c r="E145" s="160"/>
      <c r="F145" s="160"/>
      <c r="G145" s="160"/>
      <c r="H145" s="160"/>
      <c r="I145" s="126"/>
      <c r="J145" s="126"/>
    </row>
    <row r="146" spans="1:10" x14ac:dyDescent="0.25">
      <c r="A146" s="133"/>
      <c r="B146" s="61" t="s">
        <v>88</v>
      </c>
      <c r="C146" s="133"/>
      <c r="D146" s="160"/>
      <c r="E146" s="160"/>
      <c r="F146" s="160"/>
      <c r="G146" s="160"/>
      <c r="H146" s="180" t="s">
        <v>1411</v>
      </c>
      <c r="I146" s="126"/>
      <c r="J146" s="126"/>
    </row>
    <row r="147" spans="1:10" x14ac:dyDescent="0.25">
      <c r="A147" s="133"/>
      <c r="B147" s="119" t="s">
        <v>103</v>
      </c>
      <c r="C147" s="133"/>
      <c r="D147" s="160"/>
      <c r="E147" s="160"/>
      <c r="F147" s="160"/>
      <c r="G147" s="160"/>
      <c r="H147" s="56">
        <f t="shared" ref="H147" si="4">MIN(H5:H44)</f>
        <v>4.2844901456726499</v>
      </c>
      <c r="I147" s="126"/>
      <c r="J147" s="126"/>
    </row>
    <row r="148" spans="1:10" x14ac:dyDescent="0.25">
      <c r="A148" s="133"/>
      <c r="B148" s="119" t="s">
        <v>1510</v>
      </c>
      <c r="C148" s="133"/>
      <c r="D148" s="160"/>
      <c r="E148" s="160"/>
      <c r="F148" s="160"/>
      <c r="G148" s="160"/>
      <c r="H148" s="56">
        <f t="shared" ref="H148" si="5">PERCENTILE(H5:H44,0.05)</f>
        <v>4.3264154492444522</v>
      </c>
      <c r="I148" s="126"/>
      <c r="J148" s="126"/>
    </row>
    <row r="149" spans="1:10" x14ac:dyDescent="0.25">
      <c r="A149" s="133"/>
      <c r="B149" s="119" t="s">
        <v>1511</v>
      </c>
      <c r="C149" s="133"/>
      <c r="D149" s="160"/>
      <c r="E149" s="160"/>
      <c r="F149" s="160"/>
      <c r="G149" s="160"/>
      <c r="H149" s="56">
        <f t="shared" ref="H149" si="6">PERCENTILE(H5:H44,0.95)</f>
        <v>5.2313624678663055</v>
      </c>
      <c r="I149" s="126"/>
      <c r="J149" s="126"/>
    </row>
    <row r="150" spans="1:10" x14ac:dyDescent="0.25">
      <c r="A150" s="133"/>
      <c r="B150" s="119" t="s">
        <v>104</v>
      </c>
      <c r="C150" s="133"/>
      <c r="D150" s="160"/>
      <c r="E150" s="160"/>
      <c r="F150" s="160"/>
      <c r="G150" s="160"/>
      <c r="H150" s="56">
        <f t="shared" ref="H150" si="7">MAX(H5:H44)</f>
        <v>5.3556126820908121</v>
      </c>
      <c r="I150" s="126"/>
      <c r="J150" s="126"/>
    </row>
    <row r="151" spans="1:10" x14ac:dyDescent="0.25">
      <c r="A151" s="133"/>
      <c r="B151" s="133"/>
      <c r="C151" s="133"/>
      <c r="D151" s="160"/>
      <c r="E151" s="160"/>
      <c r="F151" s="160"/>
      <c r="G151" s="160"/>
      <c r="H151" s="160"/>
      <c r="I151" s="126"/>
      <c r="J151" s="126"/>
    </row>
    <row r="152" spans="1:10" x14ac:dyDescent="0.25">
      <c r="A152" s="133"/>
      <c r="B152" s="123" t="s">
        <v>983</v>
      </c>
      <c r="C152" s="133"/>
      <c r="D152" s="160"/>
      <c r="E152" s="160"/>
      <c r="F152" s="160"/>
      <c r="G152" s="160"/>
      <c r="H152" s="184" t="s">
        <v>1411</v>
      </c>
      <c r="I152" s="126"/>
      <c r="J152" s="126"/>
    </row>
    <row r="153" spans="1:10" x14ac:dyDescent="0.25">
      <c r="A153" s="133"/>
      <c r="B153" s="119" t="s">
        <v>103</v>
      </c>
      <c r="C153" s="133"/>
      <c r="D153" s="160"/>
      <c r="E153" s="160"/>
      <c r="F153" s="160"/>
      <c r="G153" s="160"/>
      <c r="H153" s="164">
        <f t="shared" ref="H153" si="8">MIN(H46:H51)</f>
        <v>4.2955326460481009</v>
      </c>
      <c r="I153" s="126"/>
      <c r="J153" s="126"/>
    </row>
    <row r="154" spans="1:10" x14ac:dyDescent="0.25">
      <c r="A154" s="133"/>
      <c r="B154" s="119" t="s">
        <v>1510</v>
      </c>
      <c r="C154" s="133"/>
      <c r="D154" s="160"/>
      <c r="E154" s="160"/>
      <c r="F154" s="160"/>
      <c r="G154" s="160"/>
      <c r="H154" s="164">
        <f t="shared" ref="H154" si="9">PERCENTILE(H46:H51,0.05)</f>
        <v>4.3277491408934612</v>
      </c>
      <c r="I154" s="126"/>
      <c r="J154" s="126"/>
    </row>
    <row r="155" spans="1:10" x14ac:dyDescent="0.25">
      <c r="A155" s="133"/>
      <c r="B155" s="119" t="s">
        <v>1511</v>
      </c>
      <c r="C155" s="133"/>
      <c r="D155" s="160"/>
      <c r="E155" s="160"/>
      <c r="F155" s="160"/>
      <c r="G155" s="160"/>
      <c r="H155" s="164">
        <f t="shared" ref="H155" si="10">PERCENTILE(H46:H51,0.95)</f>
        <v>4.812206572769953</v>
      </c>
      <c r="I155" s="126"/>
      <c r="J155" s="126"/>
    </row>
    <row r="156" spans="1:10" x14ac:dyDescent="0.25">
      <c r="A156" s="133"/>
      <c r="B156" s="119" t="s">
        <v>104</v>
      </c>
      <c r="C156" s="133"/>
      <c r="D156" s="160"/>
      <c r="E156" s="160"/>
      <c r="F156" s="160"/>
      <c r="G156" s="160"/>
      <c r="H156" s="164">
        <f t="shared" ref="H156" si="11">MAX(H46:H51)</f>
        <v>4.870892018779343</v>
      </c>
      <c r="I156" s="126"/>
      <c r="J156" s="126"/>
    </row>
    <row r="157" spans="1:10" x14ac:dyDescent="0.25">
      <c r="A157" s="133"/>
      <c r="B157" s="133"/>
      <c r="C157" s="133"/>
      <c r="D157" s="160"/>
      <c r="E157" s="160"/>
      <c r="F157" s="160"/>
      <c r="G157" s="160"/>
      <c r="H157" s="160"/>
      <c r="I157" s="126"/>
      <c r="J157" s="126"/>
    </row>
    <row r="158" spans="1:10" x14ac:dyDescent="0.25">
      <c r="A158" s="133"/>
      <c r="B158" s="57" t="s">
        <v>1512</v>
      </c>
      <c r="C158" s="133"/>
      <c r="D158" s="160"/>
      <c r="E158" s="160"/>
      <c r="F158" s="160"/>
      <c r="G158" s="160"/>
      <c r="H158" s="189" t="s">
        <v>1411</v>
      </c>
      <c r="I158" s="126"/>
      <c r="J158" s="126"/>
    </row>
    <row r="159" spans="1:10" x14ac:dyDescent="0.25">
      <c r="A159" s="133"/>
      <c r="B159" s="119" t="s">
        <v>103</v>
      </c>
      <c r="C159" s="133"/>
      <c r="D159" s="160"/>
      <c r="E159" s="160"/>
      <c r="F159" s="160"/>
      <c r="G159" s="160"/>
      <c r="H159" s="329">
        <f t="shared" ref="H159" si="12">MIN(H54:H87)</f>
        <v>5.025773195876277</v>
      </c>
      <c r="I159" s="126"/>
      <c r="J159" s="126"/>
    </row>
    <row r="160" spans="1:10" x14ac:dyDescent="0.25">
      <c r="A160" s="133"/>
      <c r="B160" s="119" t="s">
        <v>1510</v>
      </c>
      <c r="C160" s="133"/>
      <c r="D160" s="160"/>
      <c r="E160" s="160"/>
      <c r="F160" s="160"/>
      <c r="G160" s="160"/>
      <c r="H160" s="329">
        <f t="shared" ref="H160" si="13">PERCENTILE(H54:H87,0.05)</f>
        <v>5.0536941580755901</v>
      </c>
      <c r="I160" s="126"/>
      <c r="J160" s="126"/>
    </row>
    <row r="161" spans="1:10" x14ac:dyDescent="0.25">
      <c r="A161" s="133"/>
      <c r="B161" s="119" t="s">
        <v>1511</v>
      </c>
      <c r="C161" s="133"/>
      <c r="D161" s="160"/>
      <c r="E161" s="160"/>
      <c r="F161" s="160"/>
      <c r="G161" s="160"/>
      <c r="H161" s="329">
        <f t="shared" ref="H161" si="14">PERCENTILE(H54:H87,0.95)</f>
        <v>5.9922680412371001</v>
      </c>
      <c r="I161" s="126"/>
      <c r="J161" s="126"/>
    </row>
    <row r="162" spans="1:10" x14ac:dyDescent="0.25">
      <c r="A162" s="133"/>
      <c r="B162" s="119" t="s">
        <v>104</v>
      </c>
      <c r="C162" s="133"/>
      <c r="D162" s="160"/>
      <c r="E162" s="160"/>
      <c r="F162" s="160"/>
      <c r="G162" s="160"/>
      <c r="H162" s="329">
        <f t="shared" ref="H162" si="15">MAX(H54:H87)</f>
        <v>6.0137457044673397</v>
      </c>
      <c r="I162" s="126"/>
      <c r="J162" s="126"/>
    </row>
    <row r="163" spans="1:10" x14ac:dyDescent="0.25">
      <c r="A163" s="133"/>
      <c r="B163" s="133"/>
      <c r="C163" s="133"/>
      <c r="D163" s="160"/>
      <c r="E163" s="160"/>
      <c r="F163" s="160"/>
      <c r="G163" s="160"/>
      <c r="H163" s="160"/>
      <c r="I163" s="126"/>
      <c r="J163" s="126"/>
    </row>
    <row r="164" spans="1:10" x14ac:dyDescent="0.25">
      <c r="A164" s="133"/>
      <c r="B164" s="124" t="s">
        <v>1410</v>
      </c>
      <c r="C164" s="133"/>
      <c r="D164" s="160"/>
      <c r="E164" s="160"/>
      <c r="F164" s="160"/>
      <c r="G164" s="160"/>
      <c r="H164" s="193" t="s">
        <v>1411</v>
      </c>
      <c r="I164" s="126"/>
      <c r="J164" s="126"/>
    </row>
    <row r="165" spans="1:10" x14ac:dyDescent="0.25">
      <c r="A165" s="133"/>
      <c r="B165" s="119" t="s">
        <v>103</v>
      </c>
      <c r="C165" s="133"/>
      <c r="D165" s="160"/>
      <c r="E165" s="160"/>
      <c r="F165" s="160"/>
      <c r="G165" s="160"/>
      <c r="H165" s="329">
        <f t="shared" ref="H165" si="16">MIN(H90:H98)</f>
        <v>5.025773195876277</v>
      </c>
      <c r="I165" s="126"/>
      <c r="J165" s="126"/>
    </row>
    <row r="166" spans="1:10" x14ac:dyDescent="0.25">
      <c r="A166" s="133"/>
      <c r="B166" s="119" t="s">
        <v>1510</v>
      </c>
      <c r="C166" s="133"/>
      <c r="D166" s="160"/>
      <c r="E166" s="160"/>
      <c r="F166" s="160"/>
      <c r="G166" s="160"/>
      <c r="H166" s="329">
        <f t="shared" ref="H166" si="17">PERCENTILE(H90:H98,0.05)</f>
        <v>5.0515463917525656</v>
      </c>
      <c r="I166" s="126"/>
      <c r="J166" s="126"/>
    </row>
    <row r="167" spans="1:10" x14ac:dyDescent="0.25">
      <c r="A167" s="133"/>
      <c r="B167" s="119" t="s">
        <v>1511</v>
      </c>
      <c r="C167" s="133"/>
      <c r="D167" s="160"/>
      <c r="E167" s="160"/>
      <c r="F167" s="160"/>
      <c r="G167" s="160"/>
      <c r="H167" s="329">
        <f t="shared" ref="H167" si="18">PERCENTILE(H90:H98,0.95)</f>
        <v>5.618556701030915</v>
      </c>
      <c r="I167" s="126"/>
      <c r="J167" s="126"/>
    </row>
    <row r="168" spans="1:10" x14ac:dyDescent="0.25">
      <c r="A168" s="133"/>
      <c r="B168" s="119" t="s">
        <v>104</v>
      </c>
      <c r="C168" s="133"/>
      <c r="D168" s="160"/>
      <c r="E168" s="160"/>
      <c r="F168" s="160"/>
      <c r="G168" s="160"/>
      <c r="H168" s="329">
        <f t="shared" ref="H168" si="19">MAX(H90:H98)</f>
        <v>5.6701030927834921</v>
      </c>
      <c r="I168" s="126"/>
      <c r="J168" s="126"/>
    </row>
    <row r="169" spans="1:10" x14ac:dyDescent="0.25">
      <c r="A169" s="133"/>
      <c r="B169" s="133"/>
      <c r="C169" s="133"/>
      <c r="D169" s="160"/>
      <c r="E169" s="160"/>
      <c r="F169" s="160"/>
      <c r="G169" s="160"/>
      <c r="H169" s="160"/>
      <c r="I169" s="126"/>
      <c r="J169" s="126"/>
    </row>
    <row r="170" spans="1:10" x14ac:dyDescent="0.25">
      <c r="A170" s="133"/>
      <c r="B170" s="125" t="s">
        <v>87</v>
      </c>
      <c r="C170" s="133"/>
      <c r="D170" s="160"/>
      <c r="E170" s="160"/>
      <c r="F170" s="160"/>
      <c r="G170" s="160"/>
      <c r="H170" s="199" t="s">
        <v>1411</v>
      </c>
      <c r="I170" s="126"/>
      <c r="J170" s="126"/>
    </row>
    <row r="171" spans="1:10" x14ac:dyDescent="0.25">
      <c r="A171" s="133"/>
      <c r="B171" s="119" t="s">
        <v>103</v>
      </c>
      <c r="C171" s="133"/>
      <c r="D171" s="160"/>
      <c r="E171" s="160"/>
      <c r="F171" s="160"/>
      <c r="G171" s="160"/>
      <c r="H171" s="329">
        <f t="shared" ref="H171" si="20">MIN(H100:H139)</f>
        <v>3.6585365853658498</v>
      </c>
      <c r="I171" s="126"/>
      <c r="J171" s="126"/>
    </row>
    <row r="172" spans="1:10" x14ac:dyDescent="0.25">
      <c r="A172" s="133"/>
      <c r="B172" s="119" t="s">
        <v>1510</v>
      </c>
      <c r="C172" s="133"/>
      <c r="D172" s="160"/>
      <c r="E172" s="160"/>
      <c r="F172" s="160"/>
      <c r="G172" s="160"/>
      <c r="H172" s="329">
        <f t="shared" ref="H172" si="21">PERCENTILE(H100:H139,0.05)</f>
        <v>3.9756097560975565</v>
      </c>
      <c r="I172" s="126"/>
      <c r="J172" s="126"/>
    </row>
    <row r="173" spans="1:10" x14ac:dyDescent="0.25">
      <c r="A173" s="133"/>
      <c r="B173" s="119" t="s">
        <v>1511</v>
      </c>
      <c r="C173" s="133"/>
      <c r="D173" s="160"/>
      <c r="E173" s="160"/>
      <c r="F173" s="160"/>
      <c r="G173" s="160"/>
      <c r="H173" s="329">
        <f t="shared" ref="H173" si="22">PERCENTILE(H100:H139,0.95)</f>
        <v>4.8821138211382058</v>
      </c>
      <c r="I173" s="126"/>
      <c r="J173" s="126"/>
    </row>
    <row r="174" spans="1:10" x14ac:dyDescent="0.25">
      <c r="A174" s="133"/>
      <c r="B174" s="119" t="s">
        <v>104</v>
      </c>
      <c r="C174" s="133"/>
      <c r="D174" s="160"/>
      <c r="E174" s="160"/>
      <c r="F174" s="160"/>
      <c r="G174" s="160"/>
      <c r="H174" s="329">
        <f t="shared" ref="H174" si="23">MAX(H100:H139)</f>
        <v>5.04065040650406</v>
      </c>
      <c r="I174" s="126"/>
      <c r="J174" s="126"/>
    </row>
    <row r="175" spans="1:10" x14ac:dyDescent="0.25">
      <c r="A175" s="133"/>
      <c r="B175" s="133"/>
      <c r="C175" s="133"/>
      <c r="D175" s="160"/>
      <c r="E175" s="160"/>
      <c r="F175" s="160"/>
      <c r="G175" s="160"/>
      <c r="H175" s="160"/>
      <c r="I175" s="126"/>
      <c r="J175" s="12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BG341"/>
  <sheetViews>
    <sheetView workbookViewId="0">
      <selection sqref="A1:XFD1048576"/>
    </sheetView>
  </sheetViews>
  <sheetFormatPr defaultRowHeight="15" x14ac:dyDescent="0.25"/>
  <cols>
    <col min="1" max="1" width="3.5703125" style="60" customWidth="1"/>
    <col min="2" max="2" width="15" style="60" customWidth="1"/>
    <col min="3" max="7" width="9.140625" style="60"/>
    <col min="8" max="8" width="12.140625" style="60" customWidth="1"/>
    <col min="9" max="9" width="3.42578125" style="60" customWidth="1"/>
    <col min="10" max="10" width="3.7109375" style="60" customWidth="1"/>
    <col min="11" max="11" width="13.5703125" style="60" customWidth="1"/>
    <col min="12" max="20" width="9.140625" style="60"/>
    <col min="21" max="21" width="3.28515625" style="60" customWidth="1"/>
    <col min="22" max="22" width="3.7109375" style="46" customWidth="1"/>
    <col min="23" max="23" width="19.28515625" style="60" customWidth="1"/>
    <col min="24" max="24" width="4.42578125" style="60" customWidth="1"/>
    <col min="25" max="36" width="9.5703125" style="60" customWidth="1"/>
    <col min="37" max="37" width="3" style="60" customWidth="1"/>
    <col min="38" max="38" width="4.140625" style="60" customWidth="1"/>
    <col min="39" max="39" width="11.5703125" style="60" customWidth="1"/>
    <col min="40" max="40" width="4" style="60" customWidth="1"/>
    <col min="41" max="46" width="9.140625" style="60"/>
    <col min="47" max="47" width="3.28515625" style="60" customWidth="1"/>
    <col min="48" max="48" width="4.42578125" style="60" customWidth="1"/>
    <col min="49" max="49" width="19.28515625" style="60" customWidth="1"/>
    <col min="50" max="50" width="4" style="60" customWidth="1"/>
    <col min="51" max="58" width="9.140625" style="60"/>
    <col min="59" max="59" width="3.28515625" style="60" customWidth="1"/>
    <col min="60" max="16384" width="9.140625" style="60"/>
  </cols>
  <sheetData>
    <row r="2" spans="2:59" ht="45" x14ac:dyDescent="0.25">
      <c r="B2" s="272" t="s">
        <v>1457</v>
      </c>
      <c r="C2" s="273" t="s">
        <v>1458</v>
      </c>
      <c r="D2" s="273" t="s">
        <v>1459</v>
      </c>
      <c r="E2" s="273" t="s">
        <v>1460</v>
      </c>
      <c r="F2" s="273" t="s">
        <v>1452</v>
      </c>
      <c r="G2" s="273" t="s">
        <v>1453</v>
      </c>
      <c r="H2" s="202" t="s">
        <v>1461</v>
      </c>
      <c r="I2" s="204"/>
      <c r="K2" s="272" t="s">
        <v>1457</v>
      </c>
      <c r="L2" s="274"/>
      <c r="M2" s="275" t="s">
        <v>1077</v>
      </c>
      <c r="N2" s="275" t="s">
        <v>1077</v>
      </c>
      <c r="O2" s="275" t="s">
        <v>1078</v>
      </c>
      <c r="P2" s="275" t="s">
        <v>1078</v>
      </c>
      <c r="Q2" s="275" t="s">
        <v>1462</v>
      </c>
      <c r="R2" s="275" t="s">
        <v>1462</v>
      </c>
      <c r="S2" s="275" t="s">
        <v>1079</v>
      </c>
      <c r="T2" s="275" t="s">
        <v>1079</v>
      </c>
      <c r="U2" s="204"/>
      <c r="W2" s="272" t="s">
        <v>1457</v>
      </c>
      <c r="X2" s="274"/>
      <c r="Y2" s="276" t="s">
        <v>1077</v>
      </c>
      <c r="Z2" s="276" t="s">
        <v>1077</v>
      </c>
      <c r="AA2" s="276" t="s">
        <v>1463</v>
      </c>
      <c r="AB2" s="276" t="s">
        <v>1463</v>
      </c>
      <c r="AC2" s="276" t="s">
        <v>1078</v>
      </c>
      <c r="AD2" s="276" t="s">
        <v>1078</v>
      </c>
      <c r="AE2" s="276" t="s">
        <v>1464</v>
      </c>
      <c r="AF2" s="276" t="s">
        <v>1464</v>
      </c>
      <c r="AG2" s="276" t="s">
        <v>1462</v>
      </c>
      <c r="AH2" s="276" t="s">
        <v>1462</v>
      </c>
      <c r="AI2" s="276" t="s">
        <v>1079</v>
      </c>
      <c r="AJ2" s="276" t="s">
        <v>1079</v>
      </c>
      <c r="AK2" s="204"/>
      <c r="AM2" s="272" t="s">
        <v>1457</v>
      </c>
      <c r="AN2" s="274"/>
      <c r="AO2" s="276" t="s">
        <v>1077</v>
      </c>
      <c r="AP2" s="276" t="s">
        <v>1077</v>
      </c>
      <c r="AQ2" s="276" t="s">
        <v>1463</v>
      </c>
      <c r="AR2" s="276" t="s">
        <v>1463</v>
      </c>
      <c r="AS2" s="276" t="s">
        <v>1078</v>
      </c>
      <c r="AT2" s="276" t="s">
        <v>1078</v>
      </c>
      <c r="AU2" s="204"/>
      <c r="AW2" s="277" t="s">
        <v>1465</v>
      </c>
      <c r="AX2" s="204"/>
      <c r="AY2" s="276" t="s">
        <v>1078</v>
      </c>
      <c r="AZ2" s="276" t="s">
        <v>1078</v>
      </c>
      <c r="BA2" s="276" t="s">
        <v>1464</v>
      </c>
      <c r="BB2" s="276" t="s">
        <v>1464</v>
      </c>
      <c r="BC2" s="276" t="s">
        <v>1462</v>
      </c>
      <c r="BD2" s="276" t="s">
        <v>1462</v>
      </c>
      <c r="BE2" s="276" t="s">
        <v>1079</v>
      </c>
      <c r="BF2" s="276" t="s">
        <v>1079</v>
      </c>
      <c r="BG2" s="204"/>
    </row>
    <row r="3" spans="2:59" x14ac:dyDescent="0.25">
      <c r="B3" s="273" t="s">
        <v>1466</v>
      </c>
      <c r="C3" s="278">
        <v>21151.343121285976</v>
      </c>
      <c r="D3" s="279">
        <v>1</v>
      </c>
      <c r="E3" s="278">
        <v>21151.343121285976</v>
      </c>
      <c r="F3" s="278">
        <v>11940.772855445541</v>
      </c>
      <c r="G3" s="280">
        <v>0</v>
      </c>
      <c r="H3" s="281">
        <f>G3*28</f>
        <v>0</v>
      </c>
      <c r="I3" s="204"/>
      <c r="K3" s="204"/>
      <c r="L3" s="204"/>
      <c r="M3" s="282" t="s">
        <v>1162</v>
      </c>
      <c r="N3" s="282" t="s">
        <v>1173</v>
      </c>
      <c r="O3" s="282" t="s">
        <v>1162</v>
      </c>
      <c r="P3" s="282" t="s">
        <v>1173</v>
      </c>
      <c r="Q3" s="282" t="s">
        <v>1162</v>
      </c>
      <c r="R3" s="282" t="s">
        <v>1173</v>
      </c>
      <c r="S3" s="282" t="s">
        <v>1162</v>
      </c>
      <c r="T3" s="282" t="s">
        <v>1173</v>
      </c>
      <c r="U3" s="204"/>
      <c r="W3" s="274"/>
      <c r="X3" s="274"/>
      <c r="Y3" s="283" t="s">
        <v>1162</v>
      </c>
      <c r="Z3" s="283" t="s">
        <v>1173</v>
      </c>
      <c r="AA3" s="283" t="s">
        <v>1162</v>
      </c>
      <c r="AB3" s="283" t="s">
        <v>1173</v>
      </c>
      <c r="AC3" s="283" t="s">
        <v>1162</v>
      </c>
      <c r="AD3" s="283" t="s">
        <v>1173</v>
      </c>
      <c r="AE3" s="283" t="s">
        <v>1162</v>
      </c>
      <c r="AF3" s="283" t="s">
        <v>1173</v>
      </c>
      <c r="AG3" s="283" t="s">
        <v>1162</v>
      </c>
      <c r="AH3" s="283" t="s">
        <v>1173</v>
      </c>
      <c r="AI3" s="283" t="s">
        <v>1162</v>
      </c>
      <c r="AJ3" s="283" t="s">
        <v>1173</v>
      </c>
      <c r="AK3" s="204"/>
      <c r="AM3" s="274"/>
      <c r="AN3" s="274"/>
      <c r="AO3" s="283" t="s">
        <v>1162</v>
      </c>
      <c r="AP3" s="283" t="s">
        <v>1173</v>
      </c>
      <c r="AQ3" s="283" t="s">
        <v>1162</v>
      </c>
      <c r="AR3" s="283" t="s">
        <v>1173</v>
      </c>
      <c r="AS3" s="283" t="s">
        <v>1162</v>
      </c>
      <c r="AT3" s="283" t="s">
        <v>1173</v>
      </c>
      <c r="AU3" s="204"/>
      <c r="AW3" s="274"/>
      <c r="AX3" s="204"/>
      <c r="AY3" s="283" t="s">
        <v>1162</v>
      </c>
      <c r="AZ3" s="283" t="s">
        <v>1173</v>
      </c>
      <c r="BA3" s="283" t="s">
        <v>1162</v>
      </c>
      <c r="BB3" s="283" t="s">
        <v>1173</v>
      </c>
      <c r="BC3" s="283" t="s">
        <v>1162</v>
      </c>
      <c r="BD3" s="283" t="s">
        <v>1173</v>
      </c>
      <c r="BE3" s="283" t="s">
        <v>1162</v>
      </c>
      <c r="BF3" s="283" t="s">
        <v>1173</v>
      </c>
      <c r="BG3" s="204"/>
    </row>
    <row r="4" spans="2:59" x14ac:dyDescent="0.25">
      <c r="B4" s="273" t="s">
        <v>1156</v>
      </c>
      <c r="C4" s="278">
        <v>16.328774339105927</v>
      </c>
      <c r="D4" s="279">
        <v>1</v>
      </c>
      <c r="E4" s="278">
        <v>16.328774339105927</v>
      </c>
      <c r="F4" s="278">
        <v>9.2182413321484287</v>
      </c>
      <c r="G4" s="280">
        <v>2.9697756523884289E-3</v>
      </c>
      <c r="H4" s="284">
        <f>G4*28</f>
        <v>8.3153718266876009E-2</v>
      </c>
      <c r="I4" s="204"/>
      <c r="K4" s="285" t="s">
        <v>1077</v>
      </c>
      <c r="L4" s="285" t="s">
        <v>1162</v>
      </c>
      <c r="M4" s="286"/>
      <c r="N4" s="286">
        <v>7.1312406814052043E-2</v>
      </c>
      <c r="O4" s="280">
        <v>1.1759410622458333E-4</v>
      </c>
      <c r="P4" s="280">
        <v>1.1759410662603997E-4</v>
      </c>
      <c r="Q4" s="280">
        <v>1.1767984068444814E-4</v>
      </c>
      <c r="R4" s="280">
        <v>1.1759410565959083E-4</v>
      </c>
      <c r="S4" s="280">
        <v>1.1759410565959083E-4</v>
      </c>
      <c r="T4" s="280">
        <v>1.1759410565959083E-4</v>
      </c>
      <c r="U4" s="204"/>
      <c r="W4" s="287" t="s">
        <v>1077</v>
      </c>
      <c r="X4" s="287" t="s">
        <v>1162</v>
      </c>
      <c r="Y4" s="288"/>
      <c r="Z4" s="288">
        <v>8.8864225460654422E-2</v>
      </c>
      <c r="AA4" s="289">
        <v>1.9071464103115332E-4</v>
      </c>
      <c r="AB4" s="290"/>
      <c r="AC4" s="289">
        <v>1.5460362881747347E-4</v>
      </c>
      <c r="AD4" s="289">
        <v>1.5460362898545021E-4</v>
      </c>
      <c r="AE4" s="290"/>
      <c r="AF4" s="289">
        <v>1.0707593107545987E-2</v>
      </c>
      <c r="AG4" s="289">
        <v>1.5466574574551917E-4</v>
      </c>
      <c r="AH4" s="289">
        <v>1.54603628596095E-4</v>
      </c>
      <c r="AI4" s="289">
        <v>1.54603628596095E-4</v>
      </c>
      <c r="AJ4" s="289">
        <v>1.54603628596095E-4</v>
      </c>
      <c r="AK4" s="204"/>
      <c r="AM4" s="287" t="s">
        <v>1077</v>
      </c>
      <c r="AN4" s="287" t="s">
        <v>1162</v>
      </c>
      <c r="AO4" s="242"/>
      <c r="AP4" s="242">
        <v>5.9205163048318243E-2</v>
      </c>
      <c r="AQ4" s="238">
        <v>2.3365087554849673E-4</v>
      </c>
      <c r="AR4" s="239"/>
      <c r="AS4" s="238">
        <v>1.2289294291123465E-4</v>
      </c>
      <c r="AT4" s="238">
        <v>1.2289298432233142E-4</v>
      </c>
      <c r="AU4" s="204"/>
      <c r="AW4" s="287" t="s">
        <v>1078</v>
      </c>
      <c r="AX4" s="287" t="s">
        <v>1162</v>
      </c>
      <c r="AY4" s="242"/>
      <c r="AZ4" s="242">
        <v>0.49396104451723122</v>
      </c>
      <c r="BA4" s="239"/>
      <c r="BB4" s="242">
        <v>0.99998386142957685</v>
      </c>
      <c r="BC4" s="242">
        <v>0.5030349879864241</v>
      </c>
      <c r="BD4" s="242">
        <v>0.13926599675900908</v>
      </c>
      <c r="BE4" s="238">
        <v>1.246185426158064E-4</v>
      </c>
      <c r="BF4" s="238">
        <v>1.2461854261658356E-4</v>
      </c>
      <c r="BG4" s="204"/>
    </row>
    <row r="5" spans="2:59" x14ac:dyDescent="0.25">
      <c r="B5" s="273" t="s">
        <v>86</v>
      </c>
      <c r="C5" s="278">
        <v>1615.0376206793119</v>
      </c>
      <c r="D5" s="279">
        <v>3</v>
      </c>
      <c r="E5" s="278">
        <v>538.34587355977067</v>
      </c>
      <c r="F5" s="278">
        <v>303.91761681434042</v>
      </c>
      <c r="G5" s="280">
        <v>0</v>
      </c>
      <c r="H5" s="281">
        <f>G5*28</f>
        <v>0</v>
      </c>
      <c r="I5" s="204"/>
      <c r="K5" s="285" t="s">
        <v>1077</v>
      </c>
      <c r="L5" s="285" t="s">
        <v>1173</v>
      </c>
      <c r="M5" s="286">
        <v>7.1312406814052043E-2</v>
      </c>
      <c r="N5" s="286"/>
      <c r="O5" s="280">
        <v>1.1759410565959083E-4</v>
      </c>
      <c r="P5" s="280">
        <v>1.1759410565959083E-4</v>
      </c>
      <c r="Q5" s="280">
        <v>1.1759410615441723E-4</v>
      </c>
      <c r="R5" s="280">
        <v>1.1759410565959083E-4</v>
      </c>
      <c r="S5" s="280">
        <v>1.1759410565959083E-4</v>
      </c>
      <c r="T5" s="280">
        <v>1.1759410565959083E-4</v>
      </c>
      <c r="U5" s="204"/>
      <c r="W5" s="287" t="s">
        <v>1077</v>
      </c>
      <c r="X5" s="287" t="s">
        <v>1173</v>
      </c>
      <c r="Y5" s="288">
        <v>8.8864225460654422E-2</v>
      </c>
      <c r="Z5" s="288"/>
      <c r="AA5" s="289">
        <v>1.5460362866437372E-4</v>
      </c>
      <c r="AB5" s="290"/>
      <c r="AC5" s="289">
        <v>1.54603628596095E-4</v>
      </c>
      <c r="AD5" s="289">
        <v>1.54603628596095E-4</v>
      </c>
      <c r="AE5" s="290"/>
      <c r="AF5" s="289">
        <v>2.5412256536150313E-4</v>
      </c>
      <c r="AG5" s="289">
        <v>1.5460362878860767E-4</v>
      </c>
      <c r="AH5" s="289">
        <v>1.54603628596095E-4</v>
      </c>
      <c r="AI5" s="289">
        <v>1.54603628596095E-4</v>
      </c>
      <c r="AJ5" s="289">
        <v>1.54603628596095E-4</v>
      </c>
      <c r="AK5" s="204"/>
      <c r="AM5" s="287" t="s">
        <v>1077</v>
      </c>
      <c r="AN5" s="287" t="s">
        <v>1173</v>
      </c>
      <c r="AO5" s="242">
        <v>5.9205163048318243E-2</v>
      </c>
      <c r="AP5" s="242"/>
      <c r="AQ5" s="238">
        <v>1.2289289615907695E-4</v>
      </c>
      <c r="AR5" s="239"/>
      <c r="AS5" s="238">
        <v>1.2289286137390221E-4</v>
      </c>
      <c r="AT5" s="238">
        <v>1.2289286137390221E-4</v>
      </c>
      <c r="AU5" s="204"/>
      <c r="AW5" s="287" t="s">
        <v>1078</v>
      </c>
      <c r="AX5" s="287" t="s">
        <v>1173</v>
      </c>
      <c r="AY5" s="242">
        <v>0.49396104451723122</v>
      </c>
      <c r="AZ5" s="242"/>
      <c r="BA5" s="239"/>
      <c r="BB5" s="242">
        <v>0.96383266971786896</v>
      </c>
      <c r="BC5" s="242">
        <v>6.3071870394541318E-2</v>
      </c>
      <c r="BD5" s="238">
        <v>5.7331733414545116E-4</v>
      </c>
      <c r="BE5" s="238">
        <v>1.246185426158064E-4</v>
      </c>
      <c r="BF5" s="238">
        <v>1.246185426158064E-4</v>
      </c>
      <c r="BG5" s="204"/>
    </row>
    <row r="6" spans="2:59" x14ac:dyDescent="0.25">
      <c r="B6" s="273" t="s">
        <v>1467</v>
      </c>
      <c r="C6" s="291">
        <v>6.1051875670001854</v>
      </c>
      <c r="D6" s="292">
        <v>3</v>
      </c>
      <c r="E6" s="291">
        <v>2.0350625223333951</v>
      </c>
      <c r="F6" s="291">
        <v>1.1488735815248652</v>
      </c>
      <c r="G6" s="286">
        <v>0.33257724401992317</v>
      </c>
      <c r="H6" s="293" t="s">
        <v>1468</v>
      </c>
      <c r="I6" s="204"/>
      <c r="K6" s="285" t="s">
        <v>1078</v>
      </c>
      <c r="L6" s="285" t="s">
        <v>1162</v>
      </c>
      <c r="M6" s="280">
        <v>1.1759410622458333E-4</v>
      </c>
      <c r="N6" s="280">
        <v>1.1759410565959083E-4</v>
      </c>
      <c r="O6" s="286"/>
      <c r="P6" s="286">
        <v>0.75063902748256761</v>
      </c>
      <c r="Q6" s="286">
        <v>0.75761958726277079</v>
      </c>
      <c r="R6" s="286">
        <v>0.35776739825051129</v>
      </c>
      <c r="S6" s="280">
        <v>1.1759410565959083E-4</v>
      </c>
      <c r="T6" s="280">
        <v>1.1759410793910074E-4</v>
      </c>
      <c r="U6" s="204"/>
      <c r="W6" s="287" t="s">
        <v>1080</v>
      </c>
      <c r="X6" s="287" t="s">
        <v>1162</v>
      </c>
      <c r="Y6" s="289">
        <v>1.9071464103115332E-4</v>
      </c>
      <c r="Z6" s="289">
        <v>1.5460362866437372E-4</v>
      </c>
      <c r="AA6" s="288"/>
      <c r="AB6" s="290"/>
      <c r="AC6" s="288">
        <v>0.60204550721126182</v>
      </c>
      <c r="AD6" s="288">
        <v>0.99565483223736895</v>
      </c>
      <c r="AE6" s="290"/>
      <c r="AF6" s="288">
        <v>0.97721302911527363</v>
      </c>
      <c r="AG6" s="288">
        <v>0.14963017425664582</v>
      </c>
      <c r="AH6" s="289">
        <v>8.6271679911025245E-3</v>
      </c>
      <c r="AI6" s="289">
        <v>1.54603628596095E-4</v>
      </c>
      <c r="AJ6" s="289">
        <v>1.5460362859753829E-4</v>
      </c>
      <c r="AK6" s="204"/>
      <c r="AM6" s="287" t="s">
        <v>1080</v>
      </c>
      <c r="AN6" s="287" t="s">
        <v>1162</v>
      </c>
      <c r="AO6" s="238">
        <v>2.3365087554849673E-4</v>
      </c>
      <c r="AP6" s="238">
        <v>1.2289289615907695E-4</v>
      </c>
      <c r="AQ6" s="242"/>
      <c r="AR6" s="239"/>
      <c r="AS6" s="242">
        <v>0.37534155343636366</v>
      </c>
      <c r="AT6" s="242">
        <v>0.91990765891517379</v>
      </c>
      <c r="AU6" s="204"/>
      <c r="AW6" s="287" t="s">
        <v>1229</v>
      </c>
      <c r="AX6" s="287" t="s">
        <v>1162</v>
      </c>
      <c r="AY6" s="242"/>
      <c r="AZ6" s="242"/>
      <c r="BA6" s="239"/>
      <c r="BB6" s="242"/>
      <c r="BC6" s="242"/>
      <c r="BD6" s="242"/>
      <c r="BE6" s="242"/>
      <c r="BF6" s="242"/>
      <c r="BG6" s="204"/>
    </row>
    <row r="7" spans="2:59" x14ac:dyDescent="0.25">
      <c r="B7" s="273" t="s">
        <v>1469</v>
      </c>
      <c r="C7" s="291">
        <v>201.934426273502</v>
      </c>
      <c r="D7" s="292">
        <v>114</v>
      </c>
      <c r="E7" s="291">
        <v>1.771354616434228</v>
      </c>
      <c r="F7" s="291"/>
      <c r="G7" s="286"/>
      <c r="H7" s="116"/>
      <c r="I7" s="204"/>
      <c r="K7" s="285" t="s">
        <v>1078</v>
      </c>
      <c r="L7" s="285" t="s">
        <v>1173</v>
      </c>
      <c r="M7" s="280">
        <v>1.1759410662603997E-4</v>
      </c>
      <c r="N7" s="280">
        <v>1.1759410565959083E-4</v>
      </c>
      <c r="O7" s="286">
        <v>0.75063902748256761</v>
      </c>
      <c r="P7" s="286"/>
      <c r="Q7" s="286">
        <v>0.21192728339332212</v>
      </c>
      <c r="R7" s="280">
        <v>5.4511858404114877E-3</v>
      </c>
      <c r="S7" s="280">
        <v>1.1759410565959083E-4</v>
      </c>
      <c r="T7" s="280">
        <v>1.1759410565959083E-4</v>
      </c>
      <c r="U7" s="204"/>
      <c r="W7" s="287" t="s">
        <v>1080</v>
      </c>
      <c r="X7" s="287" t="s">
        <v>1173</v>
      </c>
      <c r="Y7" s="288"/>
      <c r="Z7" s="288"/>
      <c r="AA7" s="288"/>
      <c r="AB7" s="290"/>
      <c r="AC7" s="288"/>
      <c r="AD7" s="288"/>
      <c r="AE7" s="290"/>
      <c r="AF7" s="288"/>
      <c r="AG7" s="288"/>
      <c r="AH7" s="288"/>
      <c r="AI7" s="288"/>
      <c r="AJ7" s="288"/>
      <c r="AK7" s="204"/>
      <c r="AM7" s="287" t="s">
        <v>1080</v>
      </c>
      <c r="AN7" s="287" t="s">
        <v>1173</v>
      </c>
      <c r="AO7" s="242"/>
      <c r="AP7" s="242"/>
      <c r="AQ7" s="242"/>
      <c r="AR7" s="239"/>
      <c r="AS7" s="242"/>
      <c r="AT7" s="242"/>
      <c r="AU7" s="204"/>
      <c r="AW7" s="287" t="s">
        <v>1229</v>
      </c>
      <c r="AX7" s="287" t="s">
        <v>1173</v>
      </c>
      <c r="AY7" s="242">
        <v>0.99998386142957685</v>
      </c>
      <c r="AZ7" s="242">
        <v>0.96383266971786896</v>
      </c>
      <c r="BA7" s="239"/>
      <c r="BB7" s="242"/>
      <c r="BC7" s="242">
        <v>0.95714546877847972</v>
      </c>
      <c r="BD7" s="242">
        <v>0.95015398088155278</v>
      </c>
      <c r="BE7" s="238">
        <v>4.7589829844718601E-4</v>
      </c>
      <c r="BF7" s="238">
        <v>4.0148381724815274E-2</v>
      </c>
      <c r="BG7" s="204"/>
    </row>
    <row r="8" spans="2:59" x14ac:dyDescent="0.25">
      <c r="B8" s="204"/>
      <c r="C8" s="204"/>
      <c r="D8" s="204"/>
      <c r="E8" s="204"/>
      <c r="F8" s="204"/>
      <c r="G8" s="204"/>
      <c r="H8" s="273"/>
      <c r="I8" s="204"/>
      <c r="K8" s="285" t="s">
        <v>1081</v>
      </c>
      <c r="L8" s="285" t="s">
        <v>1162</v>
      </c>
      <c r="M8" s="280">
        <v>1.1767984068444814E-4</v>
      </c>
      <c r="N8" s="280">
        <v>1.1759410615441723E-4</v>
      </c>
      <c r="O8" s="286">
        <v>0.75761958726277079</v>
      </c>
      <c r="P8" s="286">
        <v>0.21192728339332212</v>
      </c>
      <c r="Q8" s="286"/>
      <c r="R8" s="286">
        <v>0.99999998942965806</v>
      </c>
      <c r="S8" s="280">
        <v>3.7267618338100439E-3</v>
      </c>
      <c r="T8" s="286">
        <v>0.31615035641982592</v>
      </c>
      <c r="U8" s="204"/>
      <c r="W8" s="287" t="s">
        <v>1078</v>
      </c>
      <c r="X8" s="287" t="s">
        <v>1162</v>
      </c>
      <c r="Y8" s="289">
        <v>1.5460362881747347E-4</v>
      </c>
      <c r="Z8" s="289">
        <v>1.54603628596095E-4</v>
      </c>
      <c r="AA8" s="288">
        <v>0.60204550721126182</v>
      </c>
      <c r="AB8" s="290"/>
      <c r="AC8" s="288"/>
      <c r="AD8" s="288">
        <v>0.83181718833918739</v>
      </c>
      <c r="AE8" s="290"/>
      <c r="AF8" s="288">
        <v>0.99999998631317777</v>
      </c>
      <c r="AG8" s="288">
        <v>0.83784163019689695</v>
      </c>
      <c r="AH8" s="288">
        <v>0.43281082976936402</v>
      </c>
      <c r="AI8" s="289">
        <v>1.54603628596095E-4</v>
      </c>
      <c r="AJ8" s="289">
        <v>1.5460362955599383E-4</v>
      </c>
      <c r="AK8" s="204"/>
      <c r="AM8" s="287" t="s">
        <v>1078</v>
      </c>
      <c r="AN8" s="287" t="s">
        <v>1162</v>
      </c>
      <c r="AO8" s="238">
        <v>1.2289294291123465E-4</v>
      </c>
      <c r="AP8" s="238">
        <v>1.2289286137390221E-4</v>
      </c>
      <c r="AQ8" s="242">
        <v>0.37534155343636366</v>
      </c>
      <c r="AR8" s="239"/>
      <c r="AS8" s="242"/>
      <c r="AT8" s="242">
        <v>0.58168845031817251</v>
      </c>
      <c r="AU8" s="204"/>
      <c r="AW8" s="287" t="s">
        <v>1081</v>
      </c>
      <c r="AX8" s="287" t="s">
        <v>1162</v>
      </c>
      <c r="AY8" s="242">
        <v>0.5030349879864241</v>
      </c>
      <c r="AZ8" s="242">
        <v>6.3071870394541318E-2</v>
      </c>
      <c r="BA8" s="239"/>
      <c r="BB8" s="242">
        <v>0.95714546877847972</v>
      </c>
      <c r="BC8" s="242"/>
      <c r="BD8" s="242">
        <v>0.99999956920240196</v>
      </c>
      <c r="BE8" s="238">
        <v>3.9696842347136663E-4</v>
      </c>
      <c r="BF8" s="242">
        <v>0.11498177286289724</v>
      </c>
      <c r="BG8" s="204"/>
    </row>
    <row r="9" spans="2:59" x14ac:dyDescent="0.25">
      <c r="K9" s="285" t="s">
        <v>1081</v>
      </c>
      <c r="L9" s="285" t="s">
        <v>1173</v>
      </c>
      <c r="M9" s="280">
        <v>1.1759410565959083E-4</v>
      </c>
      <c r="N9" s="280">
        <v>1.1759410565959083E-4</v>
      </c>
      <c r="O9" s="286">
        <v>0.35776739825051129</v>
      </c>
      <c r="P9" s="280">
        <v>5.4511858404114877E-3</v>
      </c>
      <c r="Q9" s="286">
        <v>0.99999998942965806</v>
      </c>
      <c r="R9" s="286"/>
      <c r="S9" s="280">
        <v>1.1785978956835308E-4</v>
      </c>
      <c r="T9" s="280">
        <v>3.7676144249040311E-3</v>
      </c>
      <c r="U9" s="204"/>
      <c r="W9" s="287" t="s">
        <v>1078</v>
      </c>
      <c r="X9" s="287" t="s">
        <v>1173</v>
      </c>
      <c r="Y9" s="289">
        <v>1.5460362898545021E-4</v>
      </c>
      <c r="Z9" s="289">
        <v>1.54603628596095E-4</v>
      </c>
      <c r="AA9" s="288">
        <v>0.99565483223736895</v>
      </c>
      <c r="AB9" s="290"/>
      <c r="AC9" s="288">
        <v>0.83181718833918739</v>
      </c>
      <c r="AD9" s="288"/>
      <c r="AE9" s="290"/>
      <c r="AF9" s="288">
        <v>0.99829177841974204</v>
      </c>
      <c r="AG9" s="288">
        <v>0.26201487197187556</v>
      </c>
      <c r="AH9" s="289">
        <v>6.4298486513658659E-3</v>
      </c>
      <c r="AI9" s="289">
        <v>1.54603628596095E-4</v>
      </c>
      <c r="AJ9" s="289">
        <v>1.54603628596095E-4</v>
      </c>
      <c r="AK9" s="204"/>
      <c r="AM9" s="287" t="s">
        <v>1078</v>
      </c>
      <c r="AN9" s="287" t="s">
        <v>1173</v>
      </c>
      <c r="AO9" s="238">
        <v>1.2289298432233142E-4</v>
      </c>
      <c r="AP9" s="238">
        <v>1.2289286137390221E-4</v>
      </c>
      <c r="AQ9" s="242">
        <v>0.91990765891517379</v>
      </c>
      <c r="AR9" s="239"/>
      <c r="AS9" s="242">
        <v>0.58168845031817251</v>
      </c>
      <c r="AT9" s="242"/>
      <c r="AU9" s="204"/>
      <c r="AW9" s="287" t="s">
        <v>1081</v>
      </c>
      <c r="AX9" s="287" t="s">
        <v>1173</v>
      </c>
      <c r="AY9" s="242">
        <v>0.13926599675900908</v>
      </c>
      <c r="AZ9" s="238">
        <v>5.7331733414545116E-4</v>
      </c>
      <c r="BA9" s="239"/>
      <c r="BB9" s="242">
        <v>0.95015398088155278</v>
      </c>
      <c r="BC9" s="242">
        <v>0.99999956920240196</v>
      </c>
      <c r="BD9" s="242"/>
      <c r="BE9" s="238">
        <v>1.2462026686732575E-4</v>
      </c>
      <c r="BF9" s="238">
        <v>4.0079134963255658E-4</v>
      </c>
      <c r="BG9" s="204"/>
    </row>
    <row r="10" spans="2:59" x14ac:dyDescent="0.25">
      <c r="H10" s="46"/>
      <c r="K10" s="285" t="s">
        <v>1079</v>
      </c>
      <c r="L10" s="285" t="s">
        <v>1162</v>
      </c>
      <c r="M10" s="280">
        <v>1.1759410565959083E-4</v>
      </c>
      <c r="N10" s="280">
        <v>1.1759410565959083E-4</v>
      </c>
      <c r="O10" s="280">
        <v>1.1759410565959083E-4</v>
      </c>
      <c r="P10" s="280">
        <v>1.1759410565959083E-4</v>
      </c>
      <c r="Q10" s="280">
        <v>3.7267618338100439E-3</v>
      </c>
      <c r="R10" s="280">
        <v>1.1785978956835308E-4</v>
      </c>
      <c r="S10" s="286"/>
      <c r="T10" s="280">
        <v>6.2446359727406087E-3</v>
      </c>
      <c r="U10" s="204"/>
      <c r="W10" s="287" t="s">
        <v>1229</v>
      </c>
      <c r="X10" s="287" t="s">
        <v>1162</v>
      </c>
      <c r="Y10" s="288"/>
      <c r="Z10" s="288"/>
      <c r="AA10" s="288"/>
      <c r="AB10" s="290"/>
      <c r="AC10" s="288"/>
      <c r="AD10" s="288"/>
      <c r="AE10" s="290"/>
      <c r="AF10" s="288"/>
      <c r="AG10" s="288"/>
      <c r="AH10" s="288"/>
      <c r="AI10" s="288"/>
      <c r="AJ10" s="288"/>
      <c r="AK10" s="204"/>
      <c r="AM10" s="204"/>
      <c r="AN10" s="204"/>
      <c r="AO10" s="204"/>
      <c r="AP10" s="204"/>
      <c r="AQ10" s="204"/>
      <c r="AR10" s="204"/>
      <c r="AS10" s="204"/>
      <c r="AT10" s="204"/>
      <c r="AU10" s="204"/>
      <c r="AW10" s="287" t="s">
        <v>1079</v>
      </c>
      <c r="AX10" s="287" t="s">
        <v>1162</v>
      </c>
      <c r="AY10" s="238">
        <v>1.246185426158064E-4</v>
      </c>
      <c r="AZ10" s="238">
        <v>1.246185426158064E-4</v>
      </c>
      <c r="BA10" s="239"/>
      <c r="BB10" s="238">
        <v>4.7589829844718601E-4</v>
      </c>
      <c r="BC10" s="238">
        <v>3.9696842347136663E-4</v>
      </c>
      <c r="BD10" s="238">
        <v>1.2462026686732575E-4</v>
      </c>
      <c r="BE10" s="242"/>
      <c r="BF10" s="238">
        <v>6.5834012083387794E-4</v>
      </c>
      <c r="BG10" s="204"/>
    </row>
    <row r="11" spans="2:59" x14ac:dyDescent="0.25">
      <c r="K11" s="285" t="s">
        <v>1079</v>
      </c>
      <c r="L11" s="285" t="s">
        <v>1173</v>
      </c>
      <c r="M11" s="280">
        <v>1.1759410565959083E-4</v>
      </c>
      <c r="N11" s="280">
        <v>1.1759410565959083E-4</v>
      </c>
      <c r="O11" s="280">
        <v>1.1759410793910074E-4</v>
      </c>
      <c r="P11" s="280">
        <v>1.1759410565959083E-4</v>
      </c>
      <c r="Q11" s="286">
        <v>0.31615035641982592</v>
      </c>
      <c r="R11" s="280">
        <v>3.7676144249040311E-3</v>
      </c>
      <c r="S11" s="280">
        <v>6.2446359727406087E-3</v>
      </c>
      <c r="T11" s="286"/>
      <c r="U11" s="204"/>
      <c r="W11" s="287" t="s">
        <v>1229</v>
      </c>
      <c r="X11" s="287" t="s">
        <v>1173</v>
      </c>
      <c r="Y11" s="289">
        <v>1.0707593107545987E-2</v>
      </c>
      <c r="Z11" s="289">
        <v>2.5412256536150313E-4</v>
      </c>
      <c r="AA11" s="288">
        <v>0.97721302911527363</v>
      </c>
      <c r="AB11" s="290"/>
      <c r="AC11" s="288">
        <v>0.99999998631317777</v>
      </c>
      <c r="AD11" s="288">
        <v>0.99829177841974204</v>
      </c>
      <c r="AE11" s="290"/>
      <c r="AF11" s="288"/>
      <c r="AG11" s="288">
        <v>0.99772902965495514</v>
      </c>
      <c r="AH11" s="288">
        <v>0.99709463793995945</v>
      </c>
      <c r="AI11" s="289">
        <v>5.3417843191662095E-3</v>
      </c>
      <c r="AJ11" s="288">
        <v>0.19319678500723103</v>
      </c>
      <c r="AK11" s="204"/>
      <c r="AW11" s="287" t="s">
        <v>1079</v>
      </c>
      <c r="AX11" s="287" t="s">
        <v>1173</v>
      </c>
      <c r="AY11" s="238">
        <v>1.2461854261658356E-4</v>
      </c>
      <c r="AZ11" s="238">
        <v>1.246185426158064E-4</v>
      </c>
      <c r="BA11" s="239"/>
      <c r="BB11" s="238">
        <v>4.0148381724815274E-2</v>
      </c>
      <c r="BC11" s="242">
        <v>0.11498177286289724</v>
      </c>
      <c r="BD11" s="238">
        <v>4.0079134963255658E-4</v>
      </c>
      <c r="BE11" s="238">
        <v>6.5834012083387794E-4</v>
      </c>
      <c r="BF11" s="242"/>
      <c r="BG11" s="204"/>
    </row>
    <row r="12" spans="2:59" x14ac:dyDescent="0.25"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W12" s="287" t="s">
        <v>1081</v>
      </c>
      <c r="X12" s="287" t="s">
        <v>1162</v>
      </c>
      <c r="Y12" s="289">
        <v>1.5466574574551917E-4</v>
      </c>
      <c r="Z12" s="289">
        <v>1.5460362878860767E-4</v>
      </c>
      <c r="AA12" s="288">
        <v>0.14963017425664582</v>
      </c>
      <c r="AB12" s="290"/>
      <c r="AC12" s="288">
        <v>0.83784163019689695</v>
      </c>
      <c r="AD12" s="288">
        <v>0.26201487197187556</v>
      </c>
      <c r="AE12" s="290"/>
      <c r="AF12" s="288">
        <v>0.99772902965495514</v>
      </c>
      <c r="AG12" s="288"/>
      <c r="AH12" s="288">
        <v>0.9999999999412138</v>
      </c>
      <c r="AI12" s="289">
        <v>4.353339811420831E-3</v>
      </c>
      <c r="AJ12" s="288">
        <v>0.38516456077694405</v>
      </c>
      <c r="AK12" s="204"/>
      <c r="AW12" s="287"/>
      <c r="AX12" s="287"/>
      <c r="AY12" s="204"/>
      <c r="AZ12" s="204"/>
      <c r="BA12" s="204"/>
      <c r="BB12" s="204"/>
      <c r="BC12" s="204"/>
      <c r="BD12" s="204"/>
      <c r="BE12" s="204"/>
      <c r="BF12" s="204"/>
      <c r="BG12" s="204"/>
    </row>
    <row r="13" spans="2:59" x14ac:dyDescent="0.25">
      <c r="W13" s="287" t="s">
        <v>1081</v>
      </c>
      <c r="X13" s="287" t="s">
        <v>1173</v>
      </c>
      <c r="Y13" s="289">
        <v>1.54603628596095E-4</v>
      </c>
      <c r="Z13" s="289">
        <v>1.54603628596095E-4</v>
      </c>
      <c r="AA13" s="289">
        <v>8.6271679911025245E-3</v>
      </c>
      <c r="AB13" s="290"/>
      <c r="AC13" s="288">
        <v>0.43281082976936402</v>
      </c>
      <c r="AD13" s="289">
        <v>6.4298486513658659E-3</v>
      </c>
      <c r="AE13" s="290"/>
      <c r="AF13" s="288">
        <v>0.99709463793995945</v>
      </c>
      <c r="AG13" s="288">
        <v>0.9999999999412138</v>
      </c>
      <c r="AH13" s="288"/>
      <c r="AI13" s="289">
        <v>1.5480736066220135E-4</v>
      </c>
      <c r="AJ13" s="289">
        <v>4.4025400324154695E-3</v>
      </c>
      <c r="AK13" s="204"/>
    </row>
    <row r="14" spans="2:59" x14ac:dyDescent="0.25">
      <c r="W14" s="287" t="s">
        <v>1079</v>
      </c>
      <c r="X14" s="287" t="s">
        <v>1162</v>
      </c>
      <c r="Y14" s="289">
        <v>1.54603628596095E-4</v>
      </c>
      <c r="Z14" s="289">
        <v>1.54603628596095E-4</v>
      </c>
      <c r="AA14" s="289">
        <v>1.54603628596095E-4</v>
      </c>
      <c r="AB14" s="290"/>
      <c r="AC14" s="289">
        <v>1.54603628596095E-4</v>
      </c>
      <c r="AD14" s="289">
        <v>1.54603628596095E-4</v>
      </c>
      <c r="AE14" s="290"/>
      <c r="AF14" s="289">
        <v>5.3417843191662095E-3</v>
      </c>
      <c r="AG14" s="289">
        <v>4.353339811420831E-3</v>
      </c>
      <c r="AH14" s="289">
        <v>1.5480736066220135E-4</v>
      </c>
      <c r="AI14" s="288"/>
      <c r="AJ14" s="289">
        <v>7.4118412068697737E-3</v>
      </c>
      <c r="AK14" s="204"/>
    </row>
    <row r="15" spans="2:59" x14ac:dyDescent="0.25">
      <c r="W15" s="287" t="s">
        <v>1079</v>
      </c>
      <c r="X15" s="287" t="s">
        <v>1173</v>
      </c>
      <c r="Y15" s="289">
        <v>1.54603628596095E-4</v>
      </c>
      <c r="Z15" s="289">
        <v>1.54603628596095E-4</v>
      </c>
      <c r="AA15" s="289">
        <v>1.5460362859753829E-4</v>
      </c>
      <c r="AB15" s="290"/>
      <c r="AC15" s="289">
        <v>1.5460362955599383E-4</v>
      </c>
      <c r="AD15" s="289">
        <v>1.54603628596095E-4</v>
      </c>
      <c r="AE15" s="290"/>
      <c r="AF15" s="288">
        <v>0.19319678500723103</v>
      </c>
      <c r="AG15" s="288">
        <v>0.38516456077694405</v>
      </c>
      <c r="AH15" s="289">
        <v>4.4025400324154695E-3</v>
      </c>
      <c r="AI15" s="289">
        <v>7.4118412068697737E-3</v>
      </c>
      <c r="AJ15" s="288"/>
      <c r="AK15" s="204"/>
    </row>
    <row r="16" spans="2:59" x14ac:dyDescent="0.25">
      <c r="W16" s="287"/>
      <c r="X16" s="287"/>
      <c r="Y16" s="294"/>
      <c r="Z16" s="294"/>
      <c r="AA16" s="294"/>
      <c r="AB16" s="295"/>
      <c r="AC16" s="294"/>
      <c r="AD16" s="294"/>
      <c r="AE16" s="295"/>
      <c r="AF16" s="296"/>
      <c r="AG16" s="296"/>
      <c r="AH16" s="294"/>
      <c r="AI16" s="294"/>
      <c r="AJ16" s="296"/>
      <c r="AK16" s="204"/>
    </row>
    <row r="17" spans="2:59" s="46" customFormat="1" x14ac:dyDescent="0.25">
      <c r="W17" s="297"/>
      <c r="X17" s="297"/>
      <c r="Y17" s="298"/>
      <c r="Z17" s="298"/>
      <c r="AA17" s="298"/>
      <c r="AB17" s="299"/>
      <c r="AC17" s="298"/>
      <c r="AD17" s="298"/>
      <c r="AE17" s="299"/>
      <c r="AF17" s="300"/>
      <c r="AG17" s="300"/>
      <c r="AH17" s="298"/>
      <c r="AI17" s="298"/>
      <c r="AJ17" s="300"/>
    </row>
    <row r="18" spans="2:59" ht="45" x14ac:dyDescent="0.25">
      <c r="B18" s="272" t="s">
        <v>1470</v>
      </c>
      <c r="C18" s="273" t="s">
        <v>1458</v>
      </c>
      <c r="D18" s="273" t="s">
        <v>1459</v>
      </c>
      <c r="E18" s="273" t="s">
        <v>1460</v>
      </c>
      <c r="F18" s="273" t="s">
        <v>1452</v>
      </c>
      <c r="G18" s="273" t="s">
        <v>1453</v>
      </c>
      <c r="H18" s="202" t="s">
        <v>1461</v>
      </c>
      <c r="I18" s="204"/>
      <c r="K18" s="272" t="s">
        <v>1470</v>
      </c>
      <c r="L18" s="274"/>
      <c r="M18" s="301" t="s">
        <v>1077</v>
      </c>
      <c r="N18" s="301" t="s">
        <v>1077</v>
      </c>
      <c r="O18" s="301" t="s">
        <v>1078</v>
      </c>
      <c r="P18" s="301" t="s">
        <v>1078</v>
      </c>
      <c r="Q18" s="301" t="s">
        <v>1462</v>
      </c>
      <c r="R18" s="301" t="s">
        <v>1462</v>
      </c>
      <c r="S18" s="301" t="s">
        <v>1079</v>
      </c>
      <c r="T18" s="301" t="s">
        <v>1079</v>
      </c>
      <c r="U18" s="302"/>
      <c r="V18" s="303"/>
      <c r="W18" s="272" t="s">
        <v>1470</v>
      </c>
      <c r="X18" s="302"/>
      <c r="Y18" s="304" t="s">
        <v>1077</v>
      </c>
      <c r="Z18" s="304" t="s">
        <v>1077</v>
      </c>
      <c r="AA18" s="304" t="s">
        <v>1463</v>
      </c>
      <c r="AB18" s="304" t="s">
        <v>1463</v>
      </c>
      <c r="AC18" s="304" t="s">
        <v>1078</v>
      </c>
      <c r="AD18" s="304" t="s">
        <v>1078</v>
      </c>
      <c r="AE18" s="304" t="s">
        <v>1464</v>
      </c>
      <c r="AF18" s="304" t="s">
        <v>1464</v>
      </c>
      <c r="AG18" s="304" t="s">
        <v>1462</v>
      </c>
      <c r="AH18" s="304" t="s">
        <v>1462</v>
      </c>
      <c r="AI18" s="304" t="s">
        <v>1079</v>
      </c>
      <c r="AJ18" s="304" t="s">
        <v>1079</v>
      </c>
      <c r="AK18" s="302"/>
      <c r="AM18" s="272" t="s">
        <v>1470</v>
      </c>
      <c r="AN18" s="274"/>
      <c r="AO18" s="276" t="s">
        <v>1077</v>
      </c>
      <c r="AP18" s="276" t="s">
        <v>1077</v>
      </c>
      <c r="AQ18" s="276" t="s">
        <v>1463</v>
      </c>
      <c r="AR18" s="276" t="s">
        <v>1463</v>
      </c>
      <c r="AS18" s="276" t="s">
        <v>1078</v>
      </c>
      <c r="AT18" s="276" t="s">
        <v>1078</v>
      </c>
      <c r="AU18" s="204"/>
      <c r="AW18" s="272" t="s">
        <v>1470</v>
      </c>
      <c r="AX18" s="204"/>
      <c r="AY18" s="276" t="s">
        <v>1078</v>
      </c>
      <c r="AZ18" s="276" t="s">
        <v>1078</v>
      </c>
      <c r="BA18" s="276" t="s">
        <v>1464</v>
      </c>
      <c r="BB18" s="276" t="s">
        <v>1464</v>
      </c>
      <c r="BC18" s="276" t="s">
        <v>1462</v>
      </c>
      <c r="BD18" s="276" t="s">
        <v>1462</v>
      </c>
      <c r="BE18" s="276" t="s">
        <v>1079</v>
      </c>
      <c r="BF18" s="276" t="s">
        <v>1079</v>
      </c>
      <c r="BG18" s="204"/>
    </row>
    <row r="19" spans="2:59" x14ac:dyDescent="0.25">
      <c r="B19" s="273" t="s">
        <v>1466</v>
      </c>
      <c r="C19" s="278">
        <v>27730.98587774493</v>
      </c>
      <c r="D19" s="279">
        <v>1</v>
      </c>
      <c r="E19" s="278">
        <v>27730.98587774493</v>
      </c>
      <c r="F19" s="278">
        <v>17274.364329345219</v>
      </c>
      <c r="G19" s="280">
        <v>0</v>
      </c>
      <c r="H19" s="281">
        <f>G19*28</f>
        <v>0</v>
      </c>
      <c r="I19" s="204"/>
      <c r="K19" s="204"/>
      <c r="L19" s="204"/>
      <c r="M19" s="305" t="s">
        <v>1162</v>
      </c>
      <c r="N19" s="305" t="s">
        <v>1173</v>
      </c>
      <c r="O19" s="305" t="s">
        <v>1162</v>
      </c>
      <c r="P19" s="305" t="s">
        <v>1173</v>
      </c>
      <c r="Q19" s="305" t="s">
        <v>1162</v>
      </c>
      <c r="R19" s="305" t="s">
        <v>1173</v>
      </c>
      <c r="S19" s="305" t="s">
        <v>1162</v>
      </c>
      <c r="T19" s="305" t="s">
        <v>1173</v>
      </c>
      <c r="U19" s="302"/>
      <c r="V19" s="303"/>
      <c r="W19" s="302"/>
      <c r="X19" s="302"/>
      <c r="Y19" s="306" t="s">
        <v>1162</v>
      </c>
      <c r="Z19" s="306" t="s">
        <v>1173</v>
      </c>
      <c r="AA19" s="306" t="s">
        <v>1162</v>
      </c>
      <c r="AB19" s="306" t="s">
        <v>1173</v>
      </c>
      <c r="AC19" s="306" t="s">
        <v>1162</v>
      </c>
      <c r="AD19" s="306" t="s">
        <v>1173</v>
      </c>
      <c r="AE19" s="306" t="s">
        <v>1162</v>
      </c>
      <c r="AF19" s="306" t="s">
        <v>1173</v>
      </c>
      <c r="AG19" s="306" t="s">
        <v>1162</v>
      </c>
      <c r="AH19" s="306" t="s">
        <v>1173</v>
      </c>
      <c r="AI19" s="306" t="s">
        <v>1162</v>
      </c>
      <c r="AJ19" s="306" t="s">
        <v>1173</v>
      </c>
      <c r="AK19" s="302"/>
      <c r="AM19" s="274"/>
      <c r="AN19" s="274"/>
      <c r="AO19" s="283" t="s">
        <v>1162</v>
      </c>
      <c r="AP19" s="283" t="s">
        <v>1173</v>
      </c>
      <c r="AQ19" s="283" t="s">
        <v>1162</v>
      </c>
      <c r="AR19" s="283" t="s">
        <v>1173</v>
      </c>
      <c r="AS19" s="283" t="s">
        <v>1162</v>
      </c>
      <c r="AT19" s="283" t="s">
        <v>1173</v>
      </c>
      <c r="AU19" s="204"/>
      <c r="AW19" s="274"/>
      <c r="AX19" s="204"/>
      <c r="AY19" s="283" t="s">
        <v>1162</v>
      </c>
      <c r="AZ19" s="283" t="s">
        <v>1173</v>
      </c>
      <c r="BA19" s="283" t="s">
        <v>1162</v>
      </c>
      <c r="BB19" s="283" t="s">
        <v>1173</v>
      </c>
      <c r="BC19" s="283" t="s">
        <v>1162</v>
      </c>
      <c r="BD19" s="283" t="s">
        <v>1173</v>
      </c>
      <c r="BE19" s="283" t="s">
        <v>1162</v>
      </c>
      <c r="BF19" s="283" t="s">
        <v>1173</v>
      </c>
      <c r="BG19" s="204"/>
    </row>
    <row r="20" spans="2:59" x14ac:dyDescent="0.25">
      <c r="B20" s="273" t="s">
        <v>1156</v>
      </c>
      <c r="C20" s="278">
        <v>32.972337354493952</v>
      </c>
      <c r="D20" s="279">
        <v>1</v>
      </c>
      <c r="E20" s="278">
        <v>32.972337354493952</v>
      </c>
      <c r="F20" s="278">
        <v>20.539340749104475</v>
      </c>
      <c r="G20" s="280">
        <v>1.4489856716037863E-5</v>
      </c>
      <c r="H20" s="281">
        <f>G20*28</f>
        <v>4.0571598804906017E-4</v>
      </c>
      <c r="I20" s="204"/>
      <c r="K20" s="285" t="s">
        <v>1077</v>
      </c>
      <c r="L20" s="292" t="s">
        <v>1162</v>
      </c>
      <c r="M20" s="286"/>
      <c r="N20" s="280">
        <v>1.175941095089561E-4</v>
      </c>
      <c r="O20" s="280">
        <v>1.1759410566014594E-4</v>
      </c>
      <c r="P20" s="280">
        <v>1.175941157215421E-4</v>
      </c>
      <c r="Q20" s="280">
        <v>1.1759416514900423E-4</v>
      </c>
      <c r="R20" s="280">
        <v>1.1759410565959083E-4</v>
      </c>
      <c r="S20" s="280">
        <v>1.1759410565959083E-4</v>
      </c>
      <c r="T20" s="280">
        <v>1.1759410565959083E-4</v>
      </c>
      <c r="U20" s="204"/>
      <c r="W20" s="287" t="s">
        <v>1077</v>
      </c>
      <c r="X20" s="307" t="s">
        <v>1162</v>
      </c>
      <c r="Y20" s="288"/>
      <c r="Z20" s="289">
        <v>1.5460363027808288E-4</v>
      </c>
      <c r="AA20" s="289">
        <v>1.8594301292618187E-4</v>
      </c>
      <c r="AB20" s="290"/>
      <c r="AC20" s="289">
        <v>1.54603628596095E-4</v>
      </c>
      <c r="AD20" s="289">
        <v>1.5460363321573301E-4</v>
      </c>
      <c r="AE20" s="290"/>
      <c r="AF20" s="289">
        <v>1.6579095209823258E-4</v>
      </c>
      <c r="AG20" s="289">
        <v>1.5460365852459912E-4</v>
      </c>
      <c r="AH20" s="289">
        <v>1.54603628596095E-4</v>
      </c>
      <c r="AI20" s="289">
        <v>1.54603628596095E-4</v>
      </c>
      <c r="AJ20" s="289">
        <v>1.54603628596095E-4</v>
      </c>
      <c r="AK20" s="204"/>
      <c r="AM20" s="287" t="s">
        <v>1077</v>
      </c>
      <c r="AN20" s="287" t="s">
        <v>1162</v>
      </c>
      <c r="AO20" s="242"/>
      <c r="AP20" s="238">
        <v>1.2289313861779672E-4</v>
      </c>
      <c r="AQ20" s="238">
        <v>2.1190759234435141E-4</v>
      </c>
      <c r="AR20" s="239"/>
      <c r="AS20" s="238">
        <v>1.2289286170197311E-4</v>
      </c>
      <c r="AT20" s="238">
        <v>1.2289344755156417E-4</v>
      </c>
      <c r="AU20" s="204"/>
      <c r="AW20" s="287" t="s">
        <v>1078</v>
      </c>
      <c r="AX20" s="287" t="s">
        <v>1162</v>
      </c>
      <c r="AY20" s="242"/>
      <c r="AZ20" s="238">
        <v>8.2567108414743906E-4</v>
      </c>
      <c r="BA20" s="239"/>
      <c r="BB20" s="242">
        <v>0.31297097089677273</v>
      </c>
      <c r="BC20" s="238">
        <v>1.9795910372955139E-2</v>
      </c>
      <c r="BD20" s="238">
        <v>1.246193139549101E-4</v>
      </c>
      <c r="BE20" s="238">
        <v>1.246185426158064E-4</v>
      </c>
      <c r="BF20" s="238">
        <v>1.246185426158064E-4</v>
      </c>
      <c r="BG20" s="204"/>
    </row>
    <row r="21" spans="2:59" x14ac:dyDescent="0.25">
      <c r="B21" s="273" t="s">
        <v>86</v>
      </c>
      <c r="C21" s="278">
        <v>2637.9276135846994</v>
      </c>
      <c r="D21" s="279">
        <v>3</v>
      </c>
      <c r="E21" s="278">
        <v>879.30920452823318</v>
      </c>
      <c r="F21" s="278">
        <v>547.7449530331171</v>
      </c>
      <c r="G21" s="280">
        <v>0</v>
      </c>
      <c r="H21" s="281">
        <f>G21*28</f>
        <v>0</v>
      </c>
      <c r="I21" s="204"/>
      <c r="K21" s="285" t="s">
        <v>1077</v>
      </c>
      <c r="L21" s="292" t="s">
        <v>1173</v>
      </c>
      <c r="M21" s="280">
        <v>1.175941095089561E-4</v>
      </c>
      <c r="N21" s="286"/>
      <c r="O21" s="280">
        <v>1.1759410565959083E-4</v>
      </c>
      <c r="P21" s="280">
        <v>1.1759410565959083E-4</v>
      </c>
      <c r="Q21" s="280">
        <v>1.1759410565959083E-4</v>
      </c>
      <c r="R21" s="280">
        <v>1.1759410565959083E-4</v>
      </c>
      <c r="S21" s="280">
        <v>1.1759410565959083E-4</v>
      </c>
      <c r="T21" s="280">
        <v>1.1759410565959083E-4</v>
      </c>
      <c r="U21" s="204"/>
      <c r="W21" s="287" t="s">
        <v>1077</v>
      </c>
      <c r="X21" s="307" t="s">
        <v>1173</v>
      </c>
      <c r="Y21" s="289">
        <v>1.5460363027808288E-4</v>
      </c>
      <c r="Z21" s="288"/>
      <c r="AA21" s="289">
        <v>1.54603628596095E-4</v>
      </c>
      <c r="AB21" s="290"/>
      <c r="AC21" s="289">
        <v>1.54603628596095E-4</v>
      </c>
      <c r="AD21" s="289">
        <v>1.54603628596095E-4</v>
      </c>
      <c r="AE21" s="290"/>
      <c r="AF21" s="289">
        <v>1.5460362864871957E-4</v>
      </c>
      <c r="AG21" s="289">
        <v>1.54603628596095E-4</v>
      </c>
      <c r="AH21" s="289">
        <v>1.54603628596095E-4</v>
      </c>
      <c r="AI21" s="289">
        <v>1.54603628596095E-4</v>
      </c>
      <c r="AJ21" s="289">
        <v>1.54603628596095E-4</v>
      </c>
      <c r="AK21" s="204"/>
      <c r="AM21" s="287" t="s">
        <v>1077</v>
      </c>
      <c r="AN21" s="287" t="s">
        <v>1173</v>
      </c>
      <c r="AO21" s="238">
        <v>1.2289313861779672E-4</v>
      </c>
      <c r="AP21" s="242"/>
      <c r="AQ21" s="238">
        <v>1.2289286137390221E-4</v>
      </c>
      <c r="AR21" s="239"/>
      <c r="AS21" s="238">
        <v>1.2289286137390221E-4</v>
      </c>
      <c r="AT21" s="238">
        <v>1.2289286137390221E-4</v>
      </c>
      <c r="AU21" s="204"/>
      <c r="AW21" s="287" t="s">
        <v>1078</v>
      </c>
      <c r="AX21" s="287" t="s">
        <v>1173</v>
      </c>
      <c r="AY21" s="238">
        <v>8.2567108414743906E-4</v>
      </c>
      <c r="AZ21" s="242"/>
      <c r="BA21" s="239"/>
      <c r="BB21" s="238">
        <v>4.249041217017635E-3</v>
      </c>
      <c r="BC21" s="238">
        <v>1.2670720784091483E-4</v>
      </c>
      <c r="BD21" s="238">
        <v>1.246185426158064E-4</v>
      </c>
      <c r="BE21" s="238">
        <v>1.246185426158064E-4</v>
      </c>
      <c r="BF21" s="238">
        <v>1.246185426158064E-4</v>
      </c>
      <c r="BG21" s="204"/>
    </row>
    <row r="22" spans="2:59" x14ac:dyDescent="0.25">
      <c r="B22" s="273" t="s">
        <v>1467</v>
      </c>
      <c r="C22" s="278">
        <v>35.521222627545292</v>
      </c>
      <c r="D22" s="279">
        <v>3</v>
      </c>
      <c r="E22" s="278">
        <v>11.840407542515097</v>
      </c>
      <c r="F22" s="278">
        <v>7.3757029266485485</v>
      </c>
      <c r="G22" s="280">
        <v>1.4642281368570931E-4</v>
      </c>
      <c r="H22" s="281">
        <f>G22*28</f>
        <v>4.0998387831998606E-3</v>
      </c>
      <c r="I22" s="204"/>
      <c r="K22" s="285" t="s">
        <v>1078</v>
      </c>
      <c r="L22" s="292" t="s">
        <v>1162</v>
      </c>
      <c r="M22" s="280">
        <v>1.1759410566014594E-4</v>
      </c>
      <c r="N22" s="280">
        <v>1.1759410565959083E-4</v>
      </c>
      <c r="O22" s="286"/>
      <c r="P22" s="286">
        <v>7.1493360238488957E-2</v>
      </c>
      <c r="Q22" s="286">
        <v>0.32019024396611095</v>
      </c>
      <c r="R22" s="280">
        <v>1.8560715245252712E-4</v>
      </c>
      <c r="S22" s="280">
        <v>1.1759410565959083E-4</v>
      </c>
      <c r="T22" s="280">
        <v>1.1759410565959083E-4</v>
      </c>
      <c r="U22" s="204"/>
      <c r="W22" s="287" t="s">
        <v>1080</v>
      </c>
      <c r="X22" s="307" t="s">
        <v>1162</v>
      </c>
      <c r="Y22" s="289">
        <v>1.8594301292618187E-4</v>
      </c>
      <c r="Z22" s="289">
        <v>1.54603628596095E-4</v>
      </c>
      <c r="AA22" s="288"/>
      <c r="AB22" s="290"/>
      <c r="AC22" s="288">
        <v>0.17339705526002391</v>
      </c>
      <c r="AD22" s="288">
        <v>0.99984485417808144</v>
      </c>
      <c r="AE22" s="290"/>
      <c r="AF22" s="288">
        <v>0.16035194207946801</v>
      </c>
      <c r="AG22" s="289">
        <v>5.6588183213537313E-3</v>
      </c>
      <c r="AH22" s="289">
        <v>1.5460598608374454E-4</v>
      </c>
      <c r="AI22" s="289">
        <v>1.54603628596095E-4</v>
      </c>
      <c r="AJ22" s="289">
        <v>1.54603628596095E-4</v>
      </c>
      <c r="AK22" s="204"/>
      <c r="AM22" s="287" t="s">
        <v>1080</v>
      </c>
      <c r="AN22" s="287" t="s">
        <v>1162</v>
      </c>
      <c r="AO22" s="238">
        <v>2.1190759234435141E-4</v>
      </c>
      <c r="AP22" s="238">
        <v>1.2289286137390221E-4</v>
      </c>
      <c r="AQ22" s="242"/>
      <c r="AR22" s="239"/>
      <c r="AS22" s="242">
        <v>0.10399220685547583</v>
      </c>
      <c r="AT22" s="242">
        <v>0.98107795056756286</v>
      </c>
      <c r="AU22" s="204"/>
      <c r="AW22" s="287" t="s">
        <v>1229</v>
      </c>
      <c r="AX22" s="287" t="s">
        <v>1162</v>
      </c>
      <c r="AY22" s="242"/>
      <c r="AZ22" s="242"/>
      <c r="BA22" s="239"/>
      <c r="BB22" s="242"/>
      <c r="BC22" s="242"/>
      <c r="BD22" s="242"/>
      <c r="BE22" s="242"/>
      <c r="BF22" s="242"/>
      <c r="BG22" s="204"/>
    </row>
    <row r="23" spans="2:59" x14ac:dyDescent="0.25">
      <c r="B23" s="273" t="s">
        <v>1469</v>
      </c>
      <c r="C23" s="291">
        <v>183.00716193026778</v>
      </c>
      <c r="D23" s="292">
        <v>114</v>
      </c>
      <c r="E23" s="291">
        <v>1.6053259818444543</v>
      </c>
      <c r="F23" s="291"/>
      <c r="G23" s="286"/>
      <c r="H23" s="116"/>
      <c r="I23" s="204"/>
      <c r="K23" s="285" t="s">
        <v>1078</v>
      </c>
      <c r="L23" s="292" t="s">
        <v>1173</v>
      </c>
      <c r="M23" s="280">
        <v>1.175941157215421E-4</v>
      </c>
      <c r="N23" s="280">
        <v>1.1759410565959083E-4</v>
      </c>
      <c r="O23" s="286">
        <v>7.1493360238488957E-2</v>
      </c>
      <c r="P23" s="286"/>
      <c r="Q23" s="280">
        <v>4.045024401390207E-3</v>
      </c>
      <c r="R23" s="280">
        <v>1.1759410684497595E-4</v>
      </c>
      <c r="S23" s="280">
        <v>1.1759410565959083E-4</v>
      </c>
      <c r="T23" s="280">
        <v>1.1759410565959083E-4</v>
      </c>
      <c r="U23" s="204"/>
      <c r="W23" s="287" t="s">
        <v>1080</v>
      </c>
      <c r="X23" s="307" t="s">
        <v>1173</v>
      </c>
      <c r="Y23" s="288"/>
      <c r="Z23" s="288"/>
      <c r="AA23" s="288"/>
      <c r="AB23" s="290"/>
      <c r="AC23" s="288"/>
      <c r="AD23" s="288"/>
      <c r="AE23" s="290"/>
      <c r="AF23" s="288"/>
      <c r="AG23" s="288"/>
      <c r="AH23" s="288"/>
      <c r="AI23" s="288"/>
      <c r="AJ23" s="288"/>
      <c r="AK23" s="204"/>
      <c r="AM23" s="287" t="s">
        <v>1080</v>
      </c>
      <c r="AN23" s="287" t="s">
        <v>1173</v>
      </c>
      <c r="AO23" s="242"/>
      <c r="AP23" s="242"/>
      <c r="AQ23" s="242"/>
      <c r="AR23" s="239"/>
      <c r="AS23" s="242"/>
      <c r="AT23" s="242"/>
      <c r="AU23" s="204"/>
      <c r="AW23" s="287" t="s">
        <v>1229</v>
      </c>
      <c r="AX23" s="287" t="s">
        <v>1173</v>
      </c>
      <c r="AY23" s="242">
        <v>0.31297097089677273</v>
      </c>
      <c r="AZ23" s="238">
        <v>4.249041217017635E-3</v>
      </c>
      <c r="BA23" s="239"/>
      <c r="BB23" s="242"/>
      <c r="BC23" s="242">
        <v>0.99997913615339551</v>
      </c>
      <c r="BD23" s="242">
        <v>0.81872773171140023</v>
      </c>
      <c r="BE23" s="238">
        <v>1.2645801183064354E-4</v>
      </c>
      <c r="BF23" s="238">
        <v>5.3524055901053025E-3</v>
      </c>
      <c r="BG23" s="204"/>
    </row>
    <row r="24" spans="2:59" x14ac:dyDescent="0.25">
      <c r="B24" s="204"/>
      <c r="C24" s="204"/>
      <c r="D24" s="204"/>
      <c r="E24" s="204"/>
      <c r="F24" s="204"/>
      <c r="G24" s="204"/>
      <c r="H24" s="273"/>
      <c r="I24" s="204"/>
      <c r="K24" s="285" t="s">
        <v>1081</v>
      </c>
      <c r="L24" s="292" t="s">
        <v>1162</v>
      </c>
      <c r="M24" s="280">
        <v>1.1759416514900423E-4</v>
      </c>
      <c r="N24" s="280">
        <v>1.1759410565959083E-4</v>
      </c>
      <c r="O24" s="286">
        <v>0.32019024396611095</v>
      </c>
      <c r="P24" s="280">
        <v>4.045024401390207E-3</v>
      </c>
      <c r="Q24" s="286"/>
      <c r="R24" s="286">
        <v>0.97888900512739974</v>
      </c>
      <c r="S24" s="280">
        <v>1.5905998728615867E-4</v>
      </c>
      <c r="T24" s="280">
        <v>2.9484848156600019E-2</v>
      </c>
      <c r="U24" s="204"/>
      <c r="W24" s="287" t="s">
        <v>1078</v>
      </c>
      <c r="X24" s="307" t="s">
        <v>1162</v>
      </c>
      <c r="Y24" s="289">
        <v>1.54603628596095E-4</v>
      </c>
      <c r="Z24" s="289">
        <v>1.54603628596095E-4</v>
      </c>
      <c r="AA24" s="288">
        <v>0.17339705526002391</v>
      </c>
      <c r="AB24" s="290"/>
      <c r="AC24" s="288"/>
      <c r="AD24" s="288">
        <v>8.9203560503784973E-2</v>
      </c>
      <c r="AE24" s="290"/>
      <c r="AF24" s="288">
        <v>0.88805211856048771</v>
      </c>
      <c r="AG24" s="288">
        <v>0.39007103225270257</v>
      </c>
      <c r="AH24" s="289">
        <v>2.2279134521541177E-4</v>
      </c>
      <c r="AI24" s="289">
        <v>1.54603628596095E-4</v>
      </c>
      <c r="AJ24" s="289">
        <v>1.54603628596095E-4</v>
      </c>
      <c r="AK24" s="204"/>
      <c r="AM24" s="287" t="s">
        <v>1078</v>
      </c>
      <c r="AN24" s="287" t="s">
        <v>1162</v>
      </c>
      <c r="AO24" s="238">
        <v>1.2289286170197311E-4</v>
      </c>
      <c r="AP24" s="238">
        <v>1.2289286137390221E-4</v>
      </c>
      <c r="AQ24" s="242">
        <v>0.10399220685547583</v>
      </c>
      <c r="AR24" s="239"/>
      <c r="AS24" s="242"/>
      <c r="AT24" s="242">
        <v>5.7089597790003332E-2</v>
      </c>
      <c r="AU24" s="204"/>
      <c r="AW24" s="287" t="s">
        <v>1081</v>
      </c>
      <c r="AX24" s="287" t="s">
        <v>1162</v>
      </c>
      <c r="AY24" s="238">
        <v>1.9795910372955139E-2</v>
      </c>
      <c r="AZ24" s="238">
        <v>1.2670720784091483E-4</v>
      </c>
      <c r="BA24" s="239"/>
      <c r="BB24" s="242">
        <v>0.99997913615339551</v>
      </c>
      <c r="BC24" s="242"/>
      <c r="BD24" s="242">
        <v>0.786028218959826</v>
      </c>
      <c r="BE24" s="238">
        <v>1.2461883331615908E-4</v>
      </c>
      <c r="BF24" s="238">
        <v>2.4599742728381724E-4</v>
      </c>
      <c r="BG24" s="204"/>
    </row>
    <row r="25" spans="2:59" x14ac:dyDescent="0.25">
      <c r="K25" s="285" t="s">
        <v>1081</v>
      </c>
      <c r="L25" s="292" t="s">
        <v>1173</v>
      </c>
      <c r="M25" s="280">
        <v>1.1759410565959083E-4</v>
      </c>
      <c r="N25" s="280">
        <v>1.1759410565959083E-4</v>
      </c>
      <c r="O25" s="280">
        <v>1.8560715245252712E-4</v>
      </c>
      <c r="P25" s="280">
        <v>1.1759410684497595E-4</v>
      </c>
      <c r="Q25" s="286">
        <v>0.97888900512739974</v>
      </c>
      <c r="R25" s="286"/>
      <c r="S25" s="280">
        <v>1.1790334520811463E-4</v>
      </c>
      <c r="T25" s="280">
        <v>1.1140292352428194E-2</v>
      </c>
      <c r="U25" s="204"/>
      <c r="W25" s="287" t="s">
        <v>1078</v>
      </c>
      <c r="X25" s="307" t="s">
        <v>1173</v>
      </c>
      <c r="Y25" s="289">
        <v>1.5460363321573301E-4</v>
      </c>
      <c r="Z25" s="289">
        <v>1.54603628596095E-4</v>
      </c>
      <c r="AA25" s="288">
        <v>0.99984485417808144</v>
      </c>
      <c r="AB25" s="290"/>
      <c r="AC25" s="288">
        <v>8.9203560503784973E-2</v>
      </c>
      <c r="AD25" s="288"/>
      <c r="AE25" s="290"/>
      <c r="AF25" s="288">
        <v>0.20443144068550789</v>
      </c>
      <c r="AG25" s="289">
        <v>4.7476107975731319E-3</v>
      </c>
      <c r="AH25" s="289">
        <v>1.5460362908326086E-4</v>
      </c>
      <c r="AI25" s="289">
        <v>1.54603628596095E-4</v>
      </c>
      <c r="AJ25" s="289">
        <v>1.54603628596095E-4</v>
      </c>
      <c r="AK25" s="204"/>
      <c r="AM25" s="287" t="s">
        <v>1078</v>
      </c>
      <c r="AN25" s="287" t="s">
        <v>1173</v>
      </c>
      <c r="AO25" s="238">
        <v>1.2289344755156417E-4</v>
      </c>
      <c r="AP25" s="238">
        <v>1.2289286137390221E-4</v>
      </c>
      <c r="AQ25" s="242">
        <v>0.98107795056756286</v>
      </c>
      <c r="AR25" s="239"/>
      <c r="AS25" s="242">
        <v>5.7089597790003332E-2</v>
      </c>
      <c r="AT25" s="242"/>
      <c r="AU25" s="204"/>
      <c r="AW25" s="287" t="s">
        <v>1081</v>
      </c>
      <c r="AX25" s="287" t="s">
        <v>1173</v>
      </c>
      <c r="AY25" s="238">
        <v>1.246193139549101E-4</v>
      </c>
      <c r="AZ25" s="238">
        <v>1.246185426158064E-4</v>
      </c>
      <c r="BA25" s="239"/>
      <c r="BB25" s="242">
        <v>0.81872773171140023</v>
      </c>
      <c r="BC25" s="242">
        <v>0.786028218959826</v>
      </c>
      <c r="BD25" s="242"/>
      <c r="BE25" s="238">
        <v>1.2461854263157157E-4</v>
      </c>
      <c r="BF25" s="238">
        <v>1.4037802535238342E-4</v>
      </c>
      <c r="BG25" s="204"/>
    </row>
    <row r="26" spans="2:59" x14ac:dyDescent="0.25">
      <c r="K26" s="285" t="s">
        <v>1079</v>
      </c>
      <c r="L26" s="292" t="s">
        <v>1162</v>
      </c>
      <c r="M26" s="280">
        <v>1.1759410565959083E-4</v>
      </c>
      <c r="N26" s="280">
        <v>1.1759410565959083E-4</v>
      </c>
      <c r="O26" s="280">
        <v>1.1759410565959083E-4</v>
      </c>
      <c r="P26" s="280">
        <v>1.1759410565959083E-4</v>
      </c>
      <c r="Q26" s="280">
        <v>1.5905998728615867E-4</v>
      </c>
      <c r="R26" s="280">
        <v>1.1790334520811463E-4</v>
      </c>
      <c r="S26" s="286"/>
      <c r="T26" s="280">
        <v>1.8272165959731801E-3</v>
      </c>
      <c r="U26" s="204"/>
      <c r="W26" s="287" t="s">
        <v>1229</v>
      </c>
      <c r="X26" s="307" t="s">
        <v>1162</v>
      </c>
      <c r="Y26" s="288"/>
      <c r="Z26" s="288"/>
      <c r="AA26" s="288"/>
      <c r="AB26" s="290"/>
      <c r="AC26" s="288"/>
      <c r="AD26" s="288"/>
      <c r="AE26" s="290"/>
      <c r="AF26" s="288"/>
      <c r="AG26" s="288"/>
      <c r="AH26" s="288"/>
      <c r="AI26" s="288"/>
      <c r="AJ26" s="288"/>
      <c r="AK26" s="204"/>
      <c r="AM26" s="204"/>
      <c r="AN26" s="204"/>
      <c r="AO26" s="204"/>
      <c r="AP26" s="204"/>
      <c r="AQ26" s="204"/>
      <c r="AR26" s="204"/>
      <c r="AS26" s="204"/>
      <c r="AT26" s="204"/>
      <c r="AU26" s="204"/>
      <c r="AW26" s="287" t="s">
        <v>1079</v>
      </c>
      <c r="AX26" s="287" t="s">
        <v>1162</v>
      </c>
      <c r="AY26" s="238">
        <v>1.246185426158064E-4</v>
      </c>
      <c r="AZ26" s="238">
        <v>1.246185426158064E-4</v>
      </c>
      <c r="BA26" s="239"/>
      <c r="BB26" s="238">
        <v>1.2645801183064354E-4</v>
      </c>
      <c r="BC26" s="238">
        <v>1.2461883331615908E-4</v>
      </c>
      <c r="BD26" s="238">
        <v>1.2461854263157157E-4</v>
      </c>
      <c r="BE26" s="242"/>
      <c r="BF26" s="238">
        <v>1.2502937258085378E-4</v>
      </c>
      <c r="BG26" s="204"/>
    </row>
    <row r="27" spans="2:59" x14ac:dyDescent="0.25">
      <c r="K27" s="285" t="s">
        <v>1079</v>
      </c>
      <c r="L27" s="292" t="s">
        <v>1173</v>
      </c>
      <c r="M27" s="280">
        <v>1.1759410565959083E-4</v>
      </c>
      <c r="N27" s="280">
        <v>1.1759410565959083E-4</v>
      </c>
      <c r="O27" s="280">
        <v>1.1759410565959083E-4</v>
      </c>
      <c r="P27" s="280">
        <v>1.1759410565959083E-4</v>
      </c>
      <c r="Q27" s="280">
        <v>2.9484848156600019E-2</v>
      </c>
      <c r="R27" s="280">
        <v>1.1140292352428194E-2</v>
      </c>
      <c r="S27" s="280">
        <v>1.8272165959731801E-3</v>
      </c>
      <c r="T27" s="286"/>
      <c r="U27" s="204"/>
      <c r="W27" s="287" t="s">
        <v>1229</v>
      </c>
      <c r="X27" s="307" t="s">
        <v>1173</v>
      </c>
      <c r="Y27" s="289">
        <v>1.6579095209823258E-4</v>
      </c>
      <c r="Z27" s="289">
        <v>1.5460362864871957E-4</v>
      </c>
      <c r="AA27" s="288">
        <v>0.16035194207946801</v>
      </c>
      <c r="AB27" s="290"/>
      <c r="AC27" s="288">
        <v>0.88805211856048771</v>
      </c>
      <c r="AD27" s="288">
        <v>0.20443144068550789</v>
      </c>
      <c r="AE27" s="290"/>
      <c r="AF27" s="288"/>
      <c r="AG27" s="288">
        <v>0.99999999735053957</v>
      </c>
      <c r="AH27" s="288">
        <v>0.99493977420767443</v>
      </c>
      <c r="AI27" s="289">
        <v>4.4500157258648976E-3</v>
      </c>
      <c r="AJ27" s="288">
        <v>0.22681779445923445</v>
      </c>
      <c r="AK27" s="204"/>
      <c r="AW27" s="287" t="s">
        <v>1079</v>
      </c>
      <c r="AX27" s="287" t="s">
        <v>1173</v>
      </c>
      <c r="AY27" s="238">
        <v>1.246185426158064E-4</v>
      </c>
      <c r="AZ27" s="238">
        <v>1.246185426158064E-4</v>
      </c>
      <c r="BA27" s="239"/>
      <c r="BB27" s="238">
        <v>5.3524055901053025E-3</v>
      </c>
      <c r="BC27" s="238">
        <v>2.4599742728381724E-4</v>
      </c>
      <c r="BD27" s="238">
        <v>1.4037802535238342E-4</v>
      </c>
      <c r="BE27" s="238">
        <v>1.2502937258085378E-4</v>
      </c>
      <c r="BF27" s="242"/>
      <c r="BG27" s="204"/>
    </row>
    <row r="28" spans="2:59" x14ac:dyDescent="0.25"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W28" s="287" t="s">
        <v>1081</v>
      </c>
      <c r="X28" s="307" t="s">
        <v>1162</v>
      </c>
      <c r="Y28" s="289">
        <v>1.5460365852459912E-4</v>
      </c>
      <c r="Z28" s="289">
        <v>1.54603628596095E-4</v>
      </c>
      <c r="AA28" s="289">
        <v>5.6588183213537313E-3</v>
      </c>
      <c r="AB28" s="290"/>
      <c r="AC28" s="288">
        <v>0.39007103225270257</v>
      </c>
      <c r="AD28" s="289">
        <v>4.7476107975731319E-3</v>
      </c>
      <c r="AE28" s="290"/>
      <c r="AF28" s="288">
        <v>0.99999999735053957</v>
      </c>
      <c r="AG28" s="288"/>
      <c r="AH28" s="288">
        <v>0.99295342628777439</v>
      </c>
      <c r="AI28" s="289">
        <v>1.9527135828956155E-4</v>
      </c>
      <c r="AJ28" s="289">
        <v>3.6387862707613405E-2</v>
      </c>
      <c r="AK28" s="204"/>
      <c r="AW28" s="287"/>
      <c r="AX28" s="287"/>
      <c r="AY28" s="204"/>
      <c r="AZ28" s="204"/>
      <c r="BA28" s="204"/>
      <c r="BB28" s="204"/>
      <c r="BC28" s="204"/>
      <c r="BD28" s="204"/>
      <c r="BE28" s="204"/>
      <c r="BF28" s="204"/>
      <c r="BG28" s="204"/>
    </row>
    <row r="29" spans="2:59" x14ac:dyDescent="0.25">
      <c r="W29" s="287" t="s">
        <v>1081</v>
      </c>
      <c r="X29" s="307" t="s">
        <v>1173</v>
      </c>
      <c r="Y29" s="289">
        <v>1.54603628596095E-4</v>
      </c>
      <c r="Z29" s="289">
        <v>1.54603628596095E-4</v>
      </c>
      <c r="AA29" s="289">
        <v>1.5460598608374454E-4</v>
      </c>
      <c r="AB29" s="290"/>
      <c r="AC29" s="289">
        <v>2.2279134521541177E-4</v>
      </c>
      <c r="AD29" s="289">
        <v>1.5460362908326086E-4</v>
      </c>
      <c r="AE29" s="290"/>
      <c r="AF29" s="288">
        <v>0.99493977420767443</v>
      </c>
      <c r="AG29" s="288">
        <v>0.99295342628777439</v>
      </c>
      <c r="AH29" s="288"/>
      <c r="AI29" s="289">
        <v>1.5484389185482783E-4</v>
      </c>
      <c r="AJ29" s="289">
        <v>1.3442622807684934E-2</v>
      </c>
      <c r="AK29" s="204"/>
    </row>
    <row r="30" spans="2:59" x14ac:dyDescent="0.25">
      <c r="W30" s="287" t="s">
        <v>1079</v>
      </c>
      <c r="X30" s="307" t="s">
        <v>1162</v>
      </c>
      <c r="Y30" s="289">
        <v>1.54603628596095E-4</v>
      </c>
      <c r="Z30" s="289">
        <v>1.54603628596095E-4</v>
      </c>
      <c r="AA30" s="289">
        <v>1.54603628596095E-4</v>
      </c>
      <c r="AB30" s="290"/>
      <c r="AC30" s="289">
        <v>1.54603628596095E-4</v>
      </c>
      <c r="AD30" s="289">
        <v>1.54603628596095E-4</v>
      </c>
      <c r="AE30" s="290"/>
      <c r="AF30" s="289">
        <v>4.4500157258648976E-3</v>
      </c>
      <c r="AG30" s="289">
        <v>1.9527135828956155E-4</v>
      </c>
      <c r="AH30" s="289">
        <v>1.5484389185482783E-4</v>
      </c>
      <c r="AI30" s="288"/>
      <c r="AJ30" s="289">
        <v>2.0982440397855351E-3</v>
      </c>
      <c r="AK30" s="204"/>
    </row>
    <row r="31" spans="2:59" x14ac:dyDescent="0.25">
      <c r="W31" s="287" t="s">
        <v>1079</v>
      </c>
      <c r="X31" s="307" t="s">
        <v>1173</v>
      </c>
      <c r="Y31" s="289">
        <v>1.54603628596095E-4</v>
      </c>
      <c r="Z31" s="289">
        <v>1.54603628596095E-4</v>
      </c>
      <c r="AA31" s="289">
        <v>1.54603628596095E-4</v>
      </c>
      <c r="AB31" s="290"/>
      <c r="AC31" s="289">
        <v>1.54603628596095E-4</v>
      </c>
      <c r="AD31" s="289">
        <v>1.54603628596095E-4</v>
      </c>
      <c r="AE31" s="290"/>
      <c r="AF31" s="288">
        <v>0.22681779445923445</v>
      </c>
      <c r="AG31" s="289">
        <v>3.6387862707613405E-2</v>
      </c>
      <c r="AH31" s="289">
        <v>1.3442622807684934E-2</v>
      </c>
      <c r="AI31" s="289">
        <v>2.0982440397855351E-3</v>
      </c>
      <c r="AJ31" s="288"/>
      <c r="AK31" s="204"/>
    </row>
    <row r="32" spans="2:59" x14ac:dyDescent="0.25">
      <c r="W32" s="204"/>
      <c r="X32" s="204"/>
      <c r="Y32" s="204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</row>
    <row r="34" spans="2:59" ht="45" x14ac:dyDescent="0.25">
      <c r="B34" s="272" t="s">
        <v>1471</v>
      </c>
      <c r="C34" s="273" t="s">
        <v>1458</v>
      </c>
      <c r="D34" s="273" t="s">
        <v>1459</v>
      </c>
      <c r="E34" s="273" t="s">
        <v>1460</v>
      </c>
      <c r="F34" s="273" t="s">
        <v>1452</v>
      </c>
      <c r="G34" s="273" t="s">
        <v>1453</v>
      </c>
      <c r="H34" s="202" t="s">
        <v>1461</v>
      </c>
      <c r="I34" s="204"/>
      <c r="K34" s="272" t="s">
        <v>1471</v>
      </c>
      <c r="L34" s="274"/>
      <c r="M34" s="301" t="s">
        <v>1077</v>
      </c>
      <c r="N34" s="301" t="s">
        <v>1077</v>
      </c>
      <c r="O34" s="301" t="s">
        <v>1078</v>
      </c>
      <c r="P34" s="301" t="s">
        <v>1078</v>
      </c>
      <c r="Q34" s="301" t="s">
        <v>1462</v>
      </c>
      <c r="R34" s="301" t="s">
        <v>1462</v>
      </c>
      <c r="S34" s="301" t="s">
        <v>1079</v>
      </c>
      <c r="T34" s="301" t="s">
        <v>1079</v>
      </c>
      <c r="U34" s="302"/>
      <c r="V34" s="303"/>
      <c r="W34" s="272" t="s">
        <v>1471</v>
      </c>
      <c r="X34" s="302"/>
      <c r="Y34" s="304" t="s">
        <v>1077</v>
      </c>
      <c r="Z34" s="304" t="s">
        <v>1077</v>
      </c>
      <c r="AA34" s="304" t="s">
        <v>1463</v>
      </c>
      <c r="AB34" s="304" t="s">
        <v>1463</v>
      </c>
      <c r="AC34" s="304" t="s">
        <v>1078</v>
      </c>
      <c r="AD34" s="304" t="s">
        <v>1078</v>
      </c>
      <c r="AE34" s="304" t="s">
        <v>1464</v>
      </c>
      <c r="AF34" s="304" t="s">
        <v>1464</v>
      </c>
      <c r="AG34" s="304" t="s">
        <v>1462</v>
      </c>
      <c r="AH34" s="304" t="s">
        <v>1462</v>
      </c>
      <c r="AI34" s="304" t="s">
        <v>1079</v>
      </c>
      <c r="AJ34" s="304" t="s">
        <v>1079</v>
      </c>
      <c r="AK34" s="302"/>
      <c r="AL34" s="268"/>
      <c r="AM34" s="272" t="s">
        <v>1471</v>
      </c>
      <c r="AN34" s="274"/>
      <c r="AO34" s="276" t="s">
        <v>1077</v>
      </c>
      <c r="AP34" s="276" t="s">
        <v>1077</v>
      </c>
      <c r="AQ34" s="276" t="s">
        <v>1463</v>
      </c>
      <c r="AR34" s="276" t="s">
        <v>1463</v>
      </c>
      <c r="AS34" s="276" t="s">
        <v>1078</v>
      </c>
      <c r="AT34" s="276" t="s">
        <v>1078</v>
      </c>
      <c r="AU34" s="204"/>
      <c r="AW34" s="272" t="s">
        <v>1471</v>
      </c>
      <c r="AX34" s="204"/>
      <c r="AY34" s="276" t="s">
        <v>1078</v>
      </c>
      <c r="AZ34" s="276" t="s">
        <v>1078</v>
      </c>
      <c r="BA34" s="276" t="s">
        <v>1464</v>
      </c>
      <c r="BB34" s="276" t="s">
        <v>1464</v>
      </c>
      <c r="BC34" s="276" t="s">
        <v>1462</v>
      </c>
      <c r="BD34" s="276" t="s">
        <v>1462</v>
      </c>
      <c r="BE34" s="276" t="s">
        <v>1079</v>
      </c>
      <c r="BF34" s="276" t="s">
        <v>1079</v>
      </c>
      <c r="BG34" s="204"/>
    </row>
    <row r="35" spans="2:59" x14ac:dyDescent="0.25">
      <c r="B35" s="273" t="s">
        <v>1466</v>
      </c>
      <c r="C35" s="308">
        <v>1514.9186604790204</v>
      </c>
      <c r="D35" s="279">
        <v>1</v>
      </c>
      <c r="E35" s="308">
        <v>1514.9186604790204</v>
      </c>
      <c r="F35" s="278">
        <v>33567.343266296557</v>
      </c>
      <c r="G35" s="280">
        <v>0</v>
      </c>
      <c r="H35" s="281">
        <f>G35*28</f>
        <v>0</v>
      </c>
      <c r="I35" s="204"/>
      <c r="K35" s="204"/>
      <c r="L35" s="204"/>
      <c r="M35" s="305" t="s">
        <v>1162</v>
      </c>
      <c r="N35" s="305" t="s">
        <v>1173</v>
      </c>
      <c r="O35" s="305" t="s">
        <v>1162</v>
      </c>
      <c r="P35" s="305" t="s">
        <v>1173</v>
      </c>
      <c r="Q35" s="305" t="s">
        <v>1162</v>
      </c>
      <c r="R35" s="305" t="s">
        <v>1173</v>
      </c>
      <c r="S35" s="305" t="s">
        <v>1162</v>
      </c>
      <c r="T35" s="305" t="s">
        <v>1173</v>
      </c>
      <c r="U35" s="302"/>
      <c r="V35" s="303"/>
      <c r="W35" s="302"/>
      <c r="X35" s="302"/>
      <c r="Y35" s="306" t="s">
        <v>1162</v>
      </c>
      <c r="Z35" s="306" t="s">
        <v>1173</v>
      </c>
      <c r="AA35" s="306" t="s">
        <v>1162</v>
      </c>
      <c r="AB35" s="306" t="s">
        <v>1173</v>
      </c>
      <c r="AC35" s="306" t="s">
        <v>1162</v>
      </c>
      <c r="AD35" s="306" t="s">
        <v>1173</v>
      </c>
      <c r="AE35" s="306" t="s">
        <v>1162</v>
      </c>
      <c r="AF35" s="306" t="s">
        <v>1173</v>
      </c>
      <c r="AG35" s="306" t="s">
        <v>1162</v>
      </c>
      <c r="AH35" s="306" t="s">
        <v>1173</v>
      </c>
      <c r="AI35" s="306" t="s">
        <v>1162</v>
      </c>
      <c r="AJ35" s="306" t="s">
        <v>1173</v>
      </c>
      <c r="AK35" s="302"/>
      <c r="AL35" s="268"/>
      <c r="AM35" s="274"/>
      <c r="AN35" s="274"/>
      <c r="AO35" s="283" t="s">
        <v>1162</v>
      </c>
      <c r="AP35" s="283" t="s">
        <v>1173</v>
      </c>
      <c r="AQ35" s="283" t="s">
        <v>1162</v>
      </c>
      <c r="AR35" s="283" t="s">
        <v>1173</v>
      </c>
      <c r="AS35" s="283" t="s">
        <v>1162</v>
      </c>
      <c r="AT35" s="283" t="s">
        <v>1173</v>
      </c>
      <c r="AU35" s="204"/>
      <c r="AW35" s="274"/>
      <c r="AX35" s="204"/>
      <c r="AY35" s="283" t="s">
        <v>1162</v>
      </c>
      <c r="AZ35" s="283" t="s">
        <v>1173</v>
      </c>
      <c r="BA35" s="283" t="s">
        <v>1162</v>
      </c>
      <c r="BB35" s="283" t="s">
        <v>1173</v>
      </c>
      <c r="BC35" s="283" t="s">
        <v>1162</v>
      </c>
      <c r="BD35" s="283" t="s">
        <v>1173</v>
      </c>
      <c r="BE35" s="283" t="s">
        <v>1162</v>
      </c>
      <c r="BF35" s="283" t="s">
        <v>1173</v>
      </c>
      <c r="BG35" s="204"/>
    </row>
    <row r="36" spans="2:59" x14ac:dyDescent="0.25">
      <c r="B36" s="273" t="s">
        <v>1156</v>
      </c>
      <c r="C36" s="308">
        <v>2.3614958655515688</v>
      </c>
      <c r="D36" s="279">
        <v>1</v>
      </c>
      <c r="E36" s="308">
        <v>2.3614958655515688</v>
      </c>
      <c r="F36" s="278">
        <v>52.325675568511734</v>
      </c>
      <c r="G36" s="280">
        <v>5.8175908534963128E-11</v>
      </c>
      <c r="H36" s="281">
        <f>G36*28</f>
        <v>1.6289254389789676E-9</v>
      </c>
      <c r="I36" s="204"/>
      <c r="K36" s="285" t="s">
        <v>1077</v>
      </c>
      <c r="L36" s="285" t="s">
        <v>1162</v>
      </c>
      <c r="M36" s="286"/>
      <c r="N36" s="280">
        <v>1.1789250095928239E-4</v>
      </c>
      <c r="O36" s="280">
        <v>1.1759605354877412E-4</v>
      </c>
      <c r="P36" s="286">
        <v>8.298553578132406E-2</v>
      </c>
      <c r="Q36" s="286">
        <v>0.48284822107257697</v>
      </c>
      <c r="R36" s="286">
        <v>0.99987644018274158</v>
      </c>
      <c r="S36" s="280">
        <v>1.1015293114143176E-2</v>
      </c>
      <c r="T36" s="280">
        <v>1.1759410565959083E-4</v>
      </c>
      <c r="U36" s="204"/>
      <c r="W36" s="287" t="s">
        <v>1077</v>
      </c>
      <c r="X36" s="287" t="s">
        <v>1162</v>
      </c>
      <c r="Y36" s="288"/>
      <c r="Z36" s="289">
        <v>1.5499846071997947E-4</v>
      </c>
      <c r="AA36" s="289">
        <v>2.2089778295564244E-4</v>
      </c>
      <c r="AB36" s="290"/>
      <c r="AC36" s="289">
        <v>1.5460600546357561E-4</v>
      </c>
      <c r="AD36" s="288">
        <v>0.11624163332329107</v>
      </c>
      <c r="AE36" s="290"/>
      <c r="AF36" s="288">
        <v>0.20925530238309875</v>
      </c>
      <c r="AG36" s="288">
        <v>0.59346849256062539</v>
      </c>
      <c r="AH36" s="288">
        <v>0.9999913015776426</v>
      </c>
      <c r="AI36" s="289">
        <v>1.6015793913455756E-2</v>
      </c>
      <c r="AJ36" s="289">
        <v>1.54603628596095E-4</v>
      </c>
      <c r="AK36" s="204"/>
      <c r="AM36" s="287" t="s">
        <v>1077</v>
      </c>
      <c r="AN36" s="287" t="s">
        <v>1162</v>
      </c>
      <c r="AO36" s="242"/>
      <c r="AP36" s="238">
        <v>1.236938659505693E-4</v>
      </c>
      <c r="AQ36" s="238">
        <v>1.8535627516991227E-4</v>
      </c>
      <c r="AR36" s="239"/>
      <c r="AS36" s="238">
        <v>1.2290376703560923E-4</v>
      </c>
      <c r="AT36" s="242">
        <v>5.1545081429032802E-2</v>
      </c>
      <c r="AU36" s="204"/>
      <c r="AW36" s="287" t="s">
        <v>1078</v>
      </c>
      <c r="AX36" s="287" t="s">
        <v>1162</v>
      </c>
      <c r="AY36" s="242"/>
      <c r="AZ36" s="238">
        <v>1.551534047183889E-4</v>
      </c>
      <c r="BA36" s="239"/>
      <c r="BB36" s="242">
        <v>0.99994193656768882</v>
      </c>
      <c r="BC36" s="242">
        <v>0.46644496870811691</v>
      </c>
      <c r="BD36" s="238">
        <v>1.3596845152841208E-4</v>
      </c>
      <c r="BE36" s="238">
        <v>1.246185426158064E-4</v>
      </c>
      <c r="BF36" s="238">
        <v>1.246185426158064E-4</v>
      </c>
      <c r="BG36" s="204"/>
    </row>
    <row r="37" spans="2:59" x14ac:dyDescent="0.25">
      <c r="B37" s="273" t="s">
        <v>86</v>
      </c>
      <c r="C37" s="308">
        <v>15.480453831235513</v>
      </c>
      <c r="D37" s="279">
        <v>3</v>
      </c>
      <c r="E37" s="308">
        <v>5.1601512770785041</v>
      </c>
      <c r="F37" s="278">
        <v>114.33786759808115</v>
      </c>
      <c r="G37" s="280">
        <v>0</v>
      </c>
      <c r="H37" s="281">
        <f>G37*28</f>
        <v>0</v>
      </c>
      <c r="I37" s="204"/>
      <c r="K37" s="285" t="s">
        <v>1077</v>
      </c>
      <c r="L37" s="285" t="s">
        <v>1173</v>
      </c>
      <c r="M37" s="280">
        <v>1.1789250095928239E-4</v>
      </c>
      <c r="N37" s="286"/>
      <c r="O37" s="280">
        <v>1.1759410565959083E-4</v>
      </c>
      <c r="P37" s="280">
        <v>1.1759410565959083E-4</v>
      </c>
      <c r="Q37" s="280">
        <v>1.4258277160361654E-4</v>
      </c>
      <c r="R37" s="280">
        <v>1.2420375532362637E-4</v>
      </c>
      <c r="S37" s="286">
        <v>0.72905583684638642</v>
      </c>
      <c r="T37" s="280">
        <v>1.2986858476626839E-4</v>
      </c>
      <c r="U37" s="204"/>
      <c r="W37" s="287" t="s">
        <v>1077</v>
      </c>
      <c r="X37" s="287" t="s">
        <v>1173</v>
      </c>
      <c r="Y37" s="289">
        <v>1.5499846071997947E-4</v>
      </c>
      <c r="Z37" s="288"/>
      <c r="AA37" s="288">
        <v>0.99747715739044374</v>
      </c>
      <c r="AB37" s="290"/>
      <c r="AC37" s="289">
        <v>1.54603628596095E-4</v>
      </c>
      <c r="AD37" s="289">
        <v>1.54603628596095E-4</v>
      </c>
      <c r="AE37" s="290"/>
      <c r="AF37" s="289">
        <v>2.6674055930131502E-4</v>
      </c>
      <c r="AG37" s="289">
        <v>1.8989114857415057E-4</v>
      </c>
      <c r="AH37" s="289">
        <v>1.6376955772756663E-4</v>
      </c>
      <c r="AI37" s="288">
        <v>0.82688082529663509</v>
      </c>
      <c r="AJ37" s="289">
        <v>1.7177337725382547E-4</v>
      </c>
      <c r="AK37" s="204"/>
      <c r="AM37" s="287" t="s">
        <v>1077</v>
      </c>
      <c r="AN37" s="287" t="s">
        <v>1173</v>
      </c>
      <c r="AO37" s="238">
        <v>1.236938659505693E-4</v>
      </c>
      <c r="AP37" s="242"/>
      <c r="AQ37" s="242">
        <v>0.92371918009190024</v>
      </c>
      <c r="AR37" s="239"/>
      <c r="AS37" s="238">
        <v>1.2289286137390221E-4</v>
      </c>
      <c r="AT37" s="238">
        <v>1.2289286137390221E-4</v>
      </c>
      <c r="AU37" s="204"/>
      <c r="AW37" s="287" t="s">
        <v>1078</v>
      </c>
      <c r="AX37" s="287" t="s">
        <v>1173</v>
      </c>
      <c r="AY37" s="238">
        <v>1.551534047183889E-4</v>
      </c>
      <c r="AZ37" s="242"/>
      <c r="BA37" s="239"/>
      <c r="BB37" s="242">
        <v>0.68315128651235457</v>
      </c>
      <c r="BC37" s="242">
        <v>0.99627102067752149</v>
      </c>
      <c r="BD37" s="242">
        <v>0.51991972164027977</v>
      </c>
      <c r="BE37" s="238">
        <v>1.2462336702512289E-4</v>
      </c>
      <c r="BF37" s="238">
        <v>1.246185426158064E-4</v>
      </c>
      <c r="BG37" s="204"/>
    </row>
    <row r="38" spans="2:59" x14ac:dyDescent="0.25">
      <c r="B38" s="273" t="s">
        <v>1467</v>
      </c>
      <c r="C38" s="309">
        <v>4.48489606902839E-2</v>
      </c>
      <c r="D38" s="292">
        <v>3</v>
      </c>
      <c r="E38" s="309">
        <v>1.4949653563427966E-2</v>
      </c>
      <c r="F38" s="291">
        <v>0.33125220909030423</v>
      </c>
      <c r="G38" s="286">
        <v>0.80275918058085405</v>
      </c>
      <c r="H38" s="293" t="s">
        <v>1468</v>
      </c>
      <c r="I38" s="204"/>
      <c r="K38" s="285" t="s">
        <v>1078</v>
      </c>
      <c r="L38" s="285" t="s">
        <v>1162</v>
      </c>
      <c r="M38" s="280">
        <v>1.1759605354877412E-4</v>
      </c>
      <c r="N38" s="280">
        <v>1.1759410565959083E-4</v>
      </c>
      <c r="O38" s="286"/>
      <c r="P38" s="280">
        <v>1.2905755770531435E-4</v>
      </c>
      <c r="Q38" s="286">
        <v>0.49729081360632643</v>
      </c>
      <c r="R38" s="280">
        <v>1.2123254937845829E-4</v>
      </c>
      <c r="S38" s="280">
        <v>1.1759410565959083E-4</v>
      </c>
      <c r="T38" s="280">
        <v>1.1759410565959083E-4</v>
      </c>
      <c r="U38" s="204"/>
      <c r="W38" s="287" t="s">
        <v>1080</v>
      </c>
      <c r="X38" s="287" t="s">
        <v>1162</v>
      </c>
      <c r="Y38" s="289">
        <v>2.2089778295564244E-4</v>
      </c>
      <c r="Z38" s="288">
        <v>0.99747715739044374</v>
      </c>
      <c r="AA38" s="288"/>
      <c r="AB38" s="290"/>
      <c r="AC38" s="289">
        <v>1.54603628596095E-4</v>
      </c>
      <c r="AD38" s="289">
        <v>1.5460362948838124E-4</v>
      </c>
      <c r="AE38" s="290"/>
      <c r="AF38" s="289">
        <v>2.3852883073516296E-4</v>
      </c>
      <c r="AG38" s="289">
        <v>2.046751809249292E-4</v>
      </c>
      <c r="AH38" s="289">
        <v>2.793806090626294E-4</v>
      </c>
      <c r="AI38" s="288">
        <v>0.66993364983375359</v>
      </c>
      <c r="AJ38" s="288">
        <v>0.4546262119864346</v>
      </c>
      <c r="AK38" s="204"/>
      <c r="AM38" s="287" t="s">
        <v>1080</v>
      </c>
      <c r="AN38" s="287" t="s">
        <v>1162</v>
      </c>
      <c r="AO38" s="238">
        <v>1.8535627516991227E-4</v>
      </c>
      <c r="AP38" s="242">
        <v>0.92371918009190024</v>
      </c>
      <c r="AQ38" s="242"/>
      <c r="AR38" s="239"/>
      <c r="AS38" s="238">
        <v>1.2289286137390221E-4</v>
      </c>
      <c r="AT38" s="238">
        <v>1.2289287746869437E-4</v>
      </c>
      <c r="AU38" s="204"/>
      <c r="AW38" s="287" t="s">
        <v>1229</v>
      </c>
      <c r="AX38" s="287" t="s">
        <v>1162</v>
      </c>
      <c r="AY38" s="242"/>
      <c r="AZ38" s="242"/>
      <c r="BA38" s="239"/>
      <c r="BB38" s="242"/>
      <c r="BC38" s="242"/>
      <c r="BD38" s="242"/>
      <c r="BE38" s="242"/>
      <c r="BF38" s="242"/>
      <c r="BG38" s="204"/>
    </row>
    <row r="39" spans="2:59" x14ac:dyDescent="0.25">
      <c r="B39" s="273" t="s">
        <v>1469</v>
      </c>
      <c r="C39" s="309">
        <v>5.1449030661896105</v>
      </c>
      <c r="D39" s="292">
        <v>114</v>
      </c>
      <c r="E39" s="309">
        <v>4.5130728650786059E-2</v>
      </c>
      <c r="F39" s="291"/>
      <c r="G39" s="286"/>
      <c r="H39" s="116"/>
      <c r="I39" s="204"/>
      <c r="K39" s="285" t="s">
        <v>1078</v>
      </c>
      <c r="L39" s="285" t="s">
        <v>1173</v>
      </c>
      <c r="M39" s="286">
        <v>8.298553578132406E-2</v>
      </c>
      <c r="N39" s="280">
        <v>1.1759410565959083E-4</v>
      </c>
      <c r="O39" s="280">
        <v>1.2905755770531435E-4</v>
      </c>
      <c r="P39" s="286"/>
      <c r="Q39" s="286">
        <v>0.99844799738470436</v>
      </c>
      <c r="R39" s="286">
        <v>0.55437384554386282</v>
      </c>
      <c r="S39" s="280">
        <v>1.1759448323789279E-4</v>
      </c>
      <c r="T39" s="280">
        <v>1.1759410565959083E-4</v>
      </c>
      <c r="U39" s="204"/>
      <c r="W39" s="287" t="s">
        <v>1080</v>
      </c>
      <c r="X39" s="287" t="s">
        <v>1173</v>
      </c>
      <c r="Y39" s="288"/>
      <c r="Z39" s="288"/>
      <c r="AA39" s="288"/>
      <c r="AB39" s="290"/>
      <c r="AC39" s="288"/>
      <c r="AD39" s="288"/>
      <c r="AE39" s="290"/>
      <c r="AF39" s="288"/>
      <c r="AG39" s="288"/>
      <c r="AH39" s="288"/>
      <c r="AI39" s="288"/>
      <c r="AJ39" s="288"/>
      <c r="AK39" s="204"/>
      <c r="AM39" s="287" t="s">
        <v>1080</v>
      </c>
      <c r="AN39" s="287" t="s">
        <v>1173</v>
      </c>
      <c r="AO39" s="242"/>
      <c r="AP39" s="242"/>
      <c r="AQ39" s="242"/>
      <c r="AR39" s="239"/>
      <c r="AS39" s="242"/>
      <c r="AT39" s="242"/>
      <c r="AU39" s="204"/>
      <c r="AW39" s="287" t="s">
        <v>1229</v>
      </c>
      <c r="AX39" s="287" t="s">
        <v>1173</v>
      </c>
      <c r="AY39" s="242">
        <v>0.99994193656768882</v>
      </c>
      <c r="AZ39" s="242">
        <v>0.68315128651235457</v>
      </c>
      <c r="BA39" s="239"/>
      <c r="BB39" s="242"/>
      <c r="BC39" s="242">
        <v>0.96008681629998582</v>
      </c>
      <c r="BD39" s="242">
        <v>0.26116624693042656</v>
      </c>
      <c r="BE39" s="238">
        <v>2.270269142700454E-3</v>
      </c>
      <c r="BF39" s="238">
        <v>1.2515144344638074E-4</v>
      </c>
      <c r="BG39" s="204"/>
    </row>
    <row r="40" spans="2:59" x14ac:dyDescent="0.25">
      <c r="B40" s="204"/>
      <c r="C40" s="204"/>
      <c r="D40" s="204"/>
      <c r="E40" s="204"/>
      <c r="F40" s="204"/>
      <c r="G40" s="204"/>
      <c r="H40" s="273"/>
      <c r="I40" s="204"/>
      <c r="K40" s="285" t="s">
        <v>1081</v>
      </c>
      <c r="L40" s="285" t="s">
        <v>1162</v>
      </c>
      <c r="M40" s="286">
        <v>0.48284822107257697</v>
      </c>
      <c r="N40" s="280">
        <v>1.4258277160361654E-4</v>
      </c>
      <c r="O40" s="286">
        <v>0.49729081360632643</v>
      </c>
      <c r="P40" s="286">
        <v>0.99844799738470436</v>
      </c>
      <c r="Q40" s="286"/>
      <c r="R40" s="286">
        <v>0.73175399375525862</v>
      </c>
      <c r="S40" s="280">
        <v>2.1526819247509321E-3</v>
      </c>
      <c r="T40" s="280">
        <v>1.1759508511177685E-4</v>
      </c>
      <c r="U40" s="204"/>
      <c r="W40" s="287" t="s">
        <v>1078</v>
      </c>
      <c r="X40" s="287" t="s">
        <v>1162</v>
      </c>
      <c r="Y40" s="289">
        <v>1.5460600546357561E-4</v>
      </c>
      <c r="Z40" s="289">
        <v>1.54603628596095E-4</v>
      </c>
      <c r="AA40" s="289">
        <v>1.54603628596095E-4</v>
      </c>
      <c r="AB40" s="290"/>
      <c r="AC40" s="288"/>
      <c r="AD40" s="289">
        <v>1.7062383679644633E-4</v>
      </c>
      <c r="AE40" s="290"/>
      <c r="AF40" s="288">
        <v>0.99999954448809547</v>
      </c>
      <c r="AG40" s="288">
        <v>0.60850500980327371</v>
      </c>
      <c r="AH40" s="289">
        <v>1.5960580497242915E-4</v>
      </c>
      <c r="AI40" s="289">
        <v>1.54603628596095E-4</v>
      </c>
      <c r="AJ40" s="289">
        <v>1.54603628596095E-4</v>
      </c>
      <c r="AK40" s="204"/>
      <c r="AM40" s="287" t="s">
        <v>1078</v>
      </c>
      <c r="AN40" s="287" t="s">
        <v>1162</v>
      </c>
      <c r="AO40" s="238">
        <v>1.2290376703560923E-4</v>
      </c>
      <c r="AP40" s="238">
        <v>1.2289286137390221E-4</v>
      </c>
      <c r="AQ40" s="238">
        <v>1.2289286137390221E-4</v>
      </c>
      <c r="AR40" s="239"/>
      <c r="AS40" s="242"/>
      <c r="AT40" s="238">
        <v>1.4143059782423251E-4</v>
      </c>
      <c r="AU40" s="204"/>
      <c r="AW40" s="287" t="s">
        <v>1081</v>
      </c>
      <c r="AX40" s="287" t="s">
        <v>1162</v>
      </c>
      <c r="AY40" s="242">
        <v>0.46644496870811691</v>
      </c>
      <c r="AZ40" s="242">
        <v>0.99627102067752149</v>
      </c>
      <c r="BA40" s="239"/>
      <c r="BB40" s="242">
        <v>0.96008681629998582</v>
      </c>
      <c r="BC40" s="242"/>
      <c r="BD40" s="242">
        <v>0.69141305719220048</v>
      </c>
      <c r="BE40" s="238">
        <v>3.0069968204384789E-3</v>
      </c>
      <c r="BF40" s="238">
        <v>1.2462926160494714E-4</v>
      </c>
      <c r="BG40" s="204"/>
    </row>
    <row r="41" spans="2:59" x14ac:dyDescent="0.25">
      <c r="K41" s="285" t="s">
        <v>1081</v>
      </c>
      <c r="L41" s="285" t="s">
        <v>1173</v>
      </c>
      <c r="M41" s="286">
        <v>0.99987644018274158</v>
      </c>
      <c r="N41" s="280">
        <v>1.2420375532362637E-4</v>
      </c>
      <c r="O41" s="280">
        <v>1.2123254937845829E-4</v>
      </c>
      <c r="P41" s="286">
        <v>0.55437384554386282</v>
      </c>
      <c r="Q41" s="286">
        <v>0.73175399375525862</v>
      </c>
      <c r="R41" s="286"/>
      <c r="S41" s="280">
        <v>1.2914712010129503E-2</v>
      </c>
      <c r="T41" s="280">
        <v>1.175941056897889E-4</v>
      </c>
      <c r="U41" s="204"/>
      <c r="W41" s="287" t="s">
        <v>1078</v>
      </c>
      <c r="X41" s="287" t="s">
        <v>1173</v>
      </c>
      <c r="Y41" s="288">
        <v>0.11624163332329107</v>
      </c>
      <c r="Z41" s="289">
        <v>1.54603628596095E-4</v>
      </c>
      <c r="AA41" s="289">
        <v>1.5460362948838124E-4</v>
      </c>
      <c r="AB41" s="290"/>
      <c r="AC41" s="289">
        <v>1.7062383679644633E-4</v>
      </c>
      <c r="AD41" s="288"/>
      <c r="AE41" s="290"/>
      <c r="AF41" s="288">
        <v>0.82217332670410659</v>
      </c>
      <c r="AG41" s="288">
        <v>0.99979039149640536</v>
      </c>
      <c r="AH41" s="288">
        <v>0.66641364838910322</v>
      </c>
      <c r="AI41" s="289">
        <v>1.5460407726342051E-4</v>
      </c>
      <c r="AJ41" s="289">
        <v>1.54603628596095E-4</v>
      </c>
      <c r="AK41" s="204"/>
      <c r="AM41" s="287" t="s">
        <v>1078</v>
      </c>
      <c r="AN41" s="287" t="s">
        <v>1173</v>
      </c>
      <c r="AO41" s="242">
        <v>5.1545081429032802E-2</v>
      </c>
      <c r="AP41" s="238">
        <v>1.2289286137390221E-4</v>
      </c>
      <c r="AQ41" s="238">
        <v>1.2289287746869437E-4</v>
      </c>
      <c r="AR41" s="239"/>
      <c r="AS41" s="238">
        <v>1.4143059782423251E-4</v>
      </c>
      <c r="AT41" s="242"/>
      <c r="AU41" s="204"/>
      <c r="AW41" s="287" t="s">
        <v>1081</v>
      </c>
      <c r="AX41" s="287" t="s">
        <v>1173</v>
      </c>
      <c r="AY41" s="238">
        <v>1.3596845152841208E-4</v>
      </c>
      <c r="AZ41" s="242">
        <v>0.51991972164027977</v>
      </c>
      <c r="BA41" s="239"/>
      <c r="BB41" s="242">
        <v>0.26116624693042656</v>
      </c>
      <c r="BC41" s="242">
        <v>0.69141305719220048</v>
      </c>
      <c r="BD41" s="242"/>
      <c r="BE41" s="238">
        <v>1.5300652375379808E-2</v>
      </c>
      <c r="BF41" s="238">
        <v>1.2461854449641319E-4</v>
      </c>
      <c r="BG41" s="204"/>
    </row>
    <row r="42" spans="2:59" x14ac:dyDescent="0.25">
      <c r="K42" s="285" t="s">
        <v>1079</v>
      </c>
      <c r="L42" s="285" t="s">
        <v>1162</v>
      </c>
      <c r="M42" s="280">
        <v>1.1015293114143176E-2</v>
      </c>
      <c r="N42" s="286">
        <v>0.72905583684638642</v>
      </c>
      <c r="O42" s="280">
        <v>1.1759410565959083E-4</v>
      </c>
      <c r="P42" s="280">
        <v>1.1759448323789279E-4</v>
      </c>
      <c r="Q42" s="280">
        <v>2.1526819247509321E-3</v>
      </c>
      <c r="R42" s="280">
        <v>1.2914712010129503E-2</v>
      </c>
      <c r="S42" s="286"/>
      <c r="T42" s="280">
        <v>1.2593510268710251E-4</v>
      </c>
      <c r="U42" s="204"/>
      <c r="W42" s="287" t="s">
        <v>1229</v>
      </c>
      <c r="X42" s="287" t="s">
        <v>1162</v>
      </c>
      <c r="Y42" s="288"/>
      <c r="Z42" s="288"/>
      <c r="AA42" s="288"/>
      <c r="AB42" s="290"/>
      <c r="AC42" s="288"/>
      <c r="AD42" s="288"/>
      <c r="AE42" s="290"/>
      <c r="AF42" s="288"/>
      <c r="AG42" s="288"/>
      <c r="AH42" s="288"/>
      <c r="AI42" s="288"/>
      <c r="AJ42" s="288"/>
      <c r="AK42" s="204"/>
      <c r="AM42" s="204"/>
      <c r="AN42" s="204"/>
      <c r="AO42" s="204"/>
      <c r="AP42" s="204"/>
      <c r="AQ42" s="204"/>
      <c r="AR42" s="204"/>
      <c r="AS42" s="204"/>
      <c r="AT42" s="204"/>
      <c r="AU42" s="204"/>
      <c r="AW42" s="287" t="s">
        <v>1079</v>
      </c>
      <c r="AX42" s="287" t="s">
        <v>1162</v>
      </c>
      <c r="AY42" s="238">
        <v>1.246185426158064E-4</v>
      </c>
      <c r="AZ42" s="238">
        <v>1.2462336702512289E-4</v>
      </c>
      <c r="BA42" s="239"/>
      <c r="BB42" s="238">
        <v>2.270269142700454E-3</v>
      </c>
      <c r="BC42" s="238">
        <v>3.0069968204384789E-3</v>
      </c>
      <c r="BD42" s="238">
        <v>1.5300652375379808E-2</v>
      </c>
      <c r="BE42" s="242"/>
      <c r="BF42" s="238">
        <v>1.4781708888311762E-4</v>
      </c>
      <c r="BG42" s="204"/>
    </row>
    <row r="43" spans="2:59" x14ac:dyDescent="0.25">
      <c r="K43" s="285" t="s">
        <v>1079</v>
      </c>
      <c r="L43" s="285" t="s">
        <v>1173</v>
      </c>
      <c r="M43" s="280">
        <v>1.1759410565959083E-4</v>
      </c>
      <c r="N43" s="280">
        <v>1.2986858476626839E-4</v>
      </c>
      <c r="O43" s="280">
        <v>1.1759410565959083E-4</v>
      </c>
      <c r="P43" s="280">
        <v>1.1759410565959083E-4</v>
      </c>
      <c r="Q43" s="280">
        <v>1.1759508511177685E-4</v>
      </c>
      <c r="R43" s="280">
        <v>1.175941056897889E-4</v>
      </c>
      <c r="S43" s="280">
        <v>1.2593510268710251E-4</v>
      </c>
      <c r="T43" s="286"/>
      <c r="U43" s="204"/>
      <c r="W43" s="287" t="s">
        <v>1229</v>
      </c>
      <c r="X43" s="287" t="s">
        <v>1173</v>
      </c>
      <c r="Y43" s="288">
        <v>0.20925530238309875</v>
      </c>
      <c r="Z43" s="289">
        <v>2.6674055930131502E-4</v>
      </c>
      <c r="AA43" s="289">
        <v>2.3852883073516296E-4</v>
      </c>
      <c r="AB43" s="290"/>
      <c r="AC43" s="288">
        <v>0.99999954448809547</v>
      </c>
      <c r="AD43" s="288">
        <v>0.82217332670410659</v>
      </c>
      <c r="AE43" s="290"/>
      <c r="AF43" s="288"/>
      <c r="AG43" s="288">
        <v>0.99220892341621114</v>
      </c>
      <c r="AH43" s="288">
        <v>0.35905308320234253</v>
      </c>
      <c r="AI43" s="289">
        <v>2.2867344710898463E-3</v>
      </c>
      <c r="AJ43" s="289">
        <v>1.5473507499341732E-4</v>
      </c>
      <c r="AK43" s="204"/>
      <c r="AW43" s="287" t="s">
        <v>1079</v>
      </c>
      <c r="AX43" s="287" t="s">
        <v>1173</v>
      </c>
      <c r="AY43" s="238">
        <v>1.246185426158064E-4</v>
      </c>
      <c r="AZ43" s="238">
        <v>1.246185426158064E-4</v>
      </c>
      <c r="BA43" s="239"/>
      <c r="BB43" s="238">
        <v>1.2515144344638074E-4</v>
      </c>
      <c r="BC43" s="238">
        <v>1.2462926160494714E-4</v>
      </c>
      <c r="BD43" s="238">
        <v>1.2461854449641319E-4</v>
      </c>
      <c r="BE43" s="238">
        <v>1.4781708888311762E-4</v>
      </c>
      <c r="BF43" s="242"/>
      <c r="BG43" s="204"/>
    </row>
    <row r="44" spans="2:59" x14ac:dyDescent="0.25">
      <c r="K44" s="204"/>
      <c r="L44" s="204"/>
      <c r="M44" s="204"/>
      <c r="N44" s="204"/>
      <c r="O44" s="204"/>
      <c r="P44" s="204"/>
      <c r="Q44" s="204"/>
      <c r="R44" s="204"/>
      <c r="S44" s="204"/>
      <c r="T44" s="204"/>
      <c r="U44" s="204"/>
      <c r="W44" s="287" t="s">
        <v>1081</v>
      </c>
      <c r="X44" s="287" t="s">
        <v>1162</v>
      </c>
      <c r="Y44" s="288">
        <v>0.59346849256062539</v>
      </c>
      <c r="Z44" s="289">
        <v>1.8989114857415057E-4</v>
      </c>
      <c r="AA44" s="289">
        <v>2.046751809249292E-4</v>
      </c>
      <c r="AB44" s="290"/>
      <c r="AC44" s="288">
        <v>0.60850500980327371</v>
      </c>
      <c r="AD44" s="288">
        <v>0.99979039149640536</v>
      </c>
      <c r="AE44" s="290"/>
      <c r="AF44" s="288">
        <v>0.99220892341621114</v>
      </c>
      <c r="AG44" s="288"/>
      <c r="AH44" s="288">
        <v>0.82913937436971852</v>
      </c>
      <c r="AI44" s="289">
        <v>3.1285813068464563E-3</v>
      </c>
      <c r="AJ44" s="289">
        <v>1.5460481051987607E-4</v>
      </c>
      <c r="AK44" s="204"/>
      <c r="AW44" s="287"/>
      <c r="AX44" s="287"/>
      <c r="AY44" s="204"/>
      <c r="AZ44" s="204"/>
      <c r="BA44" s="204"/>
      <c r="BB44" s="204"/>
      <c r="BC44" s="204"/>
      <c r="BD44" s="204"/>
      <c r="BE44" s="204"/>
      <c r="BF44" s="204"/>
      <c r="BG44" s="204"/>
    </row>
    <row r="45" spans="2:59" x14ac:dyDescent="0.25">
      <c r="W45" s="287" t="s">
        <v>1081</v>
      </c>
      <c r="X45" s="287" t="s">
        <v>1173</v>
      </c>
      <c r="Y45" s="288">
        <v>0.9999913015776426</v>
      </c>
      <c r="Z45" s="289">
        <v>1.6376955772756663E-4</v>
      </c>
      <c r="AA45" s="289">
        <v>2.793806090626294E-4</v>
      </c>
      <c r="AB45" s="290"/>
      <c r="AC45" s="289">
        <v>1.5960580497242915E-4</v>
      </c>
      <c r="AD45" s="288">
        <v>0.66641364838910322</v>
      </c>
      <c r="AE45" s="290"/>
      <c r="AF45" s="288">
        <v>0.35905308320234253</v>
      </c>
      <c r="AG45" s="288">
        <v>0.82913937436971852</v>
      </c>
      <c r="AH45" s="288"/>
      <c r="AI45" s="289">
        <v>1.8741977563063283E-2</v>
      </c>
      <c r="AJ45" s="289">
        <v>1.5460362862707022E-4</v>
      </c>
      <c r="AK45" s="204"/>
    </row>
    <row r="46" spans="2:59" x14ac:dyDescent="0.25">
      <c r="W46" s="287" t="s">
        <v>1079</v>
      </c>
      <c r="X46" s="287" t="s">
        <v>1162</v>
      </c>
      <c r="Y46" s="289">
        <v>1.6015793913455756E-2</v>
      </c>
      <c r="Z46" s="288">
        <v>0.82688082529663509</v>
      </c>
      <c r="AA46" s="288">
        <v>0.66993364983375359</v>
      </c>
      <c r="AB46" s="290"/>
      <c r="AC46" s="289">
        <v>1.54603628596095E-4</v>
      </c>
      <c r="AD46" s="289">
        <v>1.5460407726342051E-4</v>
      </c>
      <c r="AE46" s="290"/>
      <c r="AF46" s="289">
        <v>2.2867344710898463E-3</v>
      </c>
      <c r="AG46" s="289">
        <v>3.1285813068464563E-3</v>
      </c>
      <c r="AH46" s="289">
        <v>1.8741977563063283E-2</v>
      </c>
      <c r="AI46" s="288"/>
      <c r="AJ46" s="289">
        <v>1.6620868816741297E-4</v>
      </c>
      <c r="AK46" s="204"/>
    </row>
    <row r="47" spans="2:59" x14ac:dyDescent="0.25">
      <c r="W47" s="287" t="s">
        <v>1079</v>
      </c>
      <c r="X47" s="287" t="s">
        <v>1173</v>
      </c>
      <c r="Y47" s="289">
        <v>1.54603628596095E-4</v>
      </c>
      <c r="Z47" s="289">
        <v>1.7177337725382547E-4</v>
      </c>
      <c r="AA47" s="288">
        <v>0.4546262119864346</v>
      </c>
      <c r="AB47" s="290"/>
      <c r="AC47" s="289">
        <v>1.54603628596095E-4</v>
      </c>
      <c r="AD47" s="289">
        <v>1.54603628596095E-4</v>
      </c>
      <c r="AE47" s="290"/>
      <c r="AF47" s="289">
        <v>1.5473507499341732E-4</v>
      </c>
      <c r="AG47" s="289">
        <v>1.5460481051987607E-4</v>
      </c>
      <c r="AH47" s="289">
        <v>1.5460362862707022E-4</v>
      </c>
      <c r="AI47" s="289">
        <v>1.6620868816741297E-4</v>
      </c>
      <c r="AJ47" s="288"/>
      <c r="AK47" s="204"/>
    </row>
    <row r="48" spans="2:59" x14ac:dyDescent="0.25">
      <c r="W48" s="287"/>
      <c r="X48" s="287"/>
      <c r="Y48" s="294"/>
      <c r="Z48" s="294"/>
      <c r="AA48" s="296"/>
      <c r="AB48" s="295"/>
      <c r="AC48" s="294"/>
      <c r="AD48" s="294"/>
      <c r="AE48" s="295"/>
      <c r="AF48" s="294"/>
      <c r="AG48" s="294"/>
      <c r="AH48" s="294"/>
      <c r="AI48" s="294"/>
      <c r="AJ48" s="296"/>
      <c r="AK48" s="204"/>
    </row>
    <row r="49" spans="2:36" x14ac:dyDescent="0.25">
      <c r="W49" s="307"/>
      <c r="X49" s="307"/>
      <c r="Y49" s="289"/>
      <c r="Z49" s="289"/>
      <c r="AA49" s="288"/>
      <c r="AB49" s="290"/>
      <c r="AC49" s="289"/>
      <c r="AD49" s="289"/>
      <c r="AE49" s="290"/>
      <c r="AF49" s="289"/>
      <c r="AG49" s="289"/>
      <c r="AH49" s="289"/>
      <c r="AI49" s="289"/>
      <c r="AJ49" s="288"/>
    </row>
    <row r="50" spans="2:36" ht="45" x14ac:dyDescent="0.25">
      <c r="B50" s="272" t="s">
        <v>1472</v>
      </c>
      <c r="C50" s="273" t="s">
        <v>1458</v>
      </c>
      <c r="D50" s="273" t="s">
        <v>1459</v>
      </c>
      <c r="E50" s="273" t="s">
        <v>1460</v>
      </c>
      <c r="F50" s="273" t="s">
        <v>1452</v>
      </c>
      <c r="G50" s="273" t="s">
        <v>1453</v>
      </c>
      <c r="H50" s="202" t="s">
        <v>1461</v>
      </c>
      <c r="I50" s="204"/>
      <c r="V50" s="60"/>
    </row>
    <row r="51" spans="2:36" x14ac:dyDescent="0.25">
      <c r="B51" s="273" t="s">
        <v>1466</v>
      </c>
      <c r="C51" s="278">
        <v>28837.573010322812</v>
      </c>
      <c r="D51" s="279">
        <v>1</v>
      </c>
      <c r="E51" s="278">
        <v>28837.573010322812</v>
      </c>
      <c r="F51" s="308">
        <v>3377.5903266188266</v>
      </c>
      <c r="G51" s="280">
        <v>0</v>
      </c>
      <c r="H51" s="281">
        <f>G51*28</f>
        <v>0</v>
      </c>
      <c r="I51" s="204"/>
      <c r="V51" s="60"/>
    </row>
    <row r="52" spans="2:36" x14ac:dyDescent="0.25">
      <c r="B52" s="273" t="s">
        <v>1156</v>
      </c>
      <c r="C52" s="291">
        <v>0.32294129196907251</v>
      </c>
      <c r="D52" s="292">
        <v>1</v>
      </c>
      <c r="E52" s="291">
        <v>0.32294129196907251</v>
      </c>
      <c r="F52" s="309">
        <v>3.7824382219338343E-2</v>
      </c>
      <c r="G52" s="286">
        <v>0.84614236623830563</v>
      </c>
      <c r="H52" s="293" t="s">
        <v>1468</v>
      </c>
      <c r="I52" s="204"/>
      <c r="V52" s="60"/>
    </row>
    <row r="53" spans="2:36" x14ac:dyDescent="0.25">
      <c r="B53" s="273" t="s">
        <v>86</v>
      </c>
      <c r="C53" s="278">
        <v>1577.450954643205</v>
      </c>
      <c r="D53" s="279">
        <v>3</v>
      </c>
      <c r="E53" s="278">
        <v>525.81698488106838</v>
      </c>
      <c r="F53" s="308">
        <v>61.586124500506067</v>
      </c>
      <c r="G53" s="280">
        <v>0</v>
      </c>
      <c r="H53" s="281">
        <f>G53*28</f>
        <v>0</v>
      </c>
      <c r="I53" s="204"/>
      <c r="V53" s="60"/>
    </row>
    <row r="54" spans="2:36" x14ac:dyDescent="0.25">
      <c r="B54" s="273" t="s">
        <v>1467</v>
      </c>
      <c r="C54" s="291">
        <v>5.2763028957084055</v>
      </c>
      <c r="D54" s="292">
        <v>3</v>
      </c>
      <c r="E54" s="291">
        <v>1.7587676319028018</v>
      </c>
      <c r="F54" s="309">
        <v>0.20599502385858742</v>
      </c>
      <c r="G54" s="286">
        <v>0.8920674336246861</v>
      </c>
      <c r="H54" s="293" t="s">
        <v>1468</v>
      </c>
      <c r="I54" s="204"/>
      <c r="V54" s="60"/>
    </row>
    <row r="55" spans="2:36" x14ac:dyDescent="0.25">
      <c r="B55" s="273" t="s">
        <v>1469</v>
      </c>
      <c r="C55" s="291">
        <v>973.32210400654822</v>
      </c>
      <c r="D55" s="292">
        <v>114</v>
      </c>
      <c r="E55" s="291">
        <v>8.5379131930398966</v>
      </c>
      <c r="F55" s="309"/>
      <c r="G55" s="286"/>
      <c r="H55" s="116"/>
      <c r="I55" s="204"/>
      <c r="V55" s="60"/>
    </row>
    <row r="56" spans="2:36" x14ac:dyDescent="0.25">
      <c r="B56" s="204"/>
      <c r="C56" s="204"/>
      <c r="D56" s="204"/>
      <c r="E56" s="204"/>
      <c r="F56" s="204"/>
      <c r="G56" s="204"/>
      <c r="H56" s="273"/>
      <c r="I56" s="204"/>
      <c r="V56" s="60"/>
    </row>
    <row r="57" spans="2:36" x14ac:dyDescent="0.25">
      <c r="V57" s="60"/>
    </row>
    <row r="58" spans="2:36" ht="30" x14ac:dyDescent="0.25">
      <c r="B58" s="272" t="s">
        <v>1473</v>
      </c>
      <c r="C58" s="273" t="s">
        <v>1458</v>
      </c>
      <c r="D58" s="273" t="s">
        <v>1459</v>
      </c>
      <c r="E58" s="273" t="s">
        <v>1460</v>
      </c>
      <c r="F58" s="273" t="s">
        <v>1452</v>
      </c>
      <c r="G58" s="273" t="s">
        <v>1453</v>
      </c>
      <c r="H58" s="202" t="s">
        <v>1461</v>
      </c>
      <c r="I58" s="204"/>
      <c r="V58" s="60"/>
    </row>
    <row r="59" spans="2:36" x14ac:dyDescent="0.25">
      <c r="B59" s="273" t="s">
        <v>1466</v>
      </c>
      <c r="C59" s="310">
        <v>17931.337387959145</v>
      </c>
      <c r="D59" s="311">
        <v>1</v>
      </c>
      <c r="E59" s="310">
        <v>17931.337387959145</v>
      </c>
      <c r="F59" s="312">
        <v>1490.6179262143407</v>
      </c>
      <c r="G59" s="289">
        <v>0</v>
      </c>
      <c r="H59" s="281">
        <f>G59*28</f>
        <v>0</v>
      </c>
      <c r="I59" s="204"/>
      <c r="V59" s="60"/>
    </row>
    <row r="60" spans="2:36" x14ac:dyDescent="0.25">
      <c r="B60" s="273" t="s">
        <v>1156</v>
      </c>
      <c r="C60" s="290">
        <v>12.544170400978144</v>
      </c>
      <c r="D60" s="307">
        <v>1</v>
      </c>
      <c r="E60" s="290">
        <v>12.544170400978144</v>
      </c>
      <c r="F60" s="313">
        <v>1.0427869859691226</v>
      </c>
      <c r="G60" s="288">
        <v>0.30933634906016838</v>
      </c>
      <c r="H60" s="293" t="s">
        <v>1468</v>
      </c>
      <c r="I60" s="204"/>
      <c r="V60" s="60"/>
    </row>
    <row r="61" spans="2:36" x14ac:dyDescent="0.25">
      <c r="B61" s="273" t="s">
        <v>86</v>
      </c>
      <c r="C61" s="310">
        <v>420.99247579671038</v>
      </c>
      <c r="D61" s="311">
        <v>3</v>
      </c>
      <c r="E61" s="310">
        <v>140.33082526557013</v>
      </c>
      <c r="F61" s="312">
        <v>11.66559075965939</v>
      </c>
      <c r="G61" s="289">
        <v>1.0066481745951705E-6</v>
      </c>
      <c r="H61" s="281">
        <f>G61*28</f>
        <v>2.8186148888664775E-5</v>
      </c>
      <c r="I61" s="204"/>
      <c r="V61" s="60"/>
    </row>
    <row r="62" spans="2:36" x14ac:dyDescent="0.25">
      <c r="B62" s="273" t="s">
        <v>1467</v>
      </c>
      <c r="C62" s="290">
        <v>89.350002073822239</v>
      </c>
      <c r="D62" s="307">
        <v>3</v>
      </c>
      <c r="E62" s="290">
        <v>29.783334024607413</v>
      </c>
      <c r="F62" s="313">
        <v>2.4758650533964546</v>
      </c>
      <c r="G62" s="288">
        <v>6.5006034123993195E-2</v>
      </c>
      <c r="H62" s="293" t="s">
        <v>1468</v>
      </c>
      <c r="I62" s="204"/>
      <c r="V62" s="60"/>
    </row>
    <row r="63" spans="2:36" x14ac:dyDescent="0.25">
      <c r="B63" s="273" t="s">
        <v>1469</v>
      </c>
      <c r="C63" s="290">
        <v>1371.359103012293</v>
      </c>
      <c r="D63" s="307">
        <v>114</v>
      </c>
      <c r="E63" s="290">
        <v>12.029465815897307</v>
      </c>
      <c r="F63" s="313"/>
      <c r="G63" s="288"/>
      <c r="H63" s="116"/>
      <c r="I63" s="204"/>
      <c r="V63" s="60"/>
    </row>
    <row r="64" spans="2:36" x14ac:dyDescent="0.25">
      <c r="B64" s="204"/>
      <c r="C64" s="204"/>
      <c r="D64" s="204"/>
      <c r="E64" s="204"/>
      <c r="F64" s="204"/>
      <c r="G64" s="204"/>
      <c r="H64" s="273"/>
      <c r="I64" s="204"/>
      <c r="V64" s="60"/>
    </row>
    <row r="65" spans="2:22" x14ac:dyDescent="0.25">
      <c r="V65" s="60"/>
    </row>
    <row r="66" spans="2:22" ht="45" x14ac:dyDescent="0.25">
      <c r="B66" s="272" t="s">
        <v>1474</v>
      </c>
      <c r="C66" s="273" t="s">
        <v>1458</v>
      </c>
      <c r="D66" s="273" t="s">
        <v>1459</v>
      </c>
      <c r="E66" s="273" t="s">
        <v>1460</v>
      </c>
      <c r="F66" s="273" t="s">
        <v>1452</v>
      </c>
      <c r="G66" s="273" t="s">
        <v>1453</v>
      </c>
      <c r="H66" s="202" t="s">
        <v>1461</v>
      </c>
      <c r="I66" s="204"/>
      <c r="V66" s="60"/>
    </row>
    <row r="67" spans="2:22" x14ac:dyDescent="0.25">
      <c r="B67" s="273" t="s">
        <v>1466</v>
      </c>
      <c r="C67" s="310">
        <v>41627.639753829331</v>
      </c>
      <c r="D67" s="311">
        <v>1</v>
      </c>
      <c r="E67" s="310">
        <v>41627.639753829331</v>
      </c>
      <c r="F67" s="312">
        <v>1438.5811071541862</v>
      </c>
      <c r="G67" s="289">
        <v>0</v>
      </c>
      <c r="H67" s="281">
        <f>G67*28</f>
        <v>0</v>
      </c>
      <c r="I67" s="204"/>
      <c r="V67" s="60"/>
    </row>
    <row r="68" spans="2:22" x14ac:dyDescent="0.25">
      <c r="B68" s="273" t="s">
        <v>1156</v>
      </c>
      <c r="C68" s="290">
        <v>4.5208311504121355</v>
      </c>
      <c r="D68" s="307">
        <v>1</v>
      </c>
      <c r="E68" s="290">
        <v>4.5208311504121355</v>
      </c>
      <c r="F68" s="313">
        <v>0.15623230911185057</v>
      </c>
      <c r="G68" s="288">
        <v>0.69338794008352278</v>
      </c>
      <c r="H68" s="293" t="s">
        <v>1468</v>
      </c>
      <c r="I68" s="204"/>
      <c r="V68" s="60"/>
    </row>
    <row r="69" spans="2:22" x14ac:dyDescent="0.25">
      <c r="B69" s="273" t="s">
        <v>86</v>
      </c>
      <c r="C69" s="310">
        <v>10121.014658244694</v>
      </c>
      <c r="D69" s="311">
        <v>3</v>
      </c>
      <c r="E69" s="310">
        <v>3373.6715527482315</v>
      </c>
      <c r="F69" s="312">
        <v>116.58840583390698</v>
      </c>
      <c r="G69" s="289">
        <v>0</v>
      </c>
      <c r="H69" s="281">
        <f>G69*28</f>
        <v>0</v>
      </c>
      <c r="I69" s="204"/>
      <c r="V69" s="60"/>
    </row>
    <row r="70" spans="2:22" x14ac:dyDescent="0.25">
      <c r="B70" s="273" t="s">
        <v>1467</v>
      </c>
      <c r="C70" s="310">
        <v>234.65742731021294</v>
      </c>
      <c r="D70" s="311">
        <v>3</v>
      </c>
      <c r="E70" s="310">
        <v>78.219142436737641</v>
      </c>
      <c r="F70" s="312">
        <v>2.7031218006286766</v>
      </c>
      <c r="G70" s="289">
        <v>4.8820835714826205E-2</v>
      </c>
      <c r="H70" s="293" t="s">
        <v>1468</v>
      </c>
      <c r="I70" s="204"/>
      <c r="V70" s="60"/>
    </row>
    <row r="71" spans="2:22" x14ac:dyDescent="0.25">
      <c r="B71" s="273" t="s">
        <v>1469</v>
      </c>
      <c r="C71" s="290">
        <v>3298.7718998508426</v>
      </c>
      <c r="D71" s="307">
        <v>114</v>
      </c>
      <c r="E71" s="290">
        <v>28.936595612726691</v>
      </c>
      <c r="F71" s="313"/>
      <c r="G71" s="288"/>
      <c r="H71" s="116"/>
      <c r="I71" s="204"/>
      <c r="V71" s="60"/>
    </row>
    <row r="72" spans="2:22" x14ac:dyDescent="0.25">
      <c r="B72" s="204"/>
      <c r="C72" s="204"/>
      <c r="D72" s="204"/>
      <c r="E72" s="204"/>
      <c r="F72" s="204"/>
      <c r="G72" s="204"/>
      <c r="H72" s="273"/>
      <c r="I72" s="204"/>
      <c r="V72" s="60"/>
    </row>
    <row r="73" spans="2:22" x14ac:dyDescent="0.25">
      <c r="V73" s="60"/>
    </row>
    <row r="74" spans="2:22" ht="45" x14ac:dyDescent="0.25">
      <c r="B74" s="272" t="s">
        <v>1475</v>
      </c>
      <c r="C74" s="273" t="s">
        <v>1458</v>
      </c>
      <c r="D74" s="273" t="s">
        <v>1459</v>
      </c>
      <c r="E74" s="273" t="s">
        <v>1460</v>
      </c>
      <c r="F74" s="273" t="s">
        <v>1452</v>
      </c>
      <c r="G74" s="273" t="s">
        <v>1453</v>
      </c>
      <c r="H74" s="202" t="s">
        <v>1461</v>
      </c>
      <c r="I74" s="204"/>
      <c r="V74" s="60"/>
    </row>
    <row r="75" spans="2:22" x14ac:dyDescent="0.25">
      <c r="B75" s="273" t="s">
        <v>1466</v>
      </c>
      <c r="C75" s="278">
        <v>62963.558695347652</v>
      </c>
      <c r="D75" s="279">
        <v>1</v>
      </c>
      <c r="E75" s="278">
        <v>62963.558695347652</v>
      </c>
      <c r="F75" s="308">
        <v>1058.8504441402106</v>
      </c>
      <c r="G75" s="280">
        <v>0</v>
      </c>
      <c r="H75" s="281">
        <f>G75*28</f>
        <v>0</v>
      </c>
      <c r="I75" s="204"/>
      <c r="V75" s="60"/>
    </row>
    <row r="76" spans="2:22" x14ac:dyDescent="0.25">
      <c r="B76" s="273" t="s">
        <v>1156</v>
      </c>
      <c r="C76" s="291">
        <v>169.74669663520669</v>
      </c>
      <c r="D76" s="292">
        <v>1</v>
      </c>
      <c r="E76" s="291">
        <v>169.74669663520669</v>
      </c>
      <c r="F76" s="309">
        <v>2.8546093779925252</v>
      </c>
      <c r="G76" s="286">
        <v>9.3845465027138308E-2</v>
      </c>
      <c r="H76" s="293" t="s">
        <v>1468</v>
      </c>
      <c r="I76" s="204"/>
      <c r="V76" s="60"/>
    </row>
    <row r="77" spans="2:22" x14ac:dyDescent="0.25">
      <c r="B77" s="273" t="s">
        <v>86</v>
      </c>
      <c r="C77" s="278">
        <v>853.11593390547353</v>
      </c>
      <c r="D77" s="279">
        <v>3</v>
      </c>
      <c r="E77" s="278">
        <v>284.37197796849119</v>
      </c>
      <c r="F77" s="308">
        <v>4.7822486754582982</v>
      </c>
      <c r="G77" s="280">
        <v>3.5500984215754983E-3</v>
      </c>
      <c r="H77" s="284">
        <f>G77*28</f>
        <v>9.9402755804113951E-2</v>
      </c>
      <c r="I77" s="204"/>
      <c r="V77" s="60"/>
    </row>
    <row r="78" spans="2:22" x14ac:dyDescent="0.25">
      <c r="B78" s="273" t="s">
        <v>1467</v>
      </c>
      <c r="C78" s="291">
        <v>234.15602665537199</v>
      </c>
      <c r="D78" s="292">
        <v>3</v>
      </c>
      <c r="E78" s="291">
        <v>78.052008885123996</v>
      </c>
      <c r="F78" s="309">
        <v>1.3125910603930944</v>
      </c>
      <c r="G78" s="286">
        <v>0.27379679959612224</v>
      </c>
      <c r="H78" s="293" t="s">
        <v>1468</v>
      </c>
      <c r="I78" s="204"/>
      <c r="V78" s="60"/>
    </row>
    <row r="79" spans="2:22" x14ac:dyDescent="0.25">
      <c r="B79" s="273" t="s">
        <v>1469</v>
      </c>
      <c r="C79" s="291">
        <v>6778.9041700766929</v>
      </c>
      <c r="D79" s="292">
        <v>114</v>
      </c>
      <c r="E79" s="291">
        <v>59.464071667339411</v>
      </c>
      <c r="F79" s="309"/>
      <c r="G79" s="286"/>
      <c r="H79" s="116"/>
      <c r="I79" s="204"/>
      <c r="V79" s="60"/>
    </row>
    <row r="80" spans="2:22" x14ac:dyDescent="0.25">
      <c r="B80" s="204"/>
      <c r="C80" s="204"/>
      <c r="D80" s="204"/>
      <c r="E80" s="204"/>
      <c r="F80" s="204"/>
      <c r="G80" s="204"/>
      <c r="H80" s="273"/>
      <c r="I80" s="204"/>
      <c r="V80" s="60"/>
    </row>
    <row r="81" spans="2:22" x14ac:dyDescent="0.25">
      <c r="V81" s="60"/>
    </row>
    <row r="82" spans="2:22" ht="30" x14ac:dyDescent="0.25">
      <c r="B82" s="272" t="s">
        <v>1476</v>
      </c>
      <c r="C82" s="273" t="s">
        <v>1458</v>
      </c>
      <c r="D82" s="273" t="s">
        <v>1459</v>
      </c>
      <c r="E82" s="273" t="s">
        <v>1460</v>
      </c>
      <c r="F82" s="273" t="s">
        <v>1452</v>
      </c>
      <c r="G82" s="273" t="s">
        <v>1453</v>
      </c>
      <c r="H82" s="202" t="s">
        <v>1461</v>
      </c>
      <c r="I82" s="204"/>
      <c r="V82" s="60"/>
    </row>
    <row r="83" spans="2:22" x14ac:dyDescent="0.25">
      <c r="B83" s="273" t="s">
        <v>1466</v>
      </c>
      <c r="C83" s="310">
        <v>15823.770407879603</v>
      </c>
      <c r="D83" s="311">
        <v>1</v>
      </c>
      <c r="E83" s="310">
        <v>15823.770407879603</v>
      </c>
      <c r="F83" s="312">
        <v>2330.7239506741871</v>
      </c>
      <c r="G83" s="289">
        <v>0</v>
      </c>
      <c r="H83" s="281">
        <f>G83*28</f>
        <v>0</v>
      </c>
      <c r="I83" s="204"/>
      <c r="V83" s="60"/>
    </row>
    <row r="84" spans="2:22" x14ac:dyDescent="0.25">
      <c r="B84" s="273" t="s">
        <v>1156</v>
      </c>
      <c r="C84" s="290">
        <v>0.12875899191792595</v>
      </c>
      <c r="D84" s="307">
        <v>1</v>
      </c>
      <c r="E84" s="290">
        <v>0.12875899191792595</v>
      </c>
      <c r="F84" s="313">
        <v>1.8965243971078821E-2</v>
      </c>
      <c r="G84" s="288">
        <v>0.89070911753685666</v>
      </c>
      <c r="H84" s="293" t="s">
        <v>1468</v>
      </c>
      <c r="I84" s="204"/>
      <c r="V84" s="60"/>
    </row>
    <row r="85" spans="2:22" x14ac:dyDescent="0.25">
      <c r="B85" s="273" t="s">
        <v>86</v>
      </c>
      <c r="C85" s="310">
        <v>1010.5008268142258</v>
      </c>
      <c r="D85" s="311">
        <v>3</v>
      </c>
      <c r="E85" s="310">
        <v>336.83360893807526</v>
      </c>
      <c r="F85" s="312">
        <v>49.613090907402416</v>
      </c>
      <c r="G85" s="289">
        <v>0</v>
      </c>
      <c r="H85" s="281">
        <f>G85*28</f>
        <v>0</v>
      </c>
      <c r="I85" s="204"/>
      <c r="V85" s="60"/>
    </row>
    <row r="86" spans="2:22" x14ac:dyDescent="0.25">
      <c r="B86" s="273" t="s">
        <v>1467</v>
      </c>
      <c r="C86" s="290">
        <v>34.714965565513062</v>
      </c>
      <c r="D86" s="307">
        <v>3</v>
      </c>
      <c r="E86" s="290">
        <v>11.571655188504353</v>
      </c>
      <c r="F86" s="313">
        <v>1.704418934400121</v>
      </c>
      <c r="G86" s="288">
        <v>0.17007143627425925</v>
      </c>
      <c r="H86" s="293" t="s">
        <v>1468</v>
      </c>
      <c r="I86" s="204"/>
      <c r="V86" s="60"/>
    </row>
    <row r="87" spans="2:22" x14ac:dyDescent="0.25">
      <c r="B87" s="273" t="s">
        <v>1469</v>
      </c>
      <c r="C87" s="290">
        <v>773.96974702923285</v>
      </c>
      <c r="D87" s="307">
        <v>114</v>
      </c>
      <c r="E87" s="290">
        <v>6.789208307273972</v>
      </c>
      <c r="F87" s="313"/>
      <c r="G87" s="288"/>
      <c r="H87" s="116"/>
      <c r="I87" s="204"/>
      <c r="V87" s="60"/>
    </row>
    <row r="88" spans="2:22" x14ac:dyDescent="0.25">
      <c r="B88" s="204"/>
      <c r="C88" s="204"/>
      <c r="D88" s="204"/>
      <c r="E88" s="204"/>
      <c r="F88" s="204"/>
      <c r="G88" s="204"/>
      <c r="H88" s="273"/>
      <c r="I88" s="204"/>
      <c r="V88" s="60"/>
    </row>
    <row r="89" spans="2:22" x14ac:dyDescent="0.25">
      <c r="V89" s="60"/>
    </row>
    <row r="90" spans="2:22" ht="30" x14ac:dyDescent="0.25">
      <c r="B90" s="272" t="s">
        <v>1477</v>
      </c>
      <c r="C90" s="273" t="s">
        <v>1458</v>
      </c>
      <c r="D90" s="273" t="s">
        <v>1459</v>
      </c>
      <c r="E90" s="273" t="s">
        <v>1460</v>
      </c>
      <c r="F90" s="273" t="s">
        <v>1452</v>
      </c>
      <c r="G90" s="273" t="s">
        <v>1453</v>
      </c>
      <c r="H90" s="202" t="s">
        <v>1461</v>
      </c>
      <c r="I90" s="204"/>
      <c r="V90" s="60"/>
    </row>
    <row r="91" spans="2:22" x14ac:dyDescent="0.25">
      <c r="B91" s="273" t="s">
        <v>1466</v>
      </c>
      <c r="C91" s="278">
        <v>11785.051415863541</v>
      </c>
      <c r="D91" s="279">
        <v>1</v>
      </c>
      <c r="E91" s="278">
        <v>11785.051415863541</v>
      </c>
      <c r="F91" s="308">
        <v>1162.1375092620049</v>
      </c>
      <c r="G91" s="280">
        <v>0</v>
      </c>
      <c r="H91" s="281">
        <f>G91*28</f>
        <v>0</v>
      </c>
      <c r="I91" s="204"/>
      <c r="V91" s="60"/>
    </row>
    <row r="92" spans="2:22" x14ac:dyDescent="0.25">
      <c r="B92" s="273" t="s">
        <v>1156</v>
      </c>
      <c r="C92" s="291">
        <v>2.2804844953010277</v>
      </c>
      <c r="D92" s="292">
        <v>1</v>
      </c>
      <c r="E92" s="291">
        <v>2.2804844953010277</v>
      </c>
      <c r="F92" s="309">
        <v>0.22488120566978129</v>
      </c>
      <c r="G92" s="286">
        <v>0.63625264413188742</v>
      </c>
      <c r="H92" s="293" t="s">
        <v>1468</v>
      </c>
      <c r="I92" s="204"/>
      <c r="V92" s="60"/>
    </row>
    <row r="93" spans="2:22" x14ac:dyDescent="0.25">
      <c r="B93" s="273" t="s">
        <v>86</v>
      </c>
      <c r="C93" s="278">
        <v>467.90180167488455</v>
      </c>
      <c r="D93" s="279">
        <v>3</v>
      </c>
      <c r="E93" s="278">
        <v>155.96726722496152</v>
      </c>
      <c r="F93" s="308">
        <v>15.380112064274513</v>
      </c>
      <c r="G93" s="280">
        <v>1.8156482539666285E-8</v>
      </c>
      <c r="H93" s="281">
        <f>G93*28</f>
        <v>5.0838151111065599E-7</v>
      </c>
      <c r="I93" s="204"/>
      <c r="V93" s="60"/>
    </row>
    <row r="94" spans="2:22" x14ac:dyDescent="0.25">
      <c r="B94" s="273" t="s">
        <v>1467</v>
      </c>
      <c r="C94" s="291">
        <v>52.335851866617311</v>
      </c>
      <c r="D94" s="292">
        <v>3</v>
      </c>
      <c r="E94" s="291">
        <v>17.445283955539104</v>
      </c>
      <c r="F94" s="309">
        <v>1.7202995667179344</v>
      </c>
      <c r="G94" s="286">
        <v>0.16678071054371046</v>
      </c>
      <c r="H94" s="293" t="s">
        <v>1468</v>
      </c>
      <c r="I94" s="204"/>
      <c r="V94" s="60"/>
    </row>
    <row r="95" spans="2:22" x14ac:dyDescent="0.25">
      <c r="B95" s="273" t="s">
        <v>1469</v>
      </c>
      <c r="C95" s="291">
        <v>1156.0558459743781</v>
      </c>
      <c r="D95" s="292">
        <v>114</v>
      </c>
      <c r="E95" s="291">
        <v>10.140840754161212</v>
      </c>
      <c r="F95" s="309"/>
      <c r="G95" s="286"/>
      <c r="H95" s="116"/>
      <c r="I95" s="204"/>
      <c r="V95" s="60"/>
    </row>
    <row r="96" spans="2:22" x14ac:dyDescent="0.25">
      <c r="B96" s="204"/>
      <c r="C96" s="204"/>
      <c r="D96" s="204"/>
      <c r="E96" s="204"/>
      <c r="F96" s="204"/>
      <c r="G96" s="204"/>
      <c r="H96" s="273"/>
      <c r="I96" s="204"/>
      <c r="V96" s="60"/>
    </row>
    <row r="97" spans="2:22" x14ac:dyDescent="0.25">
      <c r="V97" s="60"/>
    </row>
    <row r="98" spans="2:22" ht="45" x14ac:dyDescent="0.25">
      <c r="B98" s="272" t="s">
        <v>1478</v>
      </c>
      <c r="C98" s="273" t="s">
        <v>1458</v>
      </c>
      <c r="D98" s="273" t="s">
        <v>1459</v>
      </c>
      <c r="E98" s="273" t="s">
        <v>1460</v>
      </c>
      <c r="F98" s="273" t="s">
        <v>1452</v>
      </c>
      <c r="G98" s="273" t="s">
        <v>1453</v>
      </c>
      <c r="H98" s="202" t="s">
        <v>1461</v>
      </c>
      <c r="I98" s="204"/>
      <c r="V98" s="60"/>
    </row>
    <row r="99" spans="2:22" x14ac:dyDescent="0.25">
      <c r="B99" s="273" t="s">
        <v>1466</v>
      </c>
      <c r="C99" s="314">
        <v>798.14114987080052</v>
      </c>
      <c r="D99" s="279">
        <v>1</v>
      </c>
      <c r="E99" s="314">
        <v>798.14114987080052</v>
      </c>
      <c r="F99" s="314">
        <v>536.82929004535856</v>
      </c>
      <c r="G99" s="280">
        <v>0</v>
      </c>
      <c r="H99" s="281">
        <f>G99*28</f>
        <v>0</v>
      </c>
      <c r="I99" s="204"/>
      <c r="V99" s="60"/>
    </row>
    <row r="100" spans="2:22" x14ac:dyDescent="0.25">
      <c r="B100" s="273" t="s">
        <v>1156</v>
      </c>
      <c r="C100" s="315">
        <v>7.8165374677008192E-3</v>
      </c>
      <c r="D100" s="292">
        <v>1</v>
      </c>
      <c r="E100" s="315">
        <v>7.8165374677008192E-3</v>
      </c>
      <c r="F100" s="315">
        <v>5.2573987196099696E-3</v>
      </c>
      <c r="G100" s="286">
        <v>0.94232476261046016</v>
      </c>
      <c r="H100" s="293" t="s">
        <v>1468</v>
      </c>
      <c r="I100" s="204"/>
      <c r="V100" s="60"/>
    </row>
    <row r="101" spans="2:22" x14ac:dyDescent="0.25">
      <c r="B101" s="273" t="s">
        <v>86</v>
      </c>
      <c r="C101" s="314">
        <v>214.14116729088641</v>
      </c>
      <c r="D101" s="279">
        <v>3</v>
      </c>
      <c r="E101" s="314">
        <v>71.380389096962134</v>
      </c>
      <c r="F101" s="314">
        <v>48.010409697941967</v>
      </c>
      <c r="G101" s="280">
        <v>0</v>
      </c>
      <c r="H101" s="281">
        <f>G101*28</f>
        <v>0</v>
      </c>
      <c r="I101" s="204"/>
      <c r="V101" s="60"/>
    </row>
    <row r="102" spans="2:22" x14ac:dyDescent="0.25">
      <c r="B102" s="273" t="s">
        <v>1467</v>
      </c>
      <c r="C102" s="315">
        <v>0.67749687890137367</v>
      </c>
      <c r="D102" s="292">
        <v>3</v>
      </c>
      <c r="E102" s="315">
        <v>0.22583229296712456</v>
      </c>
      <c r="F102" s="315">
        <v>0.15189467367079321</v>
      </c>
      <c r="G102" s="286">
        <v>0.92828249137989938</v>
      </c>
      <c r="H102" s="293" t="s">
        <v>1468</v>
      </c>
      <c r="I102" s="204"/>
      <c r="V102" s="60"/>
    </row>
    <row r="103" spans="2:22" x14ac:dyDescent="0.25">
      <c r="B103" s="273" t="s">
        <v>1469</v>
      </c>
      <c r="C103" s="315">
        <v>169.49166666666673</v>
      </c>
      <c r="D103" s="292">
        <v>114</v>
      </c>
      <c r="E103" s="315">
        <v>1.4867690058479537</v>
      </c>
      <c r="F103" s="315"/>
      <c r="G103" s="286"/>
      <c r="H103" s="116"/>
      <c r="I103" s="204"/>
      <c r="V103" s="60"/>
    </row>
    <row r="104" spans="2:22" x14ac:dyDescent="0.25">
      <c r="B104" s="204"/>
      <c r="C104" s="204"/>
      <c r="D104" s="204"/>
      <c r="E104" s="204"/>
      <c r="F104" s="204"/>
      <c r="G104" s="204"/>
      <c r="H104" s="273"/>
      <c r="I104" s="204"/>
      <c r="V104" s="60"/>
    </row>
    <row r="105" spans="2:22" x14ac:dyDescent="0.25">
      <c r="V105" s="60"/>
    </row>
    <row r="106" spans="2:22" ht="60" x14ac:dyDescent="0.25">
      <c r="B106" s="272" t="s">
        <v>1479</v>
      </c>
      <c r="C106" s="273" t="s">
        <v>1458</v>
      </c>
      <c r="D106" s="273" t="s">
        <v>1459</v>
      </c>
      <c r="E106" s="273" t="s">
        <v>1460</v>
      </c>
      <c r="F106" s="273" t="s">
        <v>1452</v>
      </c>
      <c r="G106" s="273" t="s">
        <v>1453</v>
      </c>
      <c r="H106" s="202" t="s">
        <v>1461</v>
      </c>
      <c r="I106" s="204"/>
      <c r="V106" s="60"/>
    </row>
    <row r="107" spans="2:22" x14ac:dyDescent="0.25">
      <c r="B107" s="273" t="s">
        <v>1466</v>
      </c>
      <c r="C107" s="310">
        <v>34774.99432209228</v>
      </c>
      <c r="D107" s="311">
        <v>1</v>
      </c>
      <c r="E107" s="310">
        <v>34774.99432209228</v>
      </c>
      <c r="F107" s="316">
        <v>449.78705786275418</v>
      </c>
      <c r="G107" s="289">
        <v>0</v>
      </c>
      <c r="H107" s="281">
        <f>G107*28</f>
        <v>0</v>
      </c>
      <c r="I107" s="204"/>
      <c r="V107" s="60"/>
    </row>
    <row r="108" spans="2:22" x14ac:dyDescent="0.25">
      <c r="B108" s="273" t="s">
        <v>1156</v>
      </c>
      <c r="C108" s="290">
        <v>9.6370888544862012</v>
      </c>
      <c r="D108" s="307">
        <v>1</v>
      </c>
      <c r="E108" s="290">
        <v>9.6370888544862012</v>
      </c>
      <c r="F108" s="317">
        <v>0.12464812508876608</v>
      </c>
      <c r="G108" s="288">
        <v>0.7246988817255654</v>
      </c>
      <c r="H108" s="293" t="s">
        <v>1468</v>
      </c>
      <c r="I108" s="204"/>
      <c r="V108" s="60"/>
    </row>
    <row r="109" spans="2:22" x14ac:dyDescent="0.25">
      <c r="B109" s="273" t="s">
        <v>86</v>
      </c>
      <c r="C109" s="310">
        <v>55916.363466202238</v>
      </c>
      <c r="D109" s="311">
        <v>3</v>
      </c>
      <c r="E109" s="310">
        <v>18638.787822067414</v>
      </c>
      <c r="F109" s="316">
        <v>241.07798434031292</v>
      </c>
      <c r="G109" s="289">
        <v>0</v>
      </c>
      <c r="H109" s="281">
        <f>G109*28</f>
        <v>0</v>
      </c>
      <c r="I109" s="204"/>
      <c r="V109" s="60"/>
    </row>
    <row r="110" spans="2:22" x14ac:dyDescent="0.25">
      <c r="B110" s="273" t="s">
        <v>1467</v>
      </c>
      <c r="C110" s="290">
        <v>260.65823361345656</v>
      </c>
      <c r="D110" s="307">
        <v>3</v>
      </c>
      <c r="E110" s="290">
        <v>86.886077871152182</v>
      </c>
      <c r="F110" s="317">
        <v>1.1238027236735544</v>
      </c>
      <c r="G110" s="288">
        <v>0.34252588214851654</v>
      </c>
      <c r="H110" s="293" t="s">
        <v>1468</v>
      </c>
      <c r="I110" s="204"/>
      <c r="V110" s="60"/>
    </row>
    <row r="111" spans="2:22" x14ac:dyDescent="0.25">
      <c r="B111" s="273" t="s">
        <v>1469</v>
      </c>
      <c r="C111" s="290">
        <v>8813.8359773085831</v>
      </c>
      <c r="D111" s="307">
        <v>114</v>
      </c>
      <c r="E111" s="290">
        <v>77.314350678145459</v>
      </c>
      <c r="F111" s="317"/>
      <c r="G111" s="288"/>
      <c r="H111" s="116"/>
      <c r="I111" s="204"/>
      <c r="V111" s="60"/>
    </row>
    <row r="112" spans="2:22" x14ac:dyDescent="0.25">
      <c r="B112" s="204"/>
      <c r="C112" s="204"/>
      <c r="D112" s="204"/>
      <c r="E112" s="204"/>
      <c r="F112" s="204"/>
      <c r="G112" s="204"/>
      <c r="H112" s="273"/>
      <c r="I112" s="204"/>
      <c r="V112" s="60"/>
    </row>
    <row r="113" spans="2:22" x14ac:dyDescent="0.25">
      <c r="V113" s="60"/>
    </row>
    <row r="114" spans="2:22" ht="45" x14ac:dyDescent="0.25">
      <c r="B114" s="272" t="s">
        <v>1480</v>
      </c>
      <c r="C114" s="273" t="s">
        <v>1458</v>
      </c>
      <c r="D114" s="273" t="s">
        <v>1459</v>
      </c>
      <c r="E114" s="273" t="s">
        <v>1460</v>
      </c>
      <c r="F114" s="273" t="s">
        <v>1452</v>
      </c>
      <c r="G114" s="273" t="s">
        <v>1453</v>
      </c>
      <c r="H114" s="202" t="s">
        <v>1461</v>
      </c>
      <c r="I114" s="204"/>
      <c r="V114" s="60"/>
    </row>
    <row r="115" spans="2:22" x14ac:dyDescent="0.25">
      <c r="B115" s="273" t="s">
        <v>1466</v>
      </c>
      <c r="C115" s="235">
        <v>57836.351469987952</v>
      </c>
      <c r="D115" s="236">
        <v>1</v>
      </c>
      <c r="E115" s="235">
        <v>57836.351469987952</v>
      </c>
      <c r="F115" s="318">
        <v>1102.5269511624838</v>
      </c>
      <c r="G115" s="238">
        <v>0</v>
      </c>
      <c r="H115" s="281">
        <f>G115*28</f>
        <v>0</v>
      </c>
      <c r="I115" s="204"/>
      <c r="V115" s="60"/>
    </row>
    <row r="116" spans="2:22" x14ac:dyDescent="0.25">
      <c r="B116" s="273" t="s">
        <v>1156</v>
      </c>
      <c r="C116" s="239">
        <v>28.880546149612371</v>
      </c>
      <c r="D116" s="240">
        <v>1</v>
      </c>
      <c r="E116" s="239">
        <v>28.880546149612371</v>
      </c>
      <c r="F116" s="319">
        <v>0.55054614762071485</v>
      </c>
      <c r="G116" s="242">
        <v>0.4596206036970889</v>
      </c>
      <c r="H116" s="293" t="s">
        <v>1468</v>
      </c>
      <c r="I116" s="204"/>
      <c r="V116" s="60"/>
    </row>
    <row r="117" spans="2:22" x14ac:dyDescent="0.25">
      <c r="B117" s="273" t="s">
        <v>86</v>
      </c>
      <c r="C117" s="235">
        <v>6610.1474836986381</v>
      </c>
      <c r="D117" s="236">
        <v>3</v>
      </c>
      <c r="E117" s="235">
        <v>2203.3824945662127</v>
      </c>
      <c r="F117" s="318">
        <v>42.002797933051916</v>
      </c>
      <c r="G117" s="238">
        <v>0</v>
      </c>
      <c r="H117" s="281">
        <f>G117*28</f>
        <v>0</v>
      </c>
      <c r="I117" s="204"/>
      <c r="V117" s="60"/>
    </row>
    <row r="118" spans="2:22" x14ac:dyDescent="0.25">
      <c r="B118" s="273" t="s">
        <v>1467</v>
      </c>
      <c r="C118" s="239">
        <v>84.020564829243668</v>
      </c>
      <c r="D118" s="240">
        <v>3</v>
      </c>
      <c r="E118" s="239">
        <v>28.006854943081223</v>
      </c>
      <c r="F118" s="319">
        <v>0.53389108419241216</v>
      </c>
      <c r="G118" s="242">
        <v>0.65996396312810934</v>
      </c>
      <c r="H118" s="293" t="s">
        <v>1468</v>
      </c>
      <c r="I118" s="204"/>
      <c r="V118" s="60"/>
    </row>
    <row r="119" spans="2:22" x14ac:dyDescent="0.25">
      <c r="B119" s="273" t="s">
        <v>1469</v>
      </c>
      <c r="C119" s="239">
        <v>5980.2112416632799</v>
      </c>
      <c r="D119" s="240">
        <v>114</v>
      </c>
      <c r="E119" s="239">
        <v>52.457993347923505</v>
      </c>
      <c r="F119" s="319"/>
      <c r="G119" s="242"/>
      <c r="H119" s="116"/>
      <c r="I119" s="204"/>
      <c r="V119" s="60"/>
    </row>
    <row r="120" spans="2:22" x14ac:dyDescent="0.25">
      <c r="B120" s="204"/>
      <c r="C120" s="204"/>
      <c r="D120" s="204"/>
      <c r="E120" s="204"/>
      <c r="F120" s="204"/>
      <c r="G120" s="204"/>
      <c r="H120" s="273"/>
      <c r="I120" s="204"/>
      <c r="V120" s="60"/>
    </row>
    <row r="121" spans="2:22" x14ac:dyDescent="0.25">
      <c r="V121" s="60"/>
    </row>
    <row r="122" spans="2:22" ht="30" x14ac:dyDescent="0.25">
      <c r="B122" s="272" t="s">
        <v>1481</v>
      </c>
      <c r="C122" s="273" t="s">
        <v>1458</v>
      </c>
      <c r="D122" s="273" t="s">
        <v>1459</v>
      </c>
      <c r="E122" s="273" t="s">
        <v>1460</v>
      </c>
      <c r="F122" s="273" t="s">
        <v>1452</v>
      </c>
      <c r="G122" s="273" t="s">
        <v>1453</v>
      </c>
      <c r="H122" s="202" t="s">
        <v>1461</v>
      </c>
      <c r="I122" s="204"/>
      <c r="V122" s="60"/>
    </row>
    <row r="123" spans="2:22" x14ac:dyDescent="0.25">
      <c r="B123" s="273" t="s">
        <v>1466</v>
      </c>
      <c r="C123" s="278">
        <v>12822.685624688989</v>
      </c>
      <c r="D123" s="279">
        <v>1</v>
      </c>
      <c r="E123" s="278">
        <v>12822.685624688989</v>
      </c>
      <c r="F123" s="314">
        <v>682.46068999196041</v>
      </c>
      <c r="G123" s="280">
        <v>0</v>
      </c>
      <c r="H123" s="281">
        <f>G123*28</f>
        <v>0</v>
      </c>
      <c r="I123" s="204"/>
      <c r="V123" s="60"/>
    </row>
    <row r="124" spans="2:22" x14ac:dyDescent="0.25">
      <c r="B124" s="273" t="s">
        <v>1156</v>
      </c>
      <c r="C124" s="291">
        <v>0.3893602361338474</v>
      </c>
      <c r="D124" s="292">
        <v>1</v>
      </c>
      <c r="E124" s="291">
        <v>0.3893602361338474</v>
      </c>
      <c r="F124" s="315">
        <v>2.0722886233419856E-2</v>
      </c>
      <c r="G124" s="286">
        <v>0.88579059886875022</v>
      </c>
      <c r="H124" s="293" t="s">
        <v>1468</v>
      </c>
      <c r="I124" s="204"/>
      <c r="V124" s="60"/>
    </row>
    <row r="125" spans="2:22" x14ac:dyDescent="0.25">
      <c r="B125" s="273" t="s">
        <v>86</v>
      </c>
      <c r="C125" s="278">
        <v>635.05981322587149</v>
      </c>
      <c r="D125" s="279">
        <v>3</v>
      </c>
      <c r="E125" s="278">
        <v>211.68660440862382</v>
      </c>
      <c r="F125" s="314">
        <v>11.266577871066584</v>
      </c>
      <c r="G125" s="280">
        <v>1.5745410337775212E-6</v>
      </c>
      <c r="H125" s="281">
        <f>G125*28</f>
        <v>4.4087148945770593E-5</v>
      </c>
      <c r="I125" s="204"/>
      <c r="V125" s="60"/>
    </row>
    <row r="126" spans="2:22" x14ac:dyDescent="0.25">
      <c r="B126" s="273" t="s">
        <v>1467</v>
      </c>
      <c r="C126" s="291">
        <v>12.740814687182773</v>
      </c>
      <c r="D126" s="292">
        <v>3</v>
      </c>
      <c r="E126" s="291">
        <v>4.2469382290609241</v>
      </c>
      <c r="F126" s="315">
        <v>0.22603442671772214</v>
      </c>
      <c r="G126" s="286">
        <v>0.87812076060973943</v>
      </c>
      <c r="H126" s="293" t="s">
        <v>1468</v>
      </c>
      <c r="I126" s="204"/>
      <c r="V126" s="60"/>
    </row>
    <row r="127" spans="2:22" x14ac:dyDescent="0.25">
      <c r="B127" s="273" t="s">
        <v>1469</v>
      </c>
      <c r="C127" s="291">
        <v>2141.9345944039137</v>
      </c>
      <c r="D127" s="292">
        <v>114</v>
      </c>
      <c r="E127" s="291">
        <v>18.788899950911524</v>
      </c>
      <c r="F127" s="315"/>
      <c r="G127" s="286"/>
      <c r="H127" s="116"/>
      <c r="I127" s="204"/>
      <c r="V127" s="60"/>
    </row>
    <row r="128" spans="2:22" x14ac:dyDescent="0.25">
      <c r="B128" s="204"/>
      <c r="C128" s="204"/>
      <c r="D128" s="204"/>
      <c r="E128" s="204"/>
      <c r="F128" s="204"/>
      <c r="G128" s="204"/>
      <c r="H128" s="273"/>
      <c r="I128" s="204"/>
      <c r="V128" s="60"/>
    </row>
    <row r="129" spans="2:22" x14ac:dyDescent="0.25">
      <c r="V129" s="60"/>
    </row>
    <row r="130" spans="2:22" ht="30" x14ac:dyDescent="0.25">
      <c r="B130" s="272" t="s">
        <v>1482</v>
      </c>
      <c r="C130" s="273" t="s">
        <v>1458</v>
      </c>
      <c r="D130" s="273" t="s">
        <v>1459</v>
      </c>
      <c r="E130" s="273" t="s">
        <v>1460</v>
      </c>
      <c r="F130" s="273" t="s">
        <v>1452</v>
      </c>
      <c r="G130" s="273" t="s">
        <v>1453</v>
      </c>
      <c r="H130" s="202" t="s">
        <v>1461</v>
      </c>
      <c r="I130" s="204"/>
      <c r="V130" s="60"/>
    </row>
    <row r="131" spans="2:22" x14ac:dyDescent="0.25">
      <c r="B131" s="273" t="s">
        <v>1466</v>
      </c>
      <c r="C131" s="308">
        <v>2438.5522660211795</v>
      </c>
      <c r="D131" s="279">
        <v>1</v>
      </c>
      <c r="E131" s="308">
        <v>2438.5522660211795</v>
      </c>
      <c r="F131" s="314">
        <v>580.87152885579417</v>
      </c>
      <c r="G131" s="280">
        <v>0</v>
      </c>
      <c r="H131" s="281">
        <f>G131*28</f>
        <v>0</v>
      </c>
      <c r="I131" s="204"/>
      <c r="V131" s="60"/>
    </row>
    <row r="132" spans="2:22" x14ac:dyDescent="0.25">
      <c r="B132" s="273" t="s">
        <v>1156</v>
      </c>
      <c r="C132" s="309">
        <v>3.3803869795282</v>
      </c>
      <c r="D132" s="292">
        <v>1</v>
      </c>
      <c r="E132" s="309">
        <v>3.3803869795282</v>
      </c>
      <c r="F132" s="315">
        <v>0.80521979384374276</v>
      </c>
      <c r="G132" s="286">
        <v>0.37142846890305703</v>
      </c>
      <c r="H132" s="293" t="s">
        <v>1468</v>
      </c>
      <c r="I132" s="204"/>
      <c r="V132" s="60"/>
    </row>
    <row r="133" spans="2:22" x14ac:dyDescent="0.25">
      <c r="B133" s="273" t="s">
        <v>86</v>
      </c>
      <c r="C133" s="308">
        <v>656.42263641161594</v>
      </c>
      <c r="D133" s="279">
        <v>3</v>
      </c>
      <c r="E133" s="308">
        <v>218.80754547053866</v>
      </c>
      <c r="F133" s="314">
        <v>52.120709173904416</v>
      </c>
      <c r="G133" s="280">
        <v>0</v>
      </c>
      <c r="H133" s="281">
        <f>G133*28</f>
        <v>0</v>
      </c>
      <c r="I133" s="204"/>
      <c r="V133" s="60"/>
    </row>
    <row r="134" spans="2:22" x14ac:dyDescent="0.25">
      <c r="B134" s="273" t="s">
        <v>1467</v>
      </c>
      <c r="C134" s="309">
        <v>2.8095054097013876</v>
      </c>
      <c r="D134" s="292">
        <v>3</v>
      </c>
      <c r="E134" s="309">
        <v>0.93650180323379584</v>
      </c>
      <c r="F134" s="315">
        <v>0.22307794743649692</v>
      </c>
      <c r="G134" s="286">
        <v>0.88019173818358165</v>
      </c>
      <c r="H134" s="293" t="s">
        <v>1468</v>
      </c>
      <c r="I134" s="204"/>
      <c r="V134" s="60"/>
    </row>
    <row r="135" spans="2:22" x14ac:dyDescent="0.25">
      <c r="B135" s="273" t="s">
        <v>1469</v>
      </c>
      <c r="C135" s="309">
        <v>478.58251698789809</v>
      </c>
      <c r="D135" s="292">
        <v>114</v>
      </c>
      <c r="E135" s="309">
        <v>4.1980922542798078</v>
      </c>
      <c r="F135" s="315"/>
      <c r="G135" s="286"/>
      <c r="H135" s="116"/>
      <c r="I135" s="204"/>
      <c r="V135" s="60"/>
    </row>
    <row r="136" spans="2:22" x14ac:dyDescent="0.25">
      <c r="B136" s="204"/>
      <c r="C136" s="204"/>
      <c r="D136" s="204"/>
      <c r="E136" s="204"/>
      <c r="F136" s="204"/>
      <c r="G136" s="204"/>
      <c r="H136" s="273"/>
      <c r="I136" s="204"/>
      <c r="V136" s="60"/>
    </row>
    <row r="137" spans="2:22" x14ac:dyDescent="0.25">
      <c r="V137" s="60"/>
    </row>
    <row r="138" spans="2:22" ht="60" x14ac:dyDescent="0.25">
      <c r="B138" s="272" t="s">
        <v>1483</v>
      </c>
      <c r="C138" s="273" t="s">
        <v>1458</v>
      </c>
      <c r="D138" s="273" t="s">
        <v>1459</v>
      </c>
      <c r="E138" s="273" t="s">
        <v>1460</v>
      </c>
      <c r="F138" s="273" t="s">
        <v>1452</v>
      </c>
      <c r="G138" s="273" t="s">
        <v>1453</v>
      </c>
      <c r="H138" s="202" t="s">
        <v>1461</v>
      </c>
      <c r="I138" s="204"/>
      <c r="V138" s="60"/>
    </row>
    <row r="139" spans="2:22" x14ac:dyDescent="0.25">
      <c r="B139" s="273" t="s">
        <v>1466</v>
      </c>
      <c r="C139" s="278">
        <v>14587.256395348828</v>
      </c>
      <c r="D139" s="279">
        <v>1</v>
      </c>
      <c r="E139" s="278">
        <v>14587.256395348828</v>
      </c>
      <c r="F139" s="308">
        <v>1497.8470391765331</v>
      </c>
      <c r="G139" s="280">
        <v>0</v>
      </c>
      <c r="H139" s="281">
        <f>G139*28</f>
        <v>0</v>
      </c>
      <c r="I139" s="204"/>
      <c r="V139" s="60"/>
    </row>
    <row r="140" spans="2:22" x14ac:dyDescent="0.25">
      <c r="B140" s="273" t="s">
        <v>1156</v>
      </c>
      <c r="C140" s="291">
        <v>0.16802325581388838</v>
      </c>
      <c r="D140" s="292">
        <v>1</v>
      </c>
      <c r="E140" s="291">
        <v>0.16802325581388838</v>
      </c>
      <c r="F140" s="309">
        <v>1.7252945270358061E-2</v>
      </c>
      <c r="G140" s="286">
        <v>0.89572959763330195</v>
      </c>
      <c r="H140" s="293" t="s">
        <v>1468</v>
      </c>
      <c r="I140" s="204"/>
      <c r="V140" s="60"/>
    </row>
    <row r="141" spans="2:22" x14ac:dyDescent="0.25">
      <c r="B141" s="273" t="s">
        <v>86</v>
      </c>
      <c r="C141" s="278">
        <v>309.62712234706606</v>
      </c>
      <c r="D141" s="279">
        <v>3</v>
      </c>
      <c r="E141" s="278">
        <v>103.20904078235536</v>
      </c>
      <c r="F141" s="308">
        <v>10.597699249421074</v>
      </c>
      <c r="G141" s="280">
        <v>3.3570443226382807E-6</v>
      </c>
      <c r="H141" s="281">
        <f>G141*28</f>
        <v>9.3997241033871859E-5</v>
      </c>
      <c r="I141" s="204"/>
      <c r="V141" s="60"/>
    </row>
    <row r="142" spans="2:22" x14ac:dyDescent="0.25">
      <c r="B142" s="273" t="s">
        <v>1467</v>
      </c>
      <c r="C142" s="291">
        <v>55.27056803995</v>
      </c>
      <c r="D142" s="292">
        <v>3</v>
      </c>
      <c r="E142" s="291">
        <v>18.423522679983332</v>
      </c>
      <c r="F142" s="309">
        <v>1.8917621072468194</v>
      </c>
      <c r="G142" s="286">
        <v>0.13493944111931633</v>
      </c>
      <c r="H142" s="293" t="s">
        <v>1468</v>
      </c>
      <c r="I142" s="204"/>
      <c r="V142" s="60"/>
    </row>
    <row r="143" spans="2:22" x14ac:dyDescent="0.25">
      <c r="B143" s="273" t="s">
        <v>1469</v>
      </c>
      <c r="C143" s="291">
        <v>1110.2249999999999</v>
      </c>
      <c r="D143" s="292">
        <v>114</v>
      </c>
      <c r="E143" s="291">
        <v>9.7388157894736835</v>
      </c>
      <c r="F143" s="309"/>
      <c r="G143" s="286"/>
      <c r="H143" s="116"/>
      <c r="I143" s="204"/>
      <c r="V143" s="60"/>
    </row>
    <row r="144" spans="2:22" x14ac:dyDescent="0.25">
      <c r="B144" s="204"/>
      <c r="C144" s="204"/>
      <c r="D144" s="204"/>
      <c r="E144" s="204"/>
      <c r="F144" s="204"/>
      <c r="G144" s="204"/>
      <c r="H144" s="273"/>
      <c r="I144" s="204"/>
      <c r="V144" s="60"/>
    </row>
    <row r="145" spans="2:22" x14ac:dyDescent="0.25">
      <c r="V145" s="60"/>
    </row>
    <row r="146" spans="2:22" ht="60" x14ac:dyDescent="0.25">
      <c r="B146" s="272" t="s">
        <v>1484</v>
      </c>
      <c r="C146" s="273" t="s">
        <v>1458</v>
      </c>
      <c r="D146" s="273" t="s">
        <v>1459</v>
      </c>
      <c r="E146" s="273" t="s">
        <v>1460</v>
      </c>
      <c r="F146" s="273" t="s">
        <v>1452</v>
      </c>
      <c r="G146" s="273" t="s">
        <v>1453</v>
      </c>
      <c r="H146" s="202" t="s">
        <v>1461</v>
      </c>
      <c r="I146" s="204"/>
      <c r="V146" s="60"/>
    </row>
    <row r="147" spans="2:22" x14ac:dyDescent="0.25">
      <c r="B147" s="273" t="s">
        <v>1466</v>
      </c>
      <c r="C147" s="314">
        <v>122.93900512334224</v>
      </c>
      <c r="D147" s="279">
        <v>1</v>
      </c>
      <c r="E147" s="314">
        <v>122.93900512334224</v>
      </c>
      <c r="F147" s="314">
        <v>587.18802102703432</v>
      </c>
      <c r="G147" s="280">
        <v>0</v>
      </c>
      <c r="H147" s="281">
        <f>G147*28</f>
        <v>0</v>
      </c>
      <c r="I147" s="204"/>
      <c r="V147" s="60"/>
    </row>
    <row r="148" spans="2:22" x14ac:dyDescent="0.25">
      <c r="B148" s="273" t="s">
        <v>1156</v>
      </c>
      <c r="C148" s="315">
        <v>0.44080393115834171</v>
      </c>
      <c r="D148" s="292">
        <v>1</v>
      </c>
      <c r="E148" s="315">
        <v>0.44080393115834171</v>
      </c>
      <c r="F148" s="315">
        <v>2.1053919196606476</v>
      </c>
      <c r="G148" s="286">
        <v>0.14952689532564101</v>
      </c>
      <c r="H148" s="293" t="s">
        <v>1468</v>
      </c>
      <c r="I148" s="204"/>
      <c r="V148" s="60"/>
    </row>
    <row r="149" spans="2:22" x14ac:dyDescent="0.25">
      <c r="B149" s="273" t="s">
        <v>86</v>
      </c>
      <c r="C149" s="314">
        <v>62.625466221820965</v>
      </c>
      <c r="D149" s="279">
        <v>3</v>
      </c>
      <c r="E149" s="314">
        <v>20.875155407273656</v>
      </c>
      <c r="F149" s="314">
        <v>99.705062522109785</v>
      </c>
      <c r="G149" s="280">
        <v>0</v>
      </c>
      <c r="H149" s="281">
        <f>G149*28</f>
        <v>0</v>
      </c>
      <c r="I149" s="204"/>
      <c r="V149" s="60"/>
    </row>
    <row r="150" spans="2:22" x14ac:dyDescent="0.25">
      <c r="B150" s="273" t="s">
        <v>1467</v>
      </c>
      <c r="C150" s="315">
        <v>0.92380261829673149</v>
      </c>
      <c r="D150" s="292">
        <v>3</v>
      </c>
      <c r="E150" s="315">
        <v>0.30793420609891048</v>
      </c>
      <c r="F150" s="315">
        <v>1.4707722492494699</v>
      </c>
      <c r="G150" s="286">
        <v>0.22626254673359847</v>
      </c>
      <c r="H150" s="293" t="s">
        <v>1468</v>
      </c>
      <c r="I150" s="204"/>
      <c r="V150" s="60"/>
    </row>
    <row r="151" spans="2:22" x14ac:dyDescent="0.25">
      <c r="B151" s="273" t="s">
        <v>1469</v>
      </c>
      <c r="C151" s="315">
        <v>23.868073056987242</v>
      </c>
      <c r="D151" s="292">
        <v>114</v>
      </c>
      <c r="E151" s="315">
        <v>0.20936906190339685</v>
      </c>
      <c r="F151" s="315"/>
      <c r="G151" s="286"/>
      <c r="H151" s="116"/>
      <c r="I151" s="204"/>
      <c r="V151" s="60"/>
    </row>
    <row r="152" spans="2:22" x14ac:dyDescent="0.25">
      <c r="B152" s="204"/>
      <c r="C152" s="204"/>
      <c r="D152" s="204"/>
      <c r="E152" s="204"/>
      <c r="F152" s="204"/>
      <c r="G152" s="204"/>
      <c r="H152" s="273"/>
      <c r="I152" s="204"/>
      <c r="V152" s="60"/>
    </row>
    <row r="153" spans="2:22" x14ac:dyDescent="0.25">
      <c r="V153" s="60"/>
    </row>
    <row r="154" spans="2:22" ht="60" x14ac:dyDescent="0.25">
      <c r="B154" s="272" t="s">
        <v>1485</v>
      </c>
      <c r="C154" s="273" t="s">
        <v>1458</v>
      </c>
      <c r="D154" s="273" t="s">
        <v>1459</v>
      </c>
      <c r="E154" s="273" t="s">
        <v>1460</v>
      </c>
      <c r="F154" s="273" t="s">
        <v>1452</v>
      </c>
      <c r="G154" s="273" t="s">
        <v>1453</v>
      </c>
      <c r="H154" s="202" t="s">
        <v>1461</v>
      </c>
      <c r="I154" s="204"/>
      <c r="V154" s="60"/>
    </row>
    <row r="155" spans="2:22" x14ac:dyDescent="0.25">
      <c r="B155" s="273" t="s">
        <v>1466</v>
      </c>
      <c r="C155" s="278">
        <v>75786.695409611115</v>
      </c>
      <c r="D155" s="279">
        <v>1</v>
      </c>
      <c r="E155" s="278">
        <v>75786.695409611115</v>
      </c>
      <c r="F155" s="314">
        <v>652.80361826730234</v>
      </c>
      <c r="G155" s="280">
        <v>0</v>
      </c>
      <c r="H155" s="281">
        <f>G155*28</f>
        <v>0</v>
      </c>
      <c r="I155" s="204"/>
      <c r="V155" s="60"/>
    </row>
    <row r="156" spans="2:22" x14ac:dyDescent="0.25">
      <c r="B156" s="273" t="s">
        <v>1156</v>
      </c>
      <c r="C156" s="291">
        <v>29.769716867682849</v>
      </c>
      <c r="D156" s="292">
        <v>1</v>
      </c>
      <c r="E156" s="291">
        <v>29.769716867682849</v>
      </c>
      <c r="F156" s="315">
        <v>0.25642731591582174</v>
      </c>
      <c r="G156" s="286">
        <v>0.61356327606258909</v>
      </c>
      <c r="H156" s="293" t="s">
        <v>1468</v>
      </c>
      <c r="I156" s="204"/>
      <c r="V156" s="60"/>
    </row>
    <row r="157" spans="2:22" x14ac:dyDescent="0.25">
      <c r="B157" s="273" t="s">
        <v>86</v>
      </c>
      <c r="C157" s="278">
        <v>18866.55762450401</v>
      </c>
      <c r="D157" s="279">
        <v>3</v>
      </c>
      <c r="E157" s="278">
        <v>6288.8525415013364</v>
      </c>
      <c r="F157" s="314">
        <v>54.170269222755373</v>
      </c>
      <c r="G157" s="280">
        <v>0</v>
      </c>
      <c r="H157" s="281">
        <f>G157*28</f>
        <v>0</v>
      </c>
      <c r="I157" s="204"/>
      <c r="V157" s="60"/>
    </row>
    <row r="158" spans="2:22" x14ac:dyDescent="0.25">
      <c r="B158" s="273" t="s">
        <v>1467</v>
      </c>
      <c r="C158" s="291">
        <v>63.270653993150724</v>
      </c>
      <c r="D158" s="292">
        <v>3</v>
      </c>
      <c r="E158" s="291">
        <v>21.090217997716909</v>
      </c>
      <c r="F158" s="315">
        <v>0.18166474398367524</v>
      </c>
      <c r="G158" s="286">
        <v>0.90865937478713843</v>
      </c>
      <c r="H158" s="293" t="s">
        <v>1468</v>
      </c>
      <c r="I158" s="204"/>
      <c r="V158" s="60"/>
    </row>
    <row r="159" spans="2:22" x14ac:dyDescent="0.25">
      <c r="B159" s="273" t="s">
        <v>1469</v>
      </c>
      <c r="C159" s="291">
        <v>13234.73558499486</v>
      </c>
      <c r="D159" s="292">
        <v>114</v>
      </c>
      <c r="E159" s="291">
        <v>116.09417179820052</v>
      </c>
      <c r="F159" s="315"/>
      <c r="G159" s="286"/>
      <c r="H159" s="116"/>
      <c r="I159" s="204"/>
      <c r="V159" s="60"/>
    </row>
    <row r="160" spans="2:22" x14ac:dyDescent="0.25">
      <c r="B160" s="204"/>
      <c r="C160" s="204"/>
      <c r="D160" s="204"/>
      <c r="E160" s="204"/>
      <c r="F160" s="204"/>
      <c r="G160" s="204"/>
      <c r="H160" s="273"/>
      <c r="I160" s="204"/>
      <c r="V160" s="60"/>
    </row>
    <row r="161" spans="2:22" x14ac:dyDescent="0.25">
      <c r="V161" s="60"/>
    </row>
    <row r="162" spans="2:22" ht="60" x14ac:dyDescent="0.25">
      <c r="B162" s="272" t="s">
        <v>1486</v>
      </c>
      <c r="C162" s="273" t="s">
        <v>1458</v>
      </c>
      <c r="D162" s="273" t="s">
        <v>1459</v>
      </c>
      <c r="E162" s="273" t="s">
        <v>1460</v>
      </c>
      <c r="F162" s="273" t="s">
        <v>1452</v>
      </c>
      <c r="G162" s="273" t="s">
        <v>1453</v>
      </c>
      <c r="H162" s="202" t="s">
        <v>1461</v>
      </c>
      <c r="I162" s="204"/>
      <c r="V162" s="60"/>
    </row>
    <row r="163" spans="2:22" x14ac:dyDescent="0.25">
      <c r="B163" s="273" t="s">
        <v>1466</v>
      </c>
      <c r="C163" s="278">
        <v>13414.870137902763</v>
      </c>
      <c r="D163" s="279">
        <v>1</v>
      </c>
      <c r="E163" s="278">
        <v>13414.870137902763</v>
      </c>
      <c r="F163" s="314">
        <v>686.15727442956108</v>
      </c>
      <c r="G163" s="280">
        <v>0</v>
      </c>
      <c r="H163" s="281">
        <f>G163*28</f>
        <v>0</v>
      </c>
      <c r="I163" s="204"/>
      <c r="V163" s="60"/>
    </row>
    <row r="164" spans="2:22" x14ac:dyDescent="0.25">
      <c r="B164" s="273" t="s">
        <v>1156</v>
      </c>
      <c r="C164" s="291">
        <v>17.391879322477969</v>
      </c>
      <c r="D164" s="292">
        <v>1</v>
      </c>
      <c r="E164" s="291">
        <v>17.391879322477969</v>
      </c>
      <c r="F164" s="315">
        <v>0.88957734144603351</v>
      </c>
      <c r="G164" s="286">
        <v>0.34758642607142576</v>
      </c>
      <c r="H164" s="293" t="s">
        <v>1468</v>
      </c>
      <c r="I164" s="204"/>
      <c r="V164" s="60"/>
    </row>
    <row r="165" spans="2:22" x14ac:dyDescent="0.25">
      <c r="B165" s="273" t="s">
        <v>86</v>
      </c>
      <c r="C165" s="278">
        <v>788.83619816759813</v>
      </c>
      <c r="D165" s="279">
        <v>3</v>
      </c>
      <c r="E165" s="278">
        <v>262.94539938919939</v>
      </c>
      <c r="F165" s="314">
        <v>13.449395835664198</v>
      </c>
      <c r="G165" s="280">
        <v>1.4161300321280379E-7</v>
      </c>
      <c r="H165" s="281">
        <f>G165*28</f>
        <v>3.9651640899585061E-6</v>
      </c>
      <c r="I165" s="204"/>
      <c r="V165" s="60"/>
    </row>
    <row r="166" spans="2:22" x14ac:dyDescent="0.25">
      <c r="B166" s="273" t="s">
        <v>1467</v>
      </c>
      <c r="C166" s="291">
        <v>32.208166505736955</v>
      </c>
      <c r="D166" s="292">
        <v>3</v>
      </c>
      <c r="E166" s="291">
        <v>10.736055501912318</v>
      </c>
      <c r="F166" s="315">
        <v>0.5491385682894373</v>
      </c>
      <c r="G166" s="286">
        <v>0.64973251371611118</v>
      </c>
      <c r="H166" s="293" t="s">
        <v>1468</v>
      </c>
      <c r="I166" s="204"/>
      <c r="V166" s="60"/>
    </row>
    <row r="167" spans="2:22" x14ac:dyDescent="0.25">
      <c r="B167" s="273" t="s">
        <v>1469</v>
      </c>
      <c r="C167" s="291">
        <v>2228.7823108664106</v>
      </c>
      <c r="D167" s="292">
        <v>114</v>
      </c>
      <c r="E167" s="291">
        <v>19.550722025143951</v>
      </c>
      <c r="F167" s="315"/>
      <c r="G167" s="286"/>
      <c r="H167" s="116"/>
      <c r="I167" s="204"/>
      <c r="V167" s="60"/>
    </row>
    <row r="168" spans="2:22" x14ac:dyDescent="0.25">
      <c r="B168" s="204"/>
      <c r="C168" s="204"/>
      <c r="D168" s="204"/>
      <c r="E168" s="204"/>
      <c r="F168" s="204"/>
      <c r="G168" s="204"/>
      <c r="H168" s="273"/>
      <c r="I168" s="204"/>
      <c r="V168" s="60"/>
    </row>
    <row r="169" spans="2:22" x14ac:dyDescent="0.25">
      <c r="V169" s="60"/>
    </row>
    <row r="170" spans="2:22" ht="75" x14ac:dyDescent="0.25">
      <c r="B170" s="272" t="s">
        <v>1487</v>
      </c>
      <c r="C170" s="273" t="s">
        <v>1458</v>
      </c>
      <c r="D170" s="273" t="s">
        <v>1459</v>
      </c>
      <c r="E170" s="273" t="s">
        <v>1460</v>
      </c>
      <c r="F170" s="273" t="s">
        <v>1452</v>
      </c>
      <c r="G170" s="273" t="s">
        <v>1453</v>
      </c>
      <c r="H170" s="202" t="s">
        <v>1461</v>
      </c>
      <c r="I170" s="204"/>
      <c r="V170" s="60"/>
    </row>
    <row r="171" spans="2:22" x14ac:dyDescent="0.25">
      <c r="B171" s="273" t="s">
        <v>1466</v>
      </c>
      <c r="C171" s="314">
        <v>707.36364165950874</v>
      </c>
      <c r="D171" s="279">
        <v>1</v>
      </c>
      <c r="E171" s="314">
        <v>707.36364165950874</v>
      </c>
      <c r="F171" s="314">
        <v>345.96534315349896</v>
      </c>
      <c r="G171" s="280">
        <v>0</v>
      </c>
      <c r="H171" s="281">
        <f>G171*28</f>
        <v>0</v>
      </c>
      <c r="I171" s="204"/>
      <c r="V171" s="60"/>
    </row>
    <row r="172" spans="2:22" x14ac:dyDescent="0.25">
      <c r="B172" s="273" t="s">
        <v>1156</v>
      </c>
      <c r="C172" s="315">
        <v>1.5251138996777525</v>
      </c>
      <c r="D172" s="292">
        <v>1</v>
      </c>
      <c r="E172" s="315">
        <v>1.5251138996777525</v>
      </c>
      <c r="F172" s="315">
        <v>0.74591981065399993</v>
      </c>
      <c r="G172" s="286">
        <v>0.38958461629216734</v>
      </c>
      <c r="H172" s="293" t="s">
        <v>1468</v>
      </c>
      <c r="I172" s="204"/>
      <c r="V172" s="60"/>
    </row>
    <row r="173" spans="2:22" x14ac:dyDescent="0.25">
      <c r="B173" s="273" t="s">
        <v>86</v>
      </c>
      <c r="C173" s="314">
        <v>450.2074632171902</v>
      </c>
      <c r="D173" s="279">
        <v>3</v>
      </c>
      <c r="E173" s="314">
        <v>150.06915440573007</v>
      </c>
      <c r="F173" s="314">
        <v>73.39750510632696</v>
      </c>
      <c r="G173" s="280">
        <v>0</v>
      </c>
      <c r="H173" s="281">
        <f>G173*28</f>
        <v>0</v>
      </c>
      <c r="I173" s="204"/>
      <c r="V173" s="60"/>
    </row>
    <row r="174" spans="2:22" x14ac:dyDescent="0.25">
      <c r="B174" s="273" t="s">
        <v>1467</v>
      </c>
      <c r="C174" s="315">
        <v>3.3700330873491282</v>
      </c>
      <c r="D174" s="292">
        <v>3</v>
      </c>
      <c r="E174" s="315">
        <v>1.1233443624497095</v>
      </c>
      <c r="F174" s="315">
        <v>0.54941785942333488</v>
      </c>
      <c r="G174" s="286">
        <v>0.6495459721534147</v>
      </c>
      <c r="H174" s="293" t="s">
        <v>1468</v>
      </c>
      <c r="I174" s="204"/>
      <c r="V174" s="60"/>
    </row>
    <row r="175" spans="2:22" x14ac:dyDescent="0.25">
      <c r="B175" s="273" t="s">
        <v>1469</v>
      </c>
      <c r="C175" s="315">
        <v>233.08535593233003</v>
      </c>
      <c r="D175" s="292">
        <v>114</v>
      </c>
      <c r="E175" s="315">
        <v>2.044608385371316</v>
      </c>
      <c r="F175" s="315"/>
      <c r="G175" s="286"/>
      <c r="H175" s="116"/>
      <c r="I175" s="204"/>
      <c r="V175" s="60"/>
    </row>
    <row r="176" spans="2:22" x14ac:dyDescent="0.25">
      <c r="B176" s="204"/>
      <c r="C176" s="204"/>
      <c r="D176" s="204"/>
      <c r="E176" s="204"/>
      <c r="F176" s="204"/>
      <c r="G176" s="204"/>
      <c r="H176" s="273"/>
      <c r="I176" s="204"/>
      <c r="V176" s="60"/>
    </row>
    <row r="177" spans="2:22" x14ac:dyDescent="0.25">
      <c r="V177" s="60"/>
    </row>
    <row r="178" spans="2:22" ht="60" x14ac:dyDescent="0.25">
      <c r="B178" s="272" t="s">
        <v>1488</v>
      </c>
      <c r="C178" s="273" t="s">
        <v>1458</v>
      </c>
      <c r="D178" s="273" t="s">
        <v>1459</v>
      </c>
      <c r="E178" s="273" t="s">
        <v>1460</v>
      </c>
      <c r="F178" s="273" t="s">
        <v>1452</v>
      </c>
      <c r="G178" s="273" t="s">
        <v>1453</v>
      </c>
      <c r="H178" s="202" t="s">
        <v>1461</v>
      </c>
      <c r="I178" s="204"/>
      <c r="V178" s="60"/>
    </row>
    <row r="179" spans="2:22" x14ac:dyDescent="0.25">
      <c r="B179" s="273" t="s">
        <v>1466</v>
      </c>
      <c r="C179" s="314">
        <v>698.02639824967628</v>
      </c>
      <c r="D179" s="279">
        <v>1</v>
      </c>
      <c r="E179" s="314">
        <v>698.02639824967628</v>
      </c>
      <c r="F179" s="314">
        <v>141.01137339592134</v>
      </c>
      <c r="G179" s="280">
        <v>0</v>
      </c>
      <c r="H179" s="281">
        <f>G179*28</f>
        <v>0</v>
      </c>
      <c r="I179" s="204"/>
      <c r="V179" s="60"/>
    </row>
    <row r="180" spans="2:22" x14ac:dyDescent="0.25">
      <c r="B180" s="273" t="s">
        <v>1156</v>
      </c>
      <c r="C180" s="315">
        <v>1.8195492254788788</v>
      </c>
      <c r="D180" s="292">
        <v>1</v>
      </c>
      <c r="E180" s="315">
        <v>1.8195492254788788</v>
      </c>
      <c r="F180" s="315">
        <v>0.36757511734461201</v>
      </c>
      <c r="G180" s="286">
        <v>0.54553439096671952</v>
      </c>
      <c r="H180" s="293" t="s">
        <v>1468</v>
      </c>
      <c r="I180" s="204"/>
      <c r="V180" s="60"/>
    </row>
    <row r="181" spans="2:22" x14ac:dyDescent="0.25">
      <c r="B181" s="273" t="s">
        <v>86</v>
      </c>
      <c r="C181" s="314">
        <v>482.31744031958641</v>
      </c>
      <c r="D181" s="279">
        <v>3</v>
      </c>
      <c r="E181" s="314">
        <v>160.7724801065288</v>
      </c>
      <c r="F181" s="314">
        <v>32.478353656735187</v>
      </c>
      <c r="G181" s="280">
        <v>2.9976021664879227E-15</v>
      </c>
      <c r="H181" s="281">
        <f>G181*28</f>
        <v>8.3932860661661834E-14</v>
      </c>
      <c r="I181" s="204"/>
      <c r="V181" s="60"/>
    </row>
    <row r="182" spans="2:22" x14ac:dyDescent="0.25">
      <c r="B182" s="273" t="s">
        <v>1467</v>
      </c>
      <c r="C182" s="315">
        <v>36.701974559912493</v>
      </c>
      <c r="D182" s="292">
        <v>3</v>
      </c>
      <c r="E182" s="315">
        <v>12.23399151997083</v>
      </c>
      <c r="F182" s="315">
        <v>2.4714422701934566</v>
      </c>
      <c r="G182" s="286">
        <v>6.5368738407208582E-2</v>
      </c>
      <c r="H182" s="293" t="s">
        <v>1468</v>
      </c>
      <c r="I182" s="204"/>
      <c r="V182" s="60"/>
    </row>
    <row r="183" spans="2:22" x14ac:dyDescent="0.25">
      <c r="B183" s="273" t="s">
        <v>1469</v>
      </c>
      <c r="C183" s="315">
        <v>564.31624970447069</v>
      </c>
      <c r="D183" s="292">
        <v>114</v>
      </c>
      <c r="E183" s="315">
        <v>4.9501425412672866</v>
      </c>
      <c r="F183" s="315"/>
      <c r="G183" s="286"/>
      <c r="H183" s="116"/>
      <c r="I183" s="204"/>
      <c r="V183" s="60"/>
    </row>
    <row r="184" spans="2:22" x14ac:dyDescent="0.25">
      <c r="B184" s="204"/>
      <c r="C184" s="204"/>
      <c r="D184" s="204"/>
      <c r="E184" s="204"/>
      <c r="F184" s="204"/>
      <c r="G184" s="204"/>
      <c r="H184" s="273"/>
      <c r="I184" s="204"/>
      <c r="V184" s="60"/>
    </row>
    <row r="185" spans="2:22" x14ac:dyDescent="0.25">
      <c r="V185" s="60"/>
    </row>
    <row r="186" spans="2:22" ht="60" customHeight="1" x14ac:dyDescent="0.25">
      <c r="B186" s="272" t="s">
        <v>1489</v>
      </c>
      <c r="C186" s="273" t="s">
        <v>1458</v>
      </c>
      <c r="D186" s="273" t="s">
        <v>1459</v>
      </c>
      <c r="E186" s="273" t="s">
        <v>1460</v>
      </c>
      <c r="F186" s="273" t="s">
        <v>1452</v>
      </c>
      <c r="G186" s="273" t="s">
        <v>1453</v>
      </c>
      <c r="H186" s="202" t="s">
        <v>1461</v>
      </c>
      <c r="I186" s="204"/>
      <c r="V186" s="60"/>
    </row>
    <row r="187" spans="2:22" x14ac:dyDescent="0.25">
      <c r="B187" s="273" t="s">
        <v>1466</v>
      </c>
      <c r="C187" s="314">
        <v>134.20178524414501</v>
      </c>
      <c r="D187" s="279">
        <v>1</v>
      </c>
      <c r="E187" s="314">
        <v>134.20178524414501</v>
      </c>
      <c r="F187" s="308">
        <v>5252.2133177942933</v>
      </c>
      <c r="G187" s="280">
        <v>0</v>
      </c>
      <c r="H187" s="281">
        <f>G187*28</f>
        <v>0</v>
      </c>
      <c r="I187" s="204"/>
      <c r="V187" s="60"/>
    </row>
    <row r="188" spans="2:22" x14ac:dyDescent="0.25">
      <c r="B188" s="273" t="s">
        <v>1156</v>
      </c>
      <c r="C188" s="315">
        <v>5.0923603154659589E-2</v>
      </c>
      <c r="D188" s="292">
        <v>1</v>
      </c>
      <c r="E188" s="315">
        <v>5.0923603154659589E-2</v>
      </c>
      <c r="F188" s="309">
        <v>1.9929811380109301</v>
      </c>
      <c r="G188" s="286">
        <v>0.1607531875493311</v>
      </c>
      <c r="H188" s="293" t="s">
        <v>1468</v>
      </c>
      <c r="I188" s="204"/>
      <c r="V188" s="60"/>
    </row>
    <row r="189" spans="2:22" x14ac:dyDescent="0.25">
      <c r="B189" s="273" t="s">
        <v>86</v>
      </c>
      <c r="C189" s="314">
        <v>17.145056848300836</v>
      </c>
      <c r="D189" s="279">
        <v>3</v>
      </c>
      <c r="E189" s="314">
        <v>5.7150189494336123</v>
      </c>
      <c r="F189" s="308">
        <v>223.66691011639531</v>
      </c>
      <c r="G189" s="280">
        <v>0</v>
      </c>
      <c r="H189" s="281">
        <f>G189*28</f>
        <v>0</v>
      </c>
      <c r="I189" s="204"/>
      <c r="V189" s="60"/>
    </row>
    <row r="190" spans="2:22" x14ac:dyDescent="0.25">
      <c r="B190" s="273" t="s">
        <v>1467</v>
      </c>
      <c r="C190" s="315">
        <v>6.5556345364339172E-2</v>
      </c>
      <c r="D190" s="292">
        <v>3</v>
      </c>
      <c r="E190" s="315">
        <v>2.1852115121446389E-2</v>
      </c>
      <c r="F190" s="309">
        <v>0.85521939856490914</v>
      </c>
      <c r="G190" s="286">
        <v>0.46662893407787265</v>
      </c>
      <c r="H190" s="293" t="s">
        <v>1468</v>
      </c>
      <c r="I190" s="204"/>
      <c r="V190" s="60"/>
    </row>
    <row r="191" spans="2:22" x14ac:dyDescent="0.25">
      <c r="B191" s="273" t="s">
        <v>1469</v>
      </c>
      <c r="C191" s="315">
        <v>2.91286788866707</v>
      </c>
      <c r="D191" s="292">
        <v>114</v>
      </c>
      <c r="E191" s="315">
        <v>2.5551472707605879E-2</v>
      </c>
      <c r="F191" s="309"/>
      <c r="G191" s="286"/>
      <c r="H191" s="116"/>
      <c r="I191" s="204"/>
      <c r="V191" s="60"/>
    </row>
    <row r="192" spans="2:22" x14ac:dyDescent="0.25">
      <c r="B192" s="204"/>
      <c r="C192" s="204"/>
      <c r="D192" s="204"/>
      <c r="E192" s="204"/>
      <c r="F192" s="204"/>
      <c r="G192" s="204"/>
      <c r="H192" s="273"/>
      <c r="I192" s="204"/>
      <c r="V192" s="60"/>
    </row>
    <row r="193" spans="2:22" x14ac:dyDescent="0.25">
      <c r="V193" s="60"/>
    </row>
    <row r="194" spans="2:22" ht="60" x14ac:dyDescent="0.25">
      <c r="B194" s="272" t="s">
        <v>1490</v>
      </c>
      <c r="C194" s="273" t="s">
        <v>1458</v>
      </c>
      <c r="D194" s="273" t="s">
        <v>1459</v>
      </c>
      <c r="E194" s="273" t="s">
        <v>1460</v>
      </c>
      <c r="F194" s="273" t="s">
        <v>1452</v>
      </c>
      <c r="G194" s="273" t="s">
        <v>1453</v>
      </c>
      <c r="H194" s="202" t="s">
        <v>1461</v>
      </c>
      <c r="I194" s="204"/>
      <c r="V194" s="60"/>
    </row>
    <row r="195" spans="2:22" x14ac:dyDescent="0.25">
      <c r="B195" s="273" t="s">
        <v>1466</v>
      </c>
      <c r="C195" s="314">
        <v>103.3898606220971</v>
      </c>
      <c r="D195" s="279">
        <v>1</v>
      </c>
      <c r="E195" s="314">
        <v>103.3898606220971</v>
      </c>
      <c r="F195" s="308">
        <v>1806.4268443016197</v>
      </c>
      <c r="G195" s="280">
        <v>0</v>
      </c>
      <c r="H195" s="281">
        <f>G195*28</f>
        <v>0</v>
      </c>
      <c r="I195" s="204"/>
      <c r="V195" s="60"/>
    </row>
    <row r="196" spans="2:22" x14ac:dyDescent="0.25">
      <c r="B196" s="273" t="s">
        <v>1156</v>
      </c>
      <c r="C196" s="315">
        <v>2.6488765433417459E-2</v>
      </c>
      <c r="D196" s="292">
        <v>1</v>
      </c>
      <c r="E196" s="315">
        <v>2.6488765433417459E-2</v>
      </c>
      <c r="F196" s="309">
        <v>0.46281150456553893</v>
      </c>
      <c r="G196" s="286">
        <v>0.49769222839685145</v>
      </c>
      <c r="H196" s="293" t="s">
        <v>1468</v>
      </c>
      <c r="I196" s="204"/>
      <c r="V196" s="60"/>
    </row>
    <row r="197" spans="2:22" x14ac:dyDescent="0.25">
      <c r="B197" s="273" t="s">
        <v>86</v>
      </c>
      <c r="C197" s="314">
        <v>10.693157562063005</v>
      </c>
      <c r="D197" s="279">
        <v>3</v>
      </c>
      <c r="E197" s="314">
        <v>3.5643858540210016</v>
      </c>
      <c r="F197" s="308">
        <v>62.276922044484813</v>
      </c>
      <c r="G197" s="280">
        <v>0</v>
      </c>
      <c r="H197" s="281">
        <f>G197*28</f>
        <v>0</v>
      </c>
      <c r="I197" s="204"/>
      <c r="V197" s="60"/>
    </row>
    <row r="198" spans="2:22" x14ac:dyDescent="0.25">
      <c r="B198" s="273" t="s">
        <v>1467</v>
      </c>
      <c r="C198" s="314">
        <v>0.54445038329220097</v>
      </c>
      <c r="D198" s="279">
        <v>3</v>
      </c>
      <c r="E198" s="314">
        <v>0.18148346109740032</v>
      </c>
      <c r="F198" s="308">
        <v>3.1708776271727115</v>
      </c>
      <c r="G198" s="280">
        <v>2.7037806394752506E-2</v>
      </c>
      <c r="H198" s="293" t="s">
        <v>1491</v>
      </c>
      <c r="I198" s="204"/>
      <c r="V198" s="60"/>
    </row>
    <row r="199" spans="2:22" x14ac:dyDescent="0.25">
      <c r="B199" s="273" t="s">
        <v>1469</v>
      </c>
      <c r="C199" s="315">
        <v>6.5247281660474945</v>
      </c>
      <c r="D199" s="292">
        <v>114</v>
      </c>
      <c r="E199" s="315">
        <v>5.7234457596907845E-2</v>
      </c>
      <c r="F199" s="309"/>
      <c r="G199" s="286"/>
      <c r="H199" s="116"/>
      <c r="I199" s="204"/>
      <c r="V199" s="60"/>
    </row>
    <row r="200" spans="2:22" x14ac:dyDescent="0.25">
      <c r="B200" s="204"/>
      <c r="C200" s="204"/>
      <c r="D200" s="204"/>
      <c r="E200" s="204"/>
      <c r="F200" s="204"/>
      <c r="G200" s="204"/>
      <c r="H200" s="273"/>
      <c r="I200" s="204"/>
      <c r="V200" s="60"/>
    </row>
    <row r="201" spans="2:22" x14ac:dyDescent="0.25">
      <c r="V201" s="60"/>
    </row>
    <row r="202" spans="2:22" ht="61.5" customHeight="1" x14ac:dyDescent="0.25">
      <c r="B202" s="272" t="s">
        <v>1492</v>
      </c>
      <c r="C202" s="273" t="s">
        <v>1458</v>
      </c>
      <c r="D202" s="273" t="s">
        <v>1459</v>
      </c>
      <c r="E202" s="273" t="s">
        <v>1460</v>
      </c>
      <c r="F202" s="273" t="s">
        <v>1452</v>
      </c>
      <c r="G202" s="273" t="s">
        <v>1453</v>
      </c>
      <c r="H202" s="202" t="s">
        <v>1461</v>
      </c>
      <c r="I202" s="204"/>
      <c r="V202" s="60"/>
    </row>
    <row r="203" spans="2:22" x14ac:dyDescent="0.25">
      <c r="B203" s="273" t="s">
        <v>1466</v>
      </c>
      <c r="C203" s="320">
        <v>48.297138441465144</v>
      </c>
      <c r="D203" s="279">
        <v>1</v>
      </c>
      <c r="E203" s="320">
        <v>48.297138441465144</v>
      </c>
      <c r="F203" s="308">
        <v>2051.679823384191</v>
      </c>
      <c r="G203" s="280">
        <v>0</v>
      </c>
      <c r="H203" s="281">
        <f>G203*28</f>
        <v>0</v>
      </c>
      <c r="I203" s="204"/>
      <c r="V203" s="60"/>
    </row>
    <row r="204" spans="2:22" x14ac:dyDescent="0.25">
      <c r="B204" s="273" t="s">
        <v>1156</v>
      </c>
      <c r="C204" s="321">
        <v>1.7177957867270678E-4</v>
      </c>
      <c r="D204" s="292">
        <v>1</v>
      </c>
      <c r="E204" s="321">
        <v>1.7177957867270678E-4</v>
      </c>
      <c r="F204" s="309">
        <v>7.2972583263783584E-3</v>
      </c>
      <c r="G204" s="286">
        <v>0.93207416605323257</v>
      </c>
      <c r="H204" s="293" t="s">
        <v>1468</v>
      </c>
      <c r="I204" s="204"/>
      <c r="V204" s="60"/>
    </row>
    <row r="205" spans="2:22" x14ac:dyDescent="0.25">
      <c r="B205" s="273" t="s">
        <v>86</v>
      </c>
      <c r="C205" s="320">
        <v>5.2010256063244906</v>
      </c>
      <c r="D205" s="279">
        <v>3</v>
      </c>
      <c r="E205" s="320">
        <v>1.7336752021081636</v>
      </c>
      <c r="F205" s="308">
        <v>73.647146544256529</v>
      </c>
      <c r="G205" s="280">
        <v>0</v>
      </c>
      <c r="H205" s="281">
        <f>G205*28</f>
        <v>0</v>
      </c>
      <c r="I205" s="204"/>
      <c r="V205" s="60"/>
    </row>
    <row r="206" spans="2:22" x14ac:dyDescent="0.25">
      <c r="B206" s="273" t="s">
        <v>1467</v>
      </c>
      <c r="C206" s="320">
        <v>0.25636152533889767</v>
      </c>
      <c r="D206" s="279">
        <v>3</v>
      </c>
      <c r="E206" s="320">
        <v>8.5453841779632556E-2</v>
      </c>
      <c r="F206" s="308">
        <v>3.6301099540798902</v>
      </c>
      <c r="G206" s="280">
        <v>1.5130429401144507E-2</v>
      </c>
      <c r="H206" s="284">
        <f>G206*28</f>
        <v>0.4236520232320462</v>
      </c>
      <c r="I206" s="204"/>
      <c r="V206" s="60"/>
    </row>
    <row r="207" spans="2:22" x14ac:dyDescent="0.25">
      <c r="B207" s="273" t="s">
        <v>1469</v>
      </c>
      <c r="C207" s="321">
        <v>2.6835930828842653</v>
      </c>
      <c r="D207" s="292">
        <v>114</v>
      </c>
      <c r="E207" s="321">
        <v>2.354029020073917E-2</v>
      </c>
      <c r="F207" s="309"/>
      <c r="G207" s="286"/>
      <c r="H207" s="116"/>
      <c r="I207" s="204"/>
      <c r="V207" s="60"/>
    </row>
    <row r="208" spans="2:22" x14ac:dyDescent="0.25">
      <c r="B208" s="204"/>
      <c r="C208" s="204"/>
      <c r="D208" s="204"/>
      <c r="E208" s="204"/>
      <c r="F208" s="204"/>
      <c r="G208" s="204"/>
      <c r="H208" s="273"/>
      <c r="I208" s="204"/>
      <c r="V208" s="60"/>
    </row>
    <row r="209" spans="2:22" x14ac:dyDescent="0.25">
      <c r="V209" s="60"/>
    </row>
    <row r="210" spans="2:22" ht="60" x14ac:dyDescent="0.25">
      <c r="B210" s="272" t="s">
        <v>1493</v>
      </c>
      <c r="C210" s="273" t="s">
        <v>1458</v>
      </c>
      <c r="D210" s="273" t="s">
        <v>1459</v>
      </c>
      <c r="E210" s="273" t="s">
        <v>1460</v>
      </c>
      <c r="F210" s="273" t="s">
        <v>1452</v>
      </c>
      <c r="G210" s="273" t="s">
        <v>1453</v>
      </c>
      <c r="H210" s="202" t="s">
        <v>1461</v>
      </c>
      <c r="I210" s="204"/>
      <c r="V210" s="60"/>
    </row>
    <row r="211" spans="2:22" x14ac:dyDescent="0.25">
      <c r="B211" s="273" t="s">
        <v>1466</v>
      </c>
      <c r="C211" s="322">
        <v>27.210657324005162</v>
      </c>
      <c r="D211" s="311">
        <v>1</v>
      </c>
      <c r="E211" s="322">
        <v>27.210657324005162</v>
      </c>
      <c r="F211" s="316">
        <v>550.89325981790091</v>
      </c>
      <c r="G211" s="289">
        <v>0</v>
      </c>
      <c r="H211" s="281">
        <f>G211*28</f>
        <v>0</v>
      </c>
      <c r="I211" s="204"/>
      <c r="V211" s="60"/>
    </row>
    <row r="212" spans="2:22" x14ac:dyDescent="0.25">
      <c r="B212" s="273" t="s">
        <v>1156</v>
      </c>
      <c r="C212" s="323">
        <v>1.0004043816714716E-3</v>
      </c>
      <c r="D212" s="307">
        <v>1</v>
      </c>
      <c r="E212" s="323">
        <v>1.0004043816714716E-3</v>
      </c>
      <c r="F212" s="317">
        <v>2.0253683121021691E-2</v>
      </c>
      <c r="G212" s="288">
        <v>0.88708207202043632</v>
      </c>
      <c r="H212" s="293" t="s">
        <v>1468</v>
      </c>
      <c r="I212" s="204"/>
      <c r="V212" s="60"/>
    </row>
    <row r="213" spans="2:22" x14ac:dyDescent="0.25">
      <c r="B213" s="273" t="s">
        <v>86</v>
      </c>
      <c r="C213" s="322">
        <v>28.380178487272762</v>
      </c>
      <c r="D213" s="311">
        <v>3</v>
      </c>
      <c r="E213" s="322">
        <v>9.4600594957575872</v>
      </c>
      <c r="F213" s="316">
        <v>191.52359870011779</v>
      </c>
      <c r="G213" s="289">
        <v>0</v>
      </c>
      <c r="H213" s="281">
        <f>G213*28</f>
        <v>0</v>
      </c>
      <c r="I213" s="204"/>
      <c r="V213" s="60"/>
    </row>
    <row r="214" spans="2:22" x14ac:dyDescent="0.25">
      <c r="B214" s="273" t="s">
        <v>1467</v>
      </c>
      <c r="C214" s="323">
        <v>0.114028119593442</v>
      </c>
      <c r="D214" s="307">
        <v>3</v>
      </c>
      <c r="E214" s="323">
        <v>3.8009373197814E-2</v>
      </c>
      <c r="F214" s="317">
        <v>0.76951862115093006</v>
      </c>
      <c r="G214" s="288">
        <v>0.51339065519356963</v>
      </c>
      <c r="H214" s="293" t="s">
        <v>1468</v>
      </c>
      <c r="I214" s="204"/>
      <c r="V214" s="60"/>
    </row>
    <row r="215" spans="2:22" x14ac:dyDescent="0.25">
      <c r="B215" s="273" t="s">
        <v>1469</v>
      </c>
      <c r="C215" s="323">
        <v>5.6308819896652338</v>
      </c>
      <c r="D215" s="307">
        <v>114</v>
      </c>
      <c r="E215" s="323">
        <v>4.9393701663730118E-2</v>
      </c>
      <c r="F215" s="317"/>
      <c r="G215" s="288"/>
      <c r="H215" s="116"/>
      <c r="I215" s="204"/>
      <c r="V215" s="60"/>
    </row>
    <row r="216" spans="2:22" x14ac:dyDescent="0.25">
      <c r="B216" s="204"/>
      <c r="C216" s="204"/>
      <c r="D216" s="204"/>
      <c r="E216" s="204"/>
      <c r="F216" s="204"/>
      <c r="G216" s="204"/>
      <c r="H216" s="273"/>
      <c r="I216" s="204"/>
      <c r="V216" s="60"/>
    </row>
    <row r="217" spans="2:22" x14ac:dyDescent="0.25">
      <c r="V217" s="60"/>
    </row>
    <row r="218" spans="2:22" ht="45" x14ac:dyDescent="0.25">
      <c r="B218" s="272" t="s">
        <v>1494</v>
      </c>
      <c r="C218" s="273" t="s">
        <v>1458</v>
      </c>
      <c r="D218" s="273" t="s">
        <v>1459</v>
      </c>
      <c r="E218" s="273" t="s">
        <v>1460</v>
      </c>
      <c r="F218" s="273" t="s">
        <v>1452</v>
      </c>
      <c r="G218" s="273" t="s">
        <v>1453</v>
      </c>
      <c r="H218" s="202" t="s">
        <v>1461</v>
      </c>
      <c r="I218" s="204"/>
      <c r="V218" s="60"/>
    </row>
    <row r="219" spans="2:22" x14ac:dyDescent="0.25">
      <c r="B219" s="273" t="s">
        <v>1466</v>
      </c>
      <c r="C219" s="314">
        <v>423.60614248041611</v>
      </c>
      <c r="D219" s="279">
        <v>1</v>
      </c>
      <c r="E219" s="314">
        <v>423.60614248041611</v>
      </c>
      <c r="F219" s="314">
        <v>833.67938891527865</v>
      </c>
      <c r="G219" s="280">
        <v>0</v>
      </c>
      <c r="H219" s="281">
        <f>G219*28</f>
        <v>0</v>
      </c>
      <c r="I219" s="204"/>
      <c r="V219" s="60"/>
    </row>
    <row r="220" spans="2:22" x14ac:dyDescent="0.25">
      <c r="B220" s="273" t="s">
        <v>1156</v>
      </c>
      <c r="C220" s="315">
        <v>0.11011999984109802</v>
      </c>
      <c r="D220" s="292">
        <v>1</v>
      </c>
      <c r="E220" s="315">
        <v>0.11011999984109802</v>
      </c>
      <c r="F220" s="315">
        <v>0.2167220088861706</v>
      </c>
      <c r="G220" s="286">
        <v>0.64243715417707492</v>
      </c>
      <c r="H220" s="293" t="s">
        <v>1468</v>
      </c>
      <c r="I220" s="204"/>
      <c r="V220" s="60"/>
    </row>
    <row r="221" spans="2:22" x14ac:dyDescent="0.25">
      <c r="B221" s="273" t="s">
        <v>86</v>
      </c>
      <c r="C221" s="314">
        <v>100.66533514978866</v>
      </c>
      <c r="D221" s="279">
        <v>3</v>
      </c>
      <c r="E221" s="314">
        <v>33.555111716596222</v>
      </c>
      <c r="F221" s="314">
        <v>66.038242191375048</v>
      </c>
      <c r="G221" s="280">
        <v>0</v>
      </c>
      <c r="H221" s="281">
        <f>G221*28</f>
        <v>0</v>
      </c>
      <c r="I221" s="204"/>
      <c r="V221" s="60"/>
    </row>
    <row r="222" spans="2:22" x14ac:dyDescent="0.25">
      <c r="B222" s="273" t="s">
        <v>1467</v>
      </c>
      <c r="C222" s="315">
        <v>0.45803959932367094</v>
      </c>
      <c r="D222" s="292">
        <v>3</v>
      </c>
      <c r="E222" s="315">
        <v>0.15267986644122364</v>
      </c>
      <c r="F222" s="315">
        <v>0.30048208699020529</v>
      </c>
      <c r="G222" s="286">
        <v>0.82498806591274576</v>
      </c>
      <c r="H222" s="293" t="s">
        <v>1468</v>
      </c>
      <c r="I222" s="204"/>
      <c r="V222" s="60"/>
    </row>
    <row r="223" spans="2:22" x14ac:dyDescent="0.25">
      <c r="B223" s="273" t="s">
        <v>1469</v>
      </c>
      <c r="C223" s="315">
        <v>57.925265857418168</v>
      </c>
      <c r="D223" s="292">
        <v>114</v>
      </c>
      <c r="E223" s="315">
        <v>0.50811636717033482</v>
      </c>
      <c r="F223" s="315"/>
      <c r="G223" s="286"/>
      <c r="H223" s="116"/>
      <c r="I223" s="204"/>
      <c r="V223" s="60"/>
    </row>
    <row r="224" spans="2:22" x14ac:dyDescent="0.25">
      <c r="B224" s="204"/>
      <c r="C224" s="204"/>
      <c r="D224" s="204"/>
      <c r="E224" s="204"/>
      <c r="F224" s="204"/>
      <c r="G224" s="204"/>
      <c r="H224" s="273"/>
      <c r="I224" s="204"/>
      <c r="V224" s="60"/>
    </row>
    <row r="225" spans="2:22" x14ac:dyDescent="0.25">
      <c r="V225" s="60"/>
    </row>
    <row r="226" spans="2:22" ht="45" x14ac:dyDescent="0.25">
      <c r="B226" s="272" t="s">
        <v>1495</v>
      </c>
      <c r="C226" s="273" t="s">
        <v>1458</v>
      </c>
      <c r="D226" s="273" t="s">
        <v>1459</v>
      </c>
      <c r="E226" s="273" t="s">
        <v>1460</v>
      </c>
      <c r="F226" s="273" t="s">
        <v>1452</v>
      </c>
      <c r="G226" s="273" t="s">
        <v>1453</v>
      </c>
      <c r="H226" s="202" t="s">
        <v>1461</v>
      </c>
      <c r="I226" s="204"/>
      <c r="V226" s="60"/>
    </row>
    <row r="227" spans="2:22" x14ac:dyDescent="0.25">
      <c r="B227" s="273" t="s">
        <v>1466</v>
      </c>
      <c r="C227" s="280">
        <v>1.0359826318542371</v>
      </c>
      <c r="D227" s="279">
        <v>1</v>
      </c>
      <c r="E227" s="280">
        <v>1.0359826318542371</v>
      </c>
      <c r="F227" s="314">
        <v>168.7544910553533</v>
      </c>
      <c r="G227" s="280">
        <v>0</v>
      </c>
      <c r="H227" s="281">
        <f>G227*28</f>
        <v>0</v>
      </c>
      <c r="I227" s="204"/>
      <c r="V227" s="60"/>
    </row>
    <row r="228" spans="2:22" x14ac:dyDescent="0.25">
      <c r="B228" s="273" t="s">
        <v>1156</v>
      </c>
      <c r="C228" s="286">
        <v>4.2137464506817037E-3</v>
      </c>
      <c r="D228" s="292">
        <v>1</v>
      </c>
      <c r="E228" s="286">
        <v>4.2137464506817037E-3</v>
      </c>
      <c r="F228" s="315">
        <v>0.68639050101483035</v>
      </c>
      <c r="G228" s="286">
        <v>0.4091260100672176</v>
      </c>
      <c r="H228" s="293" t="s">
        <v>1468</v>
      </c>
      <c r="I228" s="204"/>
      <c r="V228" s="60"/>
    </row>
    <row r="229" spans="2:22" x14ac:dyDescent="0.25">
      <c r="B229" s="273" t="s">
        <v>86</v>
      </c>
      <c r="C229" s="280">
        <v>0.82743311517604079</v>
      </c>
      <c r="D229" s="279">
        <v>3</v>
      </c>
      <c r="E229" s="280">
        <v>0.2758110383920136</v>
      </c>
      <c r="F229" s="314">
        <v>44.927733323082933</v>
      </c>
      <c r="G229" s="280">
        <v>0</v>
      </c>
      <c r="H229" s="281">
        <f>G229*28</f>
        <v>0</v>
      </c>
      <c r="I229" s="204"/>
      <c r="V229" s="60"/>
    </row>
    <row r="230" spans="2:22" x14ac:dyDescent="0.25">
      <c r="B230" s="273" t="s">
        <v>1467</v>
      </c>
      <c r="C230" s="286">
        <v>3.4769175120792938E-3</v>
      </c>
      <c r="D230" s="292">
        <v>3</v>
      </c>
      <c r="E230" s="286">
        <v>1.1589725040264314E-3</v>
      </c>
      <c r="F230" s="315">
        <v>0.18878870074691292</v>
      </c>
      <c r="G230" s="286">
        <v>0.90384594547429753</v>
      </c>
      <c r="H230" s="293" t="s">
        <v>1468</v>
      </c>
      <c r="I230" s="204"/>
      <c r="V230" s="60"/>
    </row>
    <row r="231" spans="2:22" x14ac:dyDescent="0.25">
      <c r="B231" s="273" t="s">
        <v>1469</v>
      </c>
      <c r="C231" s="286">
        <v>0.69984519696512426</v>
      </c>
      <c r="D231" s="292">
        <v>114</v>
      </c>
      <c r="E231" s="286">
        <v>6.1389929558344231E-3</v>
      </c>
      <c r="F231" s="315"/>
      <c r="G231" s="286"/>
      <c r="H231" s="116"/>
      <c r="I231" s="204"/>
      <c r="V231" s="60"/>
    </row>
    <row r="232" spans="2:22" x14ac:dyDescent="0.25">
      <c r="B232" s="204"/>
      <c r="C232" s="204"/>
      <c r="D232" s="204"/>
      <c r="E232" s="204"/>
      <c r="F232" s="204"/>
      <c r="G232" s="204"/>
      <c r="H232" s="273"/>
      <c r="I232" s="204"/>
      <c r="V232" s="60"/>
    </row>
    <row r="233" spans="2:22" x14ac:dyDescent="0.25">
      <c r="V233" s="60"/>
    </row>
    <row r="234" spans="2:22" ht="60" x14ac:dyDescent="0.25">
      <c r="B234" s="272" t="s">
        <v>1496</v>
      </c>
      <c r="C234" s="273" t="s">
        <v>1458</v>
      </c>
      <c r="D234" s="273" t="s">
        <v>1459</v>
      </c>
      <c r="E234" s="273" t="s">
        <v>1460</v>
      </c>
      <c r="F234" s="273" t="s">
        <v>1452</v>
      </c>
      <c r="G234" s="273" t="s">
        <v>1453</v>
      </c>
      <c r="H234" s="202" t="s">
        <v>1461</v>
      </c>
      <c r="I234" s="204"/>
      <c r="V234" s="60"/>
    </row>
    <row r="235" spans="2:22" x14ac:dyDescent="0.25">
      <c r="B235" s="273" t="s">
        <v>1466</v>
      </c>
      <c r="C235" s="320">
        <v>46.975136556295915</v>
      </c>
      <c r="D235" s="279">
        <v>1</v>
      </c>
      <c r="E235" s="320">
        <v>46.975136556295915</v>
      </c>
      <c r="F235" s="308">
        <v>9895.822026174621</v>
      </c>
      <c r="G235" s="280">
        <v>0</v>
      </c>
      <c r="H235" s="281">
        <f>G235*28</f>
        <v>0</v>
      </c>
      <c r="I235" s="204"/>
      <c r="V235" s="60"/>
    </row>
    <row r="236" spans="2:22" x14ac:dyDescent="0.25">
      <c r="B236" s="273" t="s">
        <v>1156</v>
      </c>
      <c r="C236" s="321">
        <v>2.9792231025253385E-3</v>
      </c>
      <c r="D236" s="292">
        <v>1</v>
      </c>
      <c r="E236" s="321">
        <v>2.9792231025253385E-3</v>
      </c>
      <c r="F236" s="309">
        <v>0.62760566035879217</v>
      </c>
      <c r="G236" s="286">
        <v>0.42988039229479436</v>
      </c>
      <c r="H236" s="293" t="s">
        <v>1468</v>
      </c>
      <c r="I236" s="204"/>
      <c r="V236" s="60"/>
    </row>
    <row r="237" spans="2:22" x14ac:dyDescent="0.25">
      <c r="B237" s="273" t="s">
        <v>86</v>
      </c>
      <c r="C237" s="320">
        <v>0.36407990360870762</v>
      </c>
      <c r="D237" s="279">
        <v>3</v>
      </c>
      <c r="E237" s="320">
        <v>0.12135996786956921</v>
      </c>
      <c r="F237" s="308">
        <v>25.565793549110339</v>
      </c>
      <c r="G237" s="280">
        <v>1.0111911308285926E-12</v>
      </c>
      <c r="H237" s="281">
        <f>G237*28</f>
        <v>2.8313351663200592E-11</v>
      </c>
      <c r="I237" s="204"/>
      <c r="V237" s="60"/>
    </row>
    <row r="238" spans="2:22" x14ac:dyDescent="0.25">
      <c r="B238" s="273" t="s">
        <v>1467</v>
      </c>
      <c r="C238" s="321">
        <v>1.7515842064559521E-2</v>
      </c>
      <c r="D238" s="292">
        <v>3</v>
      </c>
      <c r="E238" s="321">
        <v>5.8386140215198404E-3</v>
      </c>
      <c r="F238" s="309">
        <v>1.2299673715103709</v>
      </c>
      <c r="G238" s="286">
        <v>0.3021578676425305</v>
      </c>
      <c r="H238" s="293" t="s">
        <v>1468</v>
      </c>
      <c r="I238" s="204"/>
      <c r="V238" s="60"/>
    </row>
    <row r="239" spans="2:22" x14ac:dyDescent="0.25">
      <c r="B239" s="273" t="s">
        <v>1469</v>
      </c>
      <c r="C239" s="321">
        <v>0.54115419146112653</v>
      </c>
      <c r="D239" s="292">
        <v>114</v>
      </c>
      <c r="E239" s="321">
        <v>4.7469665917642678E-3</v>
      </c>
      <c r="F239" s="309"/>
      <c r="G239" s="286"/>
      <c r="H239" s="116"/>
      <c r="I239" s="204"/>
      <c r="V239" s="60"/>
    </row>
    <row r="240" spans="2:22" x14ac:dyDescent="0.25">
      <c r="B240" s="204"/>
      <c r="C240" s="204"/>
      <c r="D240" s="204"/>
      <c r="E240" s="204"/>
      <c r="F240" s="204"/>
      <c r="G240" s="204"/>
      <c r="H240" s="273"/>
      <c r="I240" s="204"/>
      <c r="V240" s="60"/>
    </row>
    <row r="241" spans="2:22" x14ac:dyDescent="0.25">
      <c r="V241" s="60"/>
    </row>
    <row r="242" spans="2:22" ht="60" x14ac:dyDescent="0.25">
      <c r="B242" s="272" t="s">
        <v>1497</v>
      </c>
      <c r="C242" s="273" t="s">
        <v>1458</v>
      </c>
      <c r="D242" s="273" t="s">
        <v>1459</v>
      </c>
      <c r="E242" s="273" t="s">
        <v>1460</v>
      </c>
      <c r="F242" s="273" t="s">
        <v>1452</v>
      </c>
      <c r="G242" s="273" t="s">
        <v>1453</v>
      </c>
      <c r="H242" s="202" t="s">
        <v>1461</v>
      </c>
      <c r="I242" s="204"/>
      <c r="V242" s="60"/>
    </row>
    <row r="243" spans="2:22" x14ac:dyDescent="0.25">
      <c r="B243" s="273" t="s">
        <v>1466</v>
      </c>
      <c r="C243" s="314">
        <v>356.77409852699486</v>
      </c>
      <c r="D243" s="279">
        <v>1</v>
      </c>
      <c r="E243" s="314">
        <v>356.77409852699486</v>
      </c>
      <c r="F243" s="314">
        <v>742.42557101578154</v>
      </c>
      <c r="G243" s="280">
        <v>0</v>
      </c>
      <c r="H243" s="281">
        <f>G243*28</f>
        <v>0</v>
      </c>
      <c r="I243" s="204"/>
      <c r="V243" s="60"/>
    </row>
    <row r="244" spans="2:22" x14ac:dyDescent="0.25">
      <c r="B244" s="273" t="s">
        <v>1156</v>
      </c>
      <c r="C244" s="315">
        <v>1.2595800620828174E-2</v>
      </c>
      <c r="D244" s="292">
        <v>1</v>
      </c>
      <c r="E244" s="315">
        <v>1.2595800620828174E-2</v>
      </c>
      <c r="F244" s="315">
        <v>2.6211108112748065E-2</v>
      </c>
      <c r="G244" s="286">
        <v>0.87167242102357467</v>
      </c>
      <c r="H244" s="293" t="s">
        <v>1468</v>
      </c>
      <c r="I244" s="204"/>
      <c r="V244" s="60"/>
    </row>
    <row r="245" spans="2:22" x14ac:dyDescent="0.25">
      <c r="B245" s="273" t="s">
        <v>86</v>
      </c>
      <c r="C245" s="314">
        <v>90.069244595955041</v>
      </c>
      <c r="D245" s="279">
        <v>3</v>
      </c>
      <c r="E245" s="314">
        <v>30.023081531985014</v>
      </c>
      <c r="F245" s="314">
        <v>62.476237882921318</v>
      </c>
      <c r="G245" s="280">
        <v>0</v>
      </c>
      <c r="H245" s="281">
        <f>G245*28</f>
        <v>0</v>
      </c>
      <c r="I245" s="204"/>
      <c r="V245" s="60"/>
    </row>
    <row r="246" spans="2:22" x14ac:dyDescent="0.25">
      <c r="B246" s="273" t="s">
        <v>1467</v>
      </c>
      <c r="C246" s="315">
        <v>0.55387993968427818</v>
      </c>
      <c r="D246" s="292">
        <v>3</v>
      </c>
      <c r="E246" s="315">
        <v>0.18462664656142605</v>
      </c>
      <c r="F246" s="315">
        <v>0.38419701448064697</v>
      </c>
      <c r="G246" s="286">
        <v>0.76458373650032263</v>
      </c>
      <c r="H246" s="293" t="s">
        <v>1468</v>
      </c>
      <c r="I246" s="204"/>
      <c r="V246" s="60"/>
    </row>
    <row r="247" spans="2:22" x14ac:dyDescent="0.25">
      <c r="B247" s="273" t="s">
        <v>1469</v>
      </c>
      <c r="C247" s="315">
        <v>54.782928848247948</v>
      </c>
      <c r="D247" s="292">
        <v>114</v>
      </c>
      <c r="E247" s="315">
        <v>0.48055200744077148</v>
      </c>
      <c r="F247" s="315"/>
      <c r="G247" s="286"/>
      <c r="H247" s="116"/>
      <c r="I247" s="204"/>
      <c r="V247" s="60"/>
    </row>
    <row r="248" spans="2:22" x14ac:dyDescent="0.25">
      <c r="B248" s="204"/>
      <c r="C248" s="204"/>
      <c r="D248" s="204"/>
      <c r="E248" s="204"/>
      <c r="F248" s="204"/>
      <c r="G248" s="204"/>
      <c r="H248" s="273"/>
      <c r="I248" s="204"/>
      <c r="V248" s="60"/>
    </row>
    <row r="249" spans="2:22" x14ac:dyDescent="0.25">
      <c r="V249" s="60"/>
    </row>
    <row r="250" spans="2:22" x14ac:dyDescent="0.25">
      <c r="V250" s="60"/>
    </row>
    <row r="251" spans="2:22" x14ac:dyDescent="0.25">
      <c r="V251" s="60"/>
    </row>
    <row r="252" spans="2:22" x14ac:dyDescent="0.25">
      <c r="V252" s="60"/>
    </row>
    <row r="253" spans="2:22" x14ac:dyDescent="0.25">
      <c r="V253" s="60"/>
    </row>
    <row r="254" spans="2:22" x14ac:dyDescent="0.25">
      <c r="V254" s="60"/>
    </row>
    <row r="255" spans="2:22" x14ac:dyDescent="0.25">
      <c r="V255" s="60"/>
    </row>
    <row r="256" spans="2:22" x14ac:dyDescent="0.25">
      <c r="V256" s="60"/>
    </row>
    <row r="257" spans="22:22" x14ac:dyDescent="0.25">
      <c r="V257" s="60"/>
    </row>
    <row r="258" spans="22:22" x14ac:dyDescent="0.25">
      <c r="V258" s="60"/>
    </row>
    <row r="259" spans="22:22" x14ac:dyDescent="0.25">
      <c r="V259" s="60"/>
    </row>
    <row r="260" spans="22:22" x14ac:dyDescent="0.25">
      <c r="V260" s="60"/>
    </row>
    <row r="261" spans="22:22" x14ac:dyDescent="0.25">
      <c r="V261" s="60"/>
    </row>
    <row r="262" spans="22:22" x14ac:dyDescent="0.25">
      <c r="V262" s="60"/>
    </row>
    <row r="263" spans="22:22" x14ac:dyDescent="0.25">
      <c r="V263" s="60"/>
    </row>
    <row r="264" spans="22:22" x14ac:dyDescent="0.25">
      <c r="V264" s="60"/>
    </row>
    <row r="265" spans="22:22" x14ac:dyDescent="0.25">
      <c r="V265" s="60"/>
    </row>
    <row r="266" spans="22:22" x14ac:dyDescent="0.25">
      <c r="V266" s="60"/>
    </row>
    <row r="267" spans="22:22" x14ac:dyDescent="0.25">
      <c r="V267" s="60"/>
    </row>
    <row r="268" spans="22:22" x14ac:dyDescent="0.25">
      <c r="V268" s="60"/>
    </row>
    <row r="269" spans="22:22" x14ac:dyDescent="0.25">
      <c r="V269" s="60"/>
    </row>
    <row r="270" spans="22:22" x14ac:dyDescent="0.25">
      <c r="V270" s="60"/>
    </row>
    <row r="271" spans="22:22" x14ac:dyDescent="0.25">
      <c r="V271" s="60"/>
    </row>
    <row r="272" spans="22:22" x14ac:dyDescent="0.25">
      <c r="V272" s="60"/>
    </row>
    <row r="273" spans="22:22" x14ac:dyDescent="0.25">
      <c r="V273" s="60"/>
    </row>
    <row r="274" spans="22:22" x14ac:dyDescent="0.25">
      <c r="V274" s="60"/>
    </row>
    <row r="275" spans="22:22" x14ac:dyDescent="0.25">
      <c r="V275" s="60"/>
    </row>
    <row r="276" spans="22:22" x14ac:dyDescent="0.25">
      <c r="V276" s="60"/>
    </row>
    <row r="277" spans="22:22" x14ac:dyDescent="0.25">
      <c r="V277" s="60"/>
    </row>
    <row r="278" spans="22:22" x14ac:dyDescent="0.25">
      <c r="V278" s="60"/>
    </row>
    <row r="279" spans="22:22" x14ac:dyDescent="0.25">
      <c r="V279" s="60"/>
    </row>
    <row r="280" spans="22:22" x14ac:dyDescent="0.25">
      <c r="V280" s="60"/>
    </row>
    <row r="281" spans="22:22" x14ac:dyDescent="0.25">
      <c r="V281" s="60"/>
    </row>
    <row r="282" spans="22:22" x14ac:dyDescent="0.25">
      <c r="V282" s="60"/>
    </row>
    <row r="283" spans="22:22" x14ac:dyDescent="0.25">
      <c r="V283" s="60"/>
    </row>
    <row r="284" spans="22:22" x14ac:dyDescent="0.25">
      <c r="V284" s="60"/>
    </row>
    <row r="285" spans="22:22" x14ac:dyDescent="0.25">
      <c r="V285" s="60"/>
    </row>
    <row r="286" spans="22:22" x14ac:dyDescent="0.25">
      <c r="V286" s="60"/>
    </row>
    <row r="287" spans="22:22" x14ac:dyDescent="0.25">
      <c r="V287" s="60"/>
    </row>
    <row r="288" spans="22:22" x14ac:dyDescent="0.25">
      <c r="V288" s="60"/>
    </row>
    <row r="289" spans="22:22" x14ac:dyDescent="0.25">
      <c r="V289" s="60"/>
    </row>
    <row r="290" spans="22:22" x14ac:dyDescent="0.25">
      <c r="V290" s="60"/>
    </row>
    <row r="291" spans="22:22" x14ac:dyDescent="0.25">
      <c r="V291" s="60"/>
    </row>
    <row r="292" spans="22:22" x14ac:dyDescent="0.25">
      <c r="V292" s="60"/>
    </row>
    <row r="293" spans="22:22" x14ac:dyDescent="0.25">
      <c r="V293" s="60"/>
    </row>
    <row r="294" spans="22:22" x14ac:dyDescent="0.25">
      <c r="V294" s="60"/>
    </row>
    <row r="295" spans="22:22" x14ac:dyDescent="0.25">
      <c r="V295" s="60"/>
    </row>
    <row r="296" spans="22:22" x14ac:dyDescent="0.25">
      <c r="V296" s="60"/>
    </row>
    <row r="297" spans="22:22" x14ac:dyDescent="0.25">
      <c r="V297" s="60"/>
    </row>
    <row r="298" spans="22:22" x14ac:dyDescent="0.25">
      <c r="V298" s="60"/>
    </row>
    <row r="299" spans="22:22" x14ac:dyDescent="0.25">
      <c r="V299" s="60"/>
    </row>
    <row r="300" spans="22:22" x14ac:dyDescent="0.25">
      <c r="V300" s="60"/>
    </row>
    <row r="301" spans="22:22" x14ac:dyDescent="0.25">
      <c r="V301" s="60"/>
    </row>
    <row r="302" spans="22:22" x14ac:dyDescent="0.25">
      <c r="V302" s="60"/>
    </row>
    <row r="303" spans="22:22" x14ac:dyDescent="0.25">
      <c r="V303" s="60"/>
    </row>
    <row r="304" spans="22:22" x14ac:dyDescent="0.25">
      <c r="V304" s="60"/>
    </row>
    <row r="305" spans="22:22" x14ac:dyDescent="0.25">
      <c r="V305" s="60"/>
    </row>
    <row r="306" spans="22:22" x14ac:dyDescent="0.25">
      <c r="V306" s="60"/>
    </row>
    <row r="307" spans="22:22" x14ac:dyDescent="0.25">
      <c r="V307" s="60"/>
    </row>
    <row r="308" spans="22:22" x14ac:dyDescent="0.25">
      <c r="V308" s="60"/>
    </row>
    <row r="309" spans="22:22" x14ac:dyDescent="0.25">
      <c r="V309" s="60"/>
    </row>
    <row r="310" spans="22:22" x14ac:dyDescent="0.25">
      <c r="V310" s="60"/>
    </row>
    <row r="311" spans="22:22" x14ac:dyDescent="0.25">
      <c r="V311" s="60"/>
    </row>
    <row r="312" spans="22:22" x14ac:dyDescent="0.25">
      <c r="V312" s="60"/>
    </row>
    <row r="313" spans="22:22" x14ac:dyDescent="0.25">
      <c r="V313" s="60"/>
    </row>
    <row r="314" spans="22:22" x14ac:dyDescent="0.25">
      <c r="V314" s="60"/>
    </row>
    <row r="315" spans="22:22" x14ac:dyDescent="0.25">
      <c r="V315" s="60"/>
    </row>
    <row r="316" spans="22:22" x14ac:dyDescent="0.25">
      <c r="V316" s="60"/>
    </row>
    <row r="317" spans="22:22" x14ac:dyDescent="0.25">
      <c r="V317" s="60"/>
    </row>
    <row r="318" spans="22:22" x14ac:dyDescent="0.25">
      <c r="V318" s="60"/>
    </row>
    <row r="319" spans="22:22" x14ac:dyDescent="0.25">
      <c r="V319" s="60"/>
    </row>
    <row r="320" spans="22:22" x14ac:dyDescent="0.25">
      <c r="V320" s="60"/>
    </row>
    <row r="321" spans="22:22" x14ac:dyDescent="0.25">
      <c r="V321" s="60"/>
    </row>
    <row r="322" spans="22:22" x14ac:dyDescent="0.25">
      <c r="V322" s="60"/>
    </row>
    <row r="323" spans="22:22" x14ac:dyDescent="0.25">
      <c r="V323" s="60"/>
    </row>
    <row r="324" spans="22:22" x14ac:dyDescent="0.25">
      <c r="V324" s="60"/>
    </row>
    <row r="325" spans="22:22" x14ac:dyDescent="0.25">
      <c r="V325" s="60"/>
    </row>
    <row r="326" spans="22:22" x14ac:dyDescent="0.25">
      <c r="V326" s="60"/>
    </row>
    <row r="327" spans="22:22" x14ac:dyDescent="0.25">
      <c r="V327" s="60"/>
    </row>
    <row r="328" spans="22:22" x14ac:dyDescent="0.25">
      <c r="V328" s="60"/>
    </row>
    <row r="329" spans="22:22" x14ac:dyDescent="0.25">
      <c r="V329" s="60"/>
    </row>
    <row r="330" spans="22:22" x14ac:dyDescent="0.25">
      <c r="V330" s="60"/>
    </row>
    <row r="331" spans="22:22" x14ac:dyDescent="0.25">
      <c r="V331" s="60"/>
    </row>
    <row r="332" spans="22:22" x14ac:dyDescent="0.25">
      <c r="V332" s="60"/>
    </row>
    <row r="333" spans="22:22" x14ac:dyDescent="0.25">
      <c r="V333" s="60"/>
    </row>
    <row r="334" spans="22:22" x14ac:dyDescent="0.25">
      <c r="V334" s="60"/>
    </row>
    <row r="335" spans="22:22" x14ac:dyDescent="0.25">
      <c r="V335" s="60"/>
    </row>
    <row r="336" spans="22:22" x14ac:dyDescent="0.25">
      <c r="V336" s="60"/>
    </row>
    <row r="337" spans="22:22" x14ac:dyDescent="0.25">
      <c r="V337" s="60"/>
    </row>
    <row r="338" spans="22:22" x14ac:dyDescent="0.25">
      <c r="V338" s="60"/>
    </row>
    <row r="339" spans="22:22" x14ac:dyDescent="0.25">
      <c r="V339" s="60"/>
    </row>
    <row r="340" spans="22:22" x14ac:dyDescent="0.25">
      <c r="V340" s="60"/>
    </row>
    <row r="341" spans="22:22" x14ac:dyDescent="0.25">
      <c r="V341" s="60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S196"/>
  <sheetViews>
    <sheetView topLeftCell="A156" workbookViewId="0">
      <selection activeCell="V41" sqref="V41"/>
    </sheetView>
  </sheetViews>
  <sheetFormatPr defaultRowHeight="15" x14ac:dyDescent="0.25"/>
  <cols>
    <col min="1" max="1" width="4.140625" style="60" customWidth="1"/>
    <col min="2" max="2" width="14.7109375" style="60" customWidth="1"/>
    <col min="3" max="5" width="9.140625" style="60"/>
    <col min="6" max="6" width="3.28515625" style="60" customWidth="1"/>
    <col min="7" max="7" width="4.140625" style="60" customWidth="1"/>
    <col min="8" max="8" width="14.5703125" style="60" customWidth="1"/>
    <col min="9" max="11" width="9.140625" style="60" customWidth="1"/>
    <col min="12" max="12" width="3.28515625" style="60" customWidth="1"/>
    <col min="13" max="13" width="3.5703125" style="60" customWidth="1"/>
    <col min="14" max="14" width="18.140625" style="60" customWidth="1"/>
    <col min="15" max="18" width="9.140625" style="60"/>
    <col min="19" max="19" width="3.28515625" style="60" customWidth="1"/>
    <col min="20" max="16384" width="9.140625" style="60"/>
  </cols>
  <sheetData>
    <row r="2" spans="1:19" ht="38.25" x14ac:dyDescent="0.25">
      <c r="B2" s="272" t="s">
        <v>1457</v>
      </c>
      <c r="C2" s="276" t="s">
        <v>1077</v>
      </c>
      <c r="D2" s="276" t="s">
        <v>1463</v>
      </c>
      <c r="E2" s="276" t="s">
        <v>1078</v>
      </c>
      <c r="F2" s="276"/>
      <c r="H2" s="272" t="s">
        <v>1457</v>
      </c>
      <c r="I2" s="276" t="s">
        <v>1078</v>
      </c>
      <c r="J2" s="276" t="s">
        <v>1462</v>
      </c>
      <c r="K2" s="276" t="s">
        <v>1079</v>
      </c>
      <c r="L2" s="204"/>
      <c r="N2" s="272" t="s">
        <v>1457</v>
      </c>
      <c r="O2" s="276" t="s">
        <v>1078</v>
      </c>
      <c r="P2" s="276" t="s">
        <v>1464</v>
      </c>
      <c r="Q2" s="276" t="s">
        <v>1462</v>
      </c>
      <c r="R2" s="276" t="s">
        <v>1079</v>
      </c>
      <c r="S2" s="204"/>
    </row>
    <row r="3" spans="1:19" x14ac:dyDescent="0.25">
      <c r="B3" s="287" t="s">
        <v>1077</v>
      </c>
      <c r="C3" s="242"/>
      <c r="D3" s="238">
        <v>1.0912729585477177E-4</v>
      </c>
      <c r="E3" s="238">
        <v>1.0912652680916679E-4</v>
      </c>
      <c r="F3" s="294"/>
      <c r="H3" s="287" t="s">
        <v>1078</v>
      </c>
      <c r="I3" s="242"/>
      <c r="J3" s="238">
        <v>3.2627350607539185E-4</v>
      </c>
      <c r="K3" s="238">
        <v>1.0832855801945485E-4</v>
      </c>
      <c r="L3" s="204"/>
      <c r="N3" s="287" t="s">
        <v>1078</v>
      </c>
      <c r="O3" s="242"/>
      <c r="P3" s="242">
        <v>0.9105047873653952</v>
      </c>
      <c r="Q3" s="238">
        <v>4.5795735356302103E-4</v>
      </c>
      <c r="R3" s="238">
        <v>1.4715987451996426E-4</v>
      </c>
      <c r="S3" s="204"/>
    </row>
    <row r="4" spans="1:19" x14ac:dyDescent="0.25">
      <c r="B4" s="287" t="s">
        <v>1080</v>
      </c>
      <c r="C4" s="238">
        <v>1.0912729585477177E-4</v>
      </c>
      <c r="D4" s="242"/>
      <c r="E4" s="242">
        <v>0.47474204592316571</v>
      </c>
      <c r="F4" s="296"/>
      <c r="H4" s="287" t="s">
        <v>1081</v>
      </c>
      <c r="I4" s="238">
        <v>3.2627350607539185E-4</v>
      </c>
      <c r="J4" s="242"/>
      <c r="K4" s="238">
        <v>1.083523794112029E-4</v>
      </c>
      <c r="L4" s="204"/>
      <c r="N4" s="287" t="s">
        <v>1229</v>
      </c>
      <c r="O4" s="242">
        <v>0.9105047873653952</v>
      </c>
      <c r="P4" s="242"/>
      <c r="Q4" s="242">
        <v>0.78365136990213302</v>
      </c>
      <c r="R4" s="238">
        <v>1.2453159703339045E-2</v>
      </c>
      <c r="S4" s="204"/>
    </row>
    <row r="5" spans="1:19" x14ac:dyDescent="0.25">
      <c r="B5" s="287" t="s">
        <v>1078</v>
      </c>
      <c r="C5" s="238">
        <v>1.0912652680916679E-4</v>
      </c>
      <c r="D5" s="242">
        <v>0.47474204592316571</v>
      </c>
      <c r="E5" s="242"/>
      <c r="F5" s="296"/>
      <c r="H5" s="287" t="s">
        <v>1079</v>
      </c>
      <c r="I5" s="238">
        <v>1.0832855801945485E-4</v>
      </c>
      <c r="J5" s="238">
        <v>1.083523794112029E-4</v>
      </c>
      <c r="K5" s="242"/>
      <c r="L5" s="204"/>
      <c r="N5" s="287" t="s">
        <v>1081</v>
      </c>
      <c r="O5" s="238">
        <v>4.5795735356302103E-4</v>
      </c>
      <c r="P5" s="242">
        <v>0.78365136990213302</v>
      </c>
      <c r="Q5" s="242"/>
      <c r="R5" s="238">
        <v>1.4803481089831205E-4</v>
      </c>
      <c r="S5" s="204"/>
    </row>
    <row r="6" spans="1:19" x14ac:dyDescent="0.25">
      <c r="B6" s="204"/>
      <c r="C6" s="204"/>
      <c r="D6" s="204"/>
      <c r="E6" s="204"/>
      <c r="F6" s="204"/>
      <c r="H6" s="287"/>
      <c r="I6" s="294"/>
      <c r="J6" s="294"/>
      <c r="K6" s="296"/>
      <c r="L6" s="204"/>
      <c r="N6" s="287" t="s">
        <v>1079</v>
      </c>
      <c r="O6" s="238">
        <v>1.4715987451996426E-4</v>
      </c>
      <c r="P6" s="238">
        <v>1.2453159703339045E-2</v>
      </c>
      <c r="Q6" s="238">
        <v>1.4803481089831205E-4</v>
      </c>
      <c r="R6" s="242"/>
      <c r="S6" s="204"/>
    </row>
    <row r="7" spans="1:19" x14ac:dyDescent="0.25">
      <c r="N7" s="287"/>
      <c r="O7" s="294"/>
      <c r="P7" s="295"/>
      <c r="Q7" s="294"/>
      <c r="R7" s="296"/>
      <c r="S7" s="204"/>
    </row>
    <row r="8" spans="1:19" x14ac:dyDescent="0.25">
      <c r="N8" s="46"/>
      <c r="O8" s="46"/>
      <c r="P8" s="46"/>
      <c r="Q8" s="46"/>
      <c r="R8" s="46"/>
    </row>
    <row r="9" spans="1:19" ht="38.25" x14ac:dyDescent="0.25">
      <c r="B9" s="272" t="s">
        <v>1470</v>
      </c>
      <c r="C9" s="276" t="s">
        <v>1077</v>
      </c>
      <c r="D9" s="276" t="s">
        <v>1463</v>
      </c>
      <c r="E9" s="276" t="s">
        <v>1078</v>
      </c>
      <c r="F9" s="276"/>
      <c r="H9" s="272" t="s">
        <v>1470</v>
      </c>
      <c r="I9" s="276" t="s">
        <v>1078</v>
      </c>
      <c r="J9" s="276" t="s">
        <v>1462</v>
      </c>
      <c r="K9" s="276" t="s">
        <v>1079</v>
      </c>
      <c r="L9" s="204"/>
      <c r="N9" s="272" t="s">
        <v>1470</v>
      </c>
      <c r="O9" s="276" t="s">
        <v>1078</v>
      </c>
      <c r="P9" s="276" t="s">
        <v>1464</v>
      </c>
      <c r="Q9" s="276" t="s">
        <v>1462</v>
      </c>
      <c r="R9" s="276" t="s">
        <v>1079</v>
      </c>
      <c r="S9" s="204"/>
    </row>
    <row r="10" spans="1:19" x14ac:dyDescent="0.25">
      <c r="B10" s="287" t="s">
        <v>1077</v>
      </c>
      <c r="C10" s="242"/>
      <c r="D10" s="238">
        <v>1.0912653508921011E-4</v>
      </c>
      <c r="E10" s="238">
        <v>1.0912652680916679E-4</v>
      </c>
      <c r="F10" s="294"/>
      <c r="H10" s="287" t="s">
        <v>1078</v>
      </c>
      <c r="I10" s="242"/>
      <c r="J10" s="238">
        <v>1.0832855801956587E-4</v>
      </c>
      <c r="K10" s="238">
        <v>1.0832855801945485E-4</v>
      </c>
      <c r="L10" s="204"/>
      <c r="N10" s="287" t="s">
        <v>1078</v>
      </c>
      <c r="O10" s="242"/>
      <c r="P10" s="242">
        <v>5.1630565864533295E-2</v>
      </c>
      <c r="Q10" s="238">
        <v>1.4715987452040835E-4</v>
      </c>
      <c r="R10" s="238">
        <v>1.4715987451996426E-4</v>
      </c>
      <c r="S10" s="204"/>
    </row>
    <row r="11" spans="1:19" x14ac:dyDescent="0.25">
      <c r="B11" s="287" t="s">
        <v>1080</v>
      </c>
      <c r="C11" s="238">
        <v>1.0912653508921011E-4</v>
      </c>
      <c r="D11" s="242"/>
      <c r="E11" s="242">
        <v>0.61196735595765261</v>
      </c>
      <c r="F11" s="296"/>
      <c r="H11" s="287" t="s">
        <v>1081</v>
      </c>
      <c r="I11" s="238">
        <v>1.0832855801956587E-4</v>
      </c>
      <c r="J11" s="242"/>
      <c r="K11" s="238">
        <v>1.0832889697776071E-4</v>
      </c>
      <c r="L11" s="204"/>
      <c r="N11" s="287" t="s">
        <v>1229</v>
      </c>
      <c r="O11" s="242">
        <v>5.1630565864533295E-2</v>
      </c>
      <c r="P11" s="242"/>
      <c r="Q11" s="242">
        <v>0.82856594903881464</v>
      </c>
      <c r="R11" s="238">
        <v>6.9763747756078631E-3</v>
      </c>
      <c r="S11" s="204"/>
    </row>
    <row r="12" spans="1:19" x14ac:dyDescent="0.25">
      <c r="B12" s="287" t="s">
        <v>1078</v>
      </c>
      <c r="C12" s="238">
        <v>1.0912652680916679E-4</v>
      </c>
      <c r="D12" s="242">
        <v>0.61196735595765261</v>
      </c>
      <c r="E12" s="242"/>
      <c r="F12" s="296"/>
      <c r="H12" s="287" t="s">
        <v>1079</v>
      </c>
      <c r="I12" s="238">
        <v>1.0832855801945485E-4</v>
      </c>
      <c r="J12" s="238">
        <v>1.0832889697776071E-4</v>
      </c>
      <c r="K12" s="242"/>
      <c r="L12" s="204"/>
      <c r="N12" s="287" t="s">
        <v>1081</v>
      </c>
      <c r="O12" s="238">
        <v>1.4715987452040835E-4</v>
      </c>
      <c r="P12" s="242">
        <v>0.82856594903881464</v>
      </c>
      <c r="Q12" s="242"/>
      <c r="R12" s="238">
        <v>1.4717993399571139E-4</v>
      </c>
      <c r="S12" s="204"/>
    </row>
    <row r="13" spans="1:19" x14ac:dyDescent="0.25">
      <c r="B13" s="204"/>
      <c r="C13" s="204"/>
      <c r="D13" s="204"/>
      <c r="E13" s="204"/>
      <c r="F13" s="204"/>
      <c r="H13" s="287"/>
      <c r="I13" s="294"/>
      <c r="J13" s="294"/>
      <c r="K13" s="296"/>
      <c r="L13" s="204"/>
      <c r="N13" s="287" t="s">
        <v>1079</v>
      </c>
      <c r="O13" s="238">
        <v>1.4715987451996426E-4</v>
      </c>
      <c r="P13" s="238">
        <v>6.9763747756078631E-3</v>
      </c>
      <c r="Q13" s="238">
        <v>1.4717993399571139E-4</v>
      </c>
      <c r="R13" s="242"/>
      <c r="S13" s="204"/>
    </row>
    <row r="14" spans="1:19" x14ac:dyDescent="0.25">
      <c r="N14" s="287"/>
      <c r="O14" s="294"/>
      <c r="P14" s="295"/>
      <c r="Q14" s="294"/>
      <c r="R14" s="296"/>
      <c r="S14" s="204"/>
    </row>
    <row r="16" spans="1:19" ht="38.25" x14ac:dyDescent="0.25">
      <c r="A16" s="268"/>
      <c r="B16" s="272" t="s">
        <v>1471</v>
      </c>
      <c r="C16" s="276" t="s">
        <v>1077</v>
      </c>
      <c r="D16" s="276" t="s">
        <v>1463</v>
      </c>
      <c r="E16" s="276" t="s">
        <v>1078</v>
      </c>
      <c r="F16" s="276"/>
      <c r="H16" s="272" t="s">
        <v>1471</v>
      </c>
      <c r="I16" s="276" t="s">
        <v>1078</v>
      </c>
      <c r="J16" s="276" t="s">
        <v>1462</v>
      </c>
      <c r="K16" s="276" t="s">
        <v>1079</v>
      </c>
      <c r="L16" s="204"/>
      <c r="N16" s="272" t="s">
        <v>1471</v>
      </c>
      <c r="O16" s="276" t="s">
        <v>1078</v>
      </c>
      <c r="P16" s="276" t="s">
        <v>1464</v>
      </c>
      <c r="Q16" s="276" t="s">
        <v>1462</v>
      </c>
      <c r="R16" s="276" t="s">
        <v>1079</v>
      </c>
      <c r="S16" s="204"/>
    </row>
    <row r="17" spans="1:19" x14ac:dyDescent="0.25">
      <c r="A17" s="268"/>
      <c r="B17" s="287" t="s">
        <v>1077</v>
      </c>
      <c r="C17" s="242"/>
      <c r="D17" s="242">
        <v>0.27462557853350389</v>
      </c>
      <c r="E17" s="238">
        <v>1.0912652680916679E-4</v>
      </c>
      <c r="F17" s="294"/>
      <c r="H17" s="287" t="s">
        <v>1078</v>
      </c>
      <c r="I17" s="242"/>
      <c r="J17" s="242">
        <v>0.1963641370099658</v>
      </c>
      <c r="K17" s="238">
        <v>1.0832855801945485E-4</v>
      </c>
      <c r="L17" s="204"/>
      <c r="N17" s="287" t="s">
        <v>1078</v>
      </c>
      <c r="O17" s="242"/>
      <c r="P17" s="242">
        <v>0.8516340742380506</v>
      </c>
      <c r="Q17" s="242">
        <v>0.14787876900815178</v>
      </c>
      <c r="R17" s="238">
        <v>1.4715987451996426E-4</v>
      </c>
      <c r="S17" s="204"/>
    </row>
    <row r="18" spans="1:19" x14ac:dyDescent="0.25">
      <c r="B18" s="287" t="s">
        <v>1080</v>
      </c>
      <c r="C18" s="242">
        <v>0.27462557853350389</v>
      </c>
      <c r="D18" s="242"/>
      <c r="E18" s="238">
        <v>1.0912692482190067E-4</v>
      </c>
      <c r="F18" s="296"/>
      <c r="H18" s="287" t="s">
        <v>1081</v>
      </c>
      <c r="I18" s="242">
        <v>0.1963641370099658</v>
      </c>
      <c r="J18" s="242"/>
      <c r="K18" s="238">
        <v>1.0832855979236999E-4</v>
      </c>
      <c r="L18" s="204"/>
      <c r="N18" s="287" t="s">
        <v>1229</v>
      </c>
      <c r="O18" s="242">
        <v>0.8516340742380506</v>
      </c>
      <c r="P18" s="242"/>
      <c r="Q18" s="242">
        <v>0.40405899815434121</v>
      </c>
      <c r="R18" s="238">
        <v>3.6953757692992362E-4</v>
      </c>
      <c r="S18" s="204"/>
    </row>
    <row r="19" spans="1:19" x14ac:dyDescent="0.25">
      <c r="B19" s="287" t="s">
        <v>1078</v>
      </c>
      <c r="C19" s="238">
        <v>1.0912652680916679E-4</v>
      </c>
      <c r="D19" s="238">
        <v>1.0912692482190067E-4</v>
      </c>
      <c r="E19" s="242"/>
      <c r="F19" s="296"/>
      <c r="H19" s="287" t="s">
        <v>1079</v>
      </c>
      <c r="I19" s="238">
        <v>1.0832855801945485E-4</v>
      </c>
      <c r="J19" s="238">
        <v>1.0832855979236999E-4</v>
      </c>
      <c r="K19" s="242"/>
      <c r="L19" s="204"/>
      <c r="N19" s="287" t="s">
        <v>1081</v>
      </c>
      <c r="O19" s="242">
        <v>0.14787876900815178</v>
      </c>
      <c r="P19" s="242">
        <v>0.40405899815434121</v>
      </c>
      <c r="Q19" s="242"/>
      <c r="R19" s="238">
        <v>1.4716036033568525E-4</v>
      </c>
      <c r="S19" s="204"/>
    </row>
    <row r="20" spans="1:19" x14ac:dyDescent="0.25">
      <c r="B20" s="204"/>
      <c r="C20" s="204"/>
      <c r="D20" s="204"/>
      <c r="E20" s="204"/>
      <c r="F20" s="204"/>
      <c r="H20" s="287"/>
      <c r="I20" s="294"/>
      <c r="J20" s="294"/>
      <c r="K20" s="296"/>
      <c r="L20" s="204"/>
      <c r="N20" s="287" t="s">
        <v>1079</v>
      </c>
      <c r="O20" s="238">
        <v>1.4715987451996426E-4</v>
      </c>
      <c r="P20" s="238">
        <v>3.6953757692992362E-4</v>
      </c>
      <c r="Q20" s="238">
        <v>1.4716036033568525E-4</v>
      </c>
      <c r="R20" s="242"/>
      <c r="S20" s="204"/>
    </row>
    <row r="21" spans="1:19" x14ac:dyDescent="0.25">
      <c r="N21" s="287"/>
      <c r="O21" s="294"/>
      <c r="P21" s="295"/>
      <c r="Q21" s="294"/>
      <c r="R21" s="296"/>
      <c r="S21" s="204"/>
    </row>
    <row r="23" spans="1:19" ht="45" x14ac:dyDescent="0.25">
      <c r="B23" s="272" t="s">
        <v>1472</v>
      </c>
      <c r="C23" s="276" t="s">
        <v>1077</v>
      </c>
      <c r="D23" s="276" t="s">
        <v>1463</v>
      </c>
      <c r="E23" s="276" t="s">
        <v>1078</v>
      </c>
      <c r="F23" s="276"/>
      <c r="H23" s="272" t="s">
        <v>1472</v>
      </c>
      <c r="I23" s="276" t="s">
        <v>1078</v>
      </c>
      <c r="J23" s="276" t="s">
        <v>1462</v>
      </c>
      <c r="K23" s="276" t="s">
        <v>1079</v>
      </c>
      <c r="L23" s="204"/>
      <c r="N23" s="272" t="s">
        <v>1472</v>
      </c>
      <c r="O23" s="276" t="s">
        <v>1078</v>
      </c>
      <c r="P23" s="276" t="s">
        <v>1464</v>
      </c>
      <c r="Q23" s="276" t="s">
        <v>1462</v>
      </c>
      <c r="R23" s="276" t="s">
        <v>1079</v>
      </c>
      <c r="S23" s="204"/>
    </row>
    <row r="24" spans="1:19" x14ac:dyDescent="0.25">
      <c r="B24" s="287" t="s">
        <v>1077</v>
      </c>
      <c r="C24" s="242"/>
      <c r="D24" s="238">
        <v>3.2280927649013358E-2</v>
      </c>
      <c r="E24" s="238">
        <v>1.5224839343466745E-2</v>
      </c>
      <c r="F24" s="294"/>
      <c r="H24" s="287" t="s">
        <v>1078</v>
      </c>
      <c r="I24" s="242"/>
      <c r="J24" s="238">
        <v>1.1117400109206255E-4</v>
      </c>
      <c r="K24" s="238">
        <v>1.0832855801945485E-4</v>
      </c>
      <c r="L24" s="204"/>
      <c r="N24" s="287" t="s">
        <v>1078</v>
      </c>
      <c r="O24" s="242"/>
      <c r="P24" s="242">
        <v>0.38810535417373748</v>
      </c>
      <c r="Q24" s="238">
        <v>1.5863947138150536E-4</v>
      </c>
      <c r="R24" s="238">
        <v>1.4715987451996426E-4</v>
      </c>
      <c r="S24" s="204"/>
    </row>
    <row r="25" spans="1:19" x14ac:dyDescent="0.25">
      <c r="B25" s="287" t="s">
        <v>1080</v>
      </c>
      <c r="C25" s="238">
        <v>3.2280927649013358E-2</v>
      </c>
      <c r="D25" s="242"/>
      <c r="E25" s="242">
        <v>0.55677407996737793</v>
      </c>
      <c r="F25" s="296"/>
      <c r="H25" s="287" t="s">
        <v>1081</v>
      </c>
      <c r="I25" s="238">
        <v>1.1117400109206255E-4</v>
      </c>
      <c r="J25" s="242"/>
      <c r="K25" s="242">
        <v>0.18866787994915313</v>
      </c>
      <c r="L25" s="204"/>
      <c r="N25" s="287" t="s">
        <v>1229</v>
      </c>
      <c r="O25" s="242">
        <v>0.38810535417373748</v>
      </c>
      <c r="P25" s="242"/>
      <c r="Q25" s="242">
        <v>0.98464325047426304</v>
      </c>
      <c r="R25" s="242">
        <v>0.7672250095608647</v>
      </c>
      <c r="S25" s="204"/>
    </row>
    <row r="26" spans="1:19" x14ac:dyDescent="0.25">
      <c r="B26" s="287" t="s">
        <v>1078</v>
      </c>
      <c r="C26" s="238">
        <v>1.5224839343466745E-2</v>
      </c>
      <c r="D26" s="242">
        <v>0.55677407996737793</v>
      </c>
      <c r="E26" s="242"/>
      <c r="F26" s="296"/>
      <c r="H26" s="287" t="s">
        <v>1079</v>
      </c>
      <c r="I26" s="238">
        <v>1.0832855801945485E-4</v>
      </c>
      <c r="J26" s="242">
        <v>0.18866787994915313</v>
      </c>
      <c r="K26" s="242"/>
      <c r="L26" s="204"/>
      <c r="N26" s="287" t="s">
        <v>1081</v>
      </c>
      <c r="O26" s="238">
        <v>1.5863947138150536E-4</v>
      </c>
      <c r="P26" s="242">
        <v>0.98464325047426304</v>
      </c>
      <c r="Q26" s="242"/>
      <c r="R26" s="242">
        <v>0.40591280304122046</v>
      </c>
      <c r="S26" s="204"/>
    </row>
    <row r="27" spans="1:19" x14ac:dyDescent="0.25">
      <c r="B27" s="204"/>
      <c r="C27" s="204"/>
      <c r="D27" s="204"/>
      <c r="E27" s="204"/>
      <c r="F27" s="204"/>
      <c r="H27" s="287"/>
      <c r="I27" s="294"/>
      <c r="J27" s="294"/>
      <c r="K27" s="296"/>
      <c r="L27" s="204"/>
      <c r="N27" s="287" t="s">
        <v>1079</v>
      </c>
      <c r="O27" s="238">
        <v>1.4715987451996426E-4</v>
      </c>
      <c r="P27" s="242">
        <v>0.7672250095608647</v>
      </c>
      <c r="Q27" s="242">
        <v>0.40591280304122046</v>
      </c>
      <c r="R27" s="242"/>
      <c r="S27" s="204"/>
    </row>
    <row r="28" spans="1:19" x14ac:dyDescent="0.25">
      <c r="N28" s="287"/>
      <c r="O28" s="294"/>
      <c r="P28" s="295"/>
      <c r="Q28" s="294"/>
      <c r="R28" s="296"/>
      <c r="S28" s="204"/>
    </row>
    <row r="30" spans="1:19" ht="45" x14ac:dyDescent="0.25">
      <c r="B30" s="272" t="s">
        <v>1473</v>
      </c>
      <c r="C30" s="276" t="s">
        <v>1077</v>
      </c>
      <c r="D30" s="276" t="s">
        <v>1463</v>
      </c>
      <c r="E30" s="276" t="s">
        <v>1078</v>
      </c>
      <c r="F30" s="276"/>
      <c r="H30" s="272" t="s">
        <v>1473</v>
      </c>
      <c r="I30" s="276" t="s">
        <v>1078</v>
      </c>
      <c r="J30" s="276" t="s">
        <v>1462</v>
      </c>
      <c r="K30" s="276" t="s">
        <v>1079</v>
      </c>
      <c r="L30" s="204"/>
      <c r="N30" s="272" t="s">
        <v>1473</v>
      </c>
      <c r="O30" s="276" t="s">
        <v>1078</v>
      </c>
      <c r="P30" s="276" t="s">
        <v>1464</v>
      </c>
      <c r="Q30" s="276" t="s">
        <v>1462</v>
      </c>
      <c r="R30" s="276" t="s">
        <v>1079</v>
      </c>
      <c r="S30" s="204"/>
    </row>
    <row r="31" spans="1:19" x14ac:dyDescent="0.25">
      <c r="B31" s="287" t="s">
        <v>1077</v>
      </c>
      <c r="C31" s="242"/>
      <c r="D31" s="242">
        <v>0.55164992105720811</v>
      </c>
      <c r="E31" s="238">
        <v>1.0917129229703892E-4</v>
      </c>
      <c r="F31" s="294"/>
      <c r="H31" s="287" t="s">
        <v>1078</v>
      </c>
      <c r="I31" s="242"/>
      <c r="J31" s="238">
        <v>8.8274984034741877E-4</v>
      </c>
      <c r="K31" s="238">
        <v>1.2030583353690449E-3</v>
      </c>
      <c r="L31" s="204"/>
      <c r="N31" s="287" t="s">
        <v>1078</v>
      </c>
      <c r="O31" s="242"/>
      <c r="P31" s="242">
        <v>0.31728942770799695</v>
      </c>
      <c r="Q31" s="238">
        <v>4.1719261873041091E-3</v>
      </c>
      <c r="R31" s="238">
        <v>2.4008939889356151E-3</v>
      </c>
      <c r="S31" s="204"/>
    </row>
    <row r="32" spans="1:19" x14ac:dyDescent="0.25">
      <c r="B32" s="287" t="s">
        <v>1080</v>
      </c>
      <c r="C32" s="242">
        <v>0.55164992105720811</v>
      </c>
      <c r="D32" s="242"/>
      <c r="E32" s="238">
        <v>2.6585801873291182E-4</v>
      </c>
      <c r="F32" s="296"/>
      <c r="H32" s="287" t="s">
        <v>1081</v>
      </c>
      <c r="I32" s="238">
        <v>8.8274984034741877E-4</v>
      </c>
      <c r="J32" s="242"/>
      <c r="K32" s="242">
        <v>0.28374456299745532</v>
      </c>
      <c r="L32" s="204"/>
      <c r="N32" s="287" t="s">
        <v>1229</v>
      </c>
      <c r="O32" s="242">
        <v>0.31728942770799695</v>
      </c>
      <c r="P32" s="242"/>
      <c r="Q32" s="242">
        <v>0.98511164822912245</v>
      </c>
      <c r="R32" s="242">
        <v>0.81504953452731199</v>
      </c>
      <c r="S32" s="204"/>
    </row>
    <row r="33" spans="2:19" x14ac:dyDescent="0.25">
      <c r="B33" s="287" t="s">
        <v>1078</v>
      </c>
      <c r="C33" s="238">
        <v>1.0917129229703892E-4</v>
      </c>
      <c r="D33" s="238">
        <v>2.6585801873291182E-4</v>
      </c>
      <c r="E33" s="242"/>
      <c r="F33" s="296"/>
      <c r="H33" s="287" t="s">
        <v>1079</v>
      </c>
      <c r="I33" s="238">
        <v>1.2030583353690449E-3</v>
      </c>
      <c r="J33" s="242">
        <v>0.28374456299745532</v>
      </c>
      <c r="K33" s="242"/>
      <c r="L33" s="204"/>
      <c r="N33" s="287" t="s">
        <v>1081</v>
      </c>
      <c r="O33" s="238">
        <v>4.1719261873041091E-3</v>
      </c>
      <c r="P33" s="242">
        <v>0.98511164822912245</v>
      </c>
      <c r="Q33" s="242"/>
      <c r="R33" s="242">
        <v>0.54052131913984902</v>
      </c>
      <c r="S33" s="204"/>
    </row>
    <row r="34" spans="2:19" x14ac:dyDescent="0.25">
      <c r="B34" s="204"/>
      <c r="C34" s="204"/>
      <c r="D34" s="204"/>
      <c r="E34" s="204"/>
      <c r="F34" s="204"/>
      <c r="H34" s="287"/>
      <c r="I34" s="294"/>
      <c r="J34" s="294"/>
      <c r="K34" s="296"/>
      <c r="L34" s="204"/>
      <c r="N34" s="287" t="s">
        <v>1079</v>
      </c>
      <c r="O34" s="238">
        <v>2.4008939889356151E-3</v>
      </c>
      <c r="P34" s="242">
        <v>0.81504953452731199</v>
      </c>
      <c r="Q34" s="242">
        <v>0.54052131913984902</v>
      </c>
      <c r="R34" s="242"/>
      <c r="S34" s="204"/>
    </row>
    <row r="35" spans="2:19" x14ac:dyDescent="0.25">
      <c r="N35" s="287"/>
      <c r="O35" s="294"/>
      <c r="P35" s="295"/>
      <c r="Q35" s="294"/>
      <c r="R35" s="296"/>
      <c r="S35" s="204"/>
    </row>
    <row r="37" spans="2:19" ht="60" x14ac:dyDescent="0.25">
      <c r="B37" s="272" t="s">
        <v>1474</v>
      </c>
      <c r="C37" s="276" t="s">
        <v>1077</v>
      </c>
      <c r="D37" s="276" t="s">
        <v>1463</v>
      </c>
      <c r="E37" s="276" t="s">
        <v>1078</v>
      </c>
      <c r="F37" s="276"/>
      <c r="H37" s="272" t="s">
        <v>1474</v>
      </c>
      <c r="I37" s="276" t="s">
        <v>1078</v>
      </c>
      <c r="J37" s="276" t="s">
        <v>1462</v>
      </c>
      <c r="K37" s="276" t="s">
        <v>1079</v>
      </c>
      <c r="L37" s="204"/>
      <c r="N37" s="272" t="s">
        <v>1474</v>
      </c>
      <c r="O37" s="276" t="s">
        <v>1078</v>
      </c>
      <c r="P37" s="276" t="s">
        <v>1464</v>
      </c>
      <c r="Q37" s="276" t="s">
        <v>1462</v>
      </c>
      <c r="R37" s="276" t="s">
        <v>1079</v>
      </c>
      <c r="S37" s="204"/>
    </row>
    <row r="38" spans="2:19" x14ac:dyDescent="0.25">
      <c r="B38" s="287" t="s">
        <v>1077</v>
      </c>
      <c r="C38" s="242"/>
      <c r="D38" s="242">
        <v>0.22675778547663772</v>
      </c>
      <c r="E38" s="238">
        <v>1.0912652680916679E-4</v>
      </c>
      <c r="F38" s="294"/>
      <c r="H38" s="287" t="s">
        <v>1078</v>
      </c>
      <c r="I38" s="242"/>
      <c r="J38" s="238">
        <v>1.0840489049257496E-4</v>
      </c>
      <c r="K38" s="238">
        <v>1.0832855801945485E-4</v>
      </c>
      <c r="L38" s="204"/>
      <c r="N38" s="287" t="s">
        <v>1078</v>
      </c>
      <c r="O38" s="242"/>
      <c r="P38" s="242">
        <v>0.15876629401692544</v>
      </c>
      <c r="Q38" s="238">
        <v>1.4776781371306225E-4</v>
      </c>
      <c r="R38" s="238">
        <v>1.4715987451996426E-4</v>
      </c>
      <c r="S38" s="204"/>
    </row>
    <row r="39" spans="2:19" x14ac:dyDescent="0.25">
      <c r="B39" s="287" t="s">
        <v>1080</v>
      </c>
      <c r="C39" s="242">
        <v>0.22675778547663772</v>
      </c>
      <c r="D39" s="242"/>
      <c r="E39" s="238">
        <v>1.0912652716110749E-4</v>
      </c>
      <c r="F39" s="296"/>
      <c r="H39" s="287" t="s">
        <v>1081</v>
      </c>
      <c r="I39" s="238">
        <v>1.0840489049257496E-4</v>
      </c>
      <c r="J39" s="242"/>
      <c r="K39" s="238">
        <v>2.0296968234810975E-2</v>
      </c>
      <c r="L39" s="204"/>
      <c r="N39" s="287" t="s">
        <v>1229</v>
      </c>
      <c r="O39" s="242">
        <v>0.15876629401692544</v>
      </c>
      <c r="P39" s="242"/>
      <c r="Q39" s="242">
        <v>0.99968680900591245</v>
      </c>
      <c r="R39" s="242">
        <v>0.69844140615237416</v>
      </c>
      <c r="S39" s="204"/>
    </row>
    <row r="40" spans="2:19" x14ac:dyDescent="0.25">
      <c r="B40" s="287" t="s">
        <v>1078</v>
      </c>
      <c r="C40" s="238">
        <v>1.0912652680916679E-4</v>
      </c>
      <c r="D40" s="238">
        <v>1.0912652716110749E-4</v>
      </c>
      <c r="E40" s="242"/>
      <c r="F40" s="296"/>
      <c r="H40" s="287" t="s">
        <v>1079</v>
      </c>
      <c r="I40" s="238">
        <v>1.0832855801945485E-4</v>
      </c>
      <c r="J40" s="238">
        <v>2.0296968234810975E-2</v>
      </c>
      <c r="K40" s="242"/>
      <c r="L40" s="204"/>
      <c r="N40" s="287" t="s">
        <v>1081</v>
      </c>
      <c r="O40" s="238">
        <v>1.4776781371306225E-4</v>
      </c>
      <c r="P40" s="242">
        <v>0.99968680900591245</v>
      </c>
      <c r="Q40" s="242"/>
      <c r="R40" s="242">
        <v>5.7473558074369935E-2</v>
      </c>
      <c r="S40" s="204"/>
    </row>
    <row r="41" spans="2:19" x14ac:dyDescent="0.25">
      <c r="B41" s="204"/>
      <c r="C41" s="204"/>
      <c r="D41" s="204"/>
      <c r="E41" s="204"/>
      <c r="F41" s="204"/>
      <c r="H41" s="287"/>
      <c r="I41" s="294"/>
      <c r="J41" s="294"/>
      <c r="K41" s="296"/>
      <c r="L41" s="204"/>
      <c r="N41" s="287" t="s">
        <v>1079</v>
      </c>
      <c r="O41" s="238">
        <v>1.4715987451996426E-4</v>
      </c>
      <c r="P41" s="242">
        <v>0.69844140615237416</v>
      </c>
      <c r="Q41" s="242">
        <v>5.7473558074369935E-2</v>
      </c>
      <c r="R41" s="242"/>
      <c r="S41" s="204"/>
    </row>
    <row r="42" spans="2:19" x14ac:dyDescent="0.25">
      <c r="N42" s="287"/>
      <c r="O42" s="294"/>
      <c r="P42" s="295"/>
      <c r="Q42" s="294"/>
      <c r="R42" s="296"/>
      <c r="S42" s="204"/>
    </row>
    <row r="44" spans="2:19" ht="45" x14ac:dyDescent="0.25">
      <c r="B44" s="272" t="s">
        <v>1475</v>
      </c>
      <c r="C44" s="276" t="s">
        <v>1077</v>
      </c>
      <c r="D44" s="276" t="s">
        <v>1463</v>
      </c>
      <c r="E44" s="276" t="s">
        <v>1078</v>
      </c>
      <c r="F44" s="276"/>
      <c r="H44" s="272" t="s">
        <v>1475</v>
      </c>
      <c r="I44" s="276" t="s">
        <v>1078</v>
      </c>
      <c r="J44" s="276" t="s">
        <v>1462</v>
      </c>
      <c r="K44" s="276" t="s">
        <v>1079</v>
      </c>
      <c r="L44" s="204"/>
      <c r="N44" s="272" t="s">
        <v>1475</v>
      </c>
      <c r="O44" s="276" t="s">
        <v>1078</v>
      </c>
      <c r="P44" s="276" t="s">
        <v>1464</v>
      </c>
      <c r="Q44" s="276" t="s">
        <v>1462</v>
      </c>
      <c r="R44" s="276" t="s">
        <v>1079</v>
      </c>
      <c r="S44" s="204"/>
    </row>
    <row r="45" spans="2:19" x14ac:dyDescent="0.25">
      <c r="B45" s="287" t="s">
        <v>1077</v>
      </c>
      <c r="C45" s="242"/>
      <c r="D45" s="238">
        <v>2.1125296214397071E-4</v>
      </c>
      <c r="E45" s="242">
        <v>7.1709755085076154E-2</v>
      </c>
      <c r="F45" s="294"/>
      <c r="H45" s="287" t="s">
        <v>1078</v>
      </c>
      <c r="I45" s="242"/>
      <c r="J45" s="242">
        <v>7.1850212821427561E-2</v>
      </c>
      <c r="K45" s="242">
        <v>0.17459405200013789</v>
      </c>
      <c r="L45" s="204"/>
      <c r="N45" s="287" t="s">
        <v>1078</v>
      </c>
      <c r="O45" s="242"/>
      <c r="P45" s="242">
        <v>0.98550969978356118</v>
      </c>
      <c r="Q45" s="242">
        <v>0.11322939553472544</v>
      </c>
      <c r="R45" s="242">
        <v>0.28275468571233875</v>
      </c>
      <c r="S45" s="204"/>
    </row>
    <row r="46" spans="2:19" x14ac:dyDescent="0.25">
      <c r="B46" s="287" t="s">
        <v>1080</v>
      </c>
      <c r="C46" s="238">
        <v>2.1125296214397071E-4</v>
      </c>
      <c r="D46" s="242"/>
      <c r="E46" s="238">
        <v>6.6596829919319811E-3</v>
      </c>
      <c r="F46" s="296"/>
      <c r="H46" s="287" t="s">
        <v>1081</v>
      </c>
      <c r="I46" s="242">
        <v>7.1850212821427561E-2</v>
      </c>
      <c r="J46" s="242"/>
      <c r="K46" s="242">
        <v>0.5000329324969135</v>
      </c>
      <c r="L46" s="204"/>
      <c r="N46" s="287" t="s">
        <v>1229</v>
      </c>
      <c r="O46" s="242">
        <v>0.98550969978356118</v>
      </c>
      <c r="P46" s="242"/>
      <c r="Q46" s="242">
        <v>0.95669510236748867</v>
      </c>
      <c r="R46" s="242">
        <v>0.99991208307360779</v>
      </c>
      <c r="S46" s="204"/>
    </row>
    <row r="47" spans="2:19" x14ac:dyDescent="0.25">
      <c r="B47" s="287" t="s">
        <v>1078</v>
      </c>
      <c r="C47" s="242">
        <v>7.1709755085076154E-2</v>
      </c>
      <c r="D47" s="238">
        <v>6.6596829919319811E-3</v>
      </c>
      <c r="E47" s="242"/>
      <c r="F47" s="296"/>
      <c r="H47" s="287" t="s">
        <v>1079</v>
      </c>
      <c r="I47" s="242">
        <v>0.17459405200013789</v>
      </c>
      <c r="J47" s="242">
        <v>0.5000329324969135</v>
      </c>
      <c r="K47" s="242"/>
      <c r="L47" s="204"/>
      <c r="N47" s="287" t="s">
        <v>1081</v>
      </c>
      <c r="O47" s="242">
        <v>0.11322939553472544</v>
      </c>
      <c r="P47" s="242">
        <v>0.95669510236748867</v>
      </c>
      <c r="Q47" s="242"/>
      <c r="R47" s="242">
        <v>0.61350426245408896</v>
      </c>
      <c r="S47" s="204"/>
    </row>
    <row r="48" spans="2:19" x14ac:dyDescent="0.25">
      <c r="B48" s="204"/>
      <c r="C48" s="204"/>
      <c r="D48" s="204"/>
      <c r="E48" s="204"/>
      <c r="F48" s="204"/>
      <c r="H48" s="287"/>
      <c r="I48" s="294"/>
      <c r="J48" s="294"/>
      <c r="K48" s="296"/>
      <c r="L48" s="204"/>
      <c r="N48" s="287" t="s">
        <v>1079</v>
      </c>
      <c r="O48" s="242">
        <v>0.28275468571233875</v>
      </c>
      <c r="P48" s="242">
        <v>0.99991208307360779</v>
      </c>
      <c r="Q48" s="242">
        <v>0.61350426245408896</v>
      </c>
      <c r="R48" s="242"/>
      <c r="S48" s="204"/>
    </row>
    <row r="49" spans="2:19" x14ac:dyDescent="0.25">
      <c r="N49" s="287"/>
      <c r="O49" s="294"/>
      <c r="P49" s="295"/>
      <c r="Q49" s="294"/>
      <c r="R49" s="296"/>
      <c r="S49" s="204"/>
    </row>
    <row r="51" spans="2:19" ht="38.25" x14ac:dyDescent="0.25">
      <c r="B51" s="272" t="s">
        <v>1476</v>
      </c>
      <c r="C51" s="276" t="s">
        <v>1077</v>
      </c>
      <c r="D51" s="276" t="s">
        <v>1463</v>
      </c>
      <c r="E51" s="276" t="s">
        <v>1078</v>
      </c>
      <c r="F51" s="276"/>
      <c r="H51" s="272" t="s">
        <v>1476</v>
      </c>
      <c r="I51" s="276" t="s">
        <v>1078</v>
      </c>
      <c r="J51" s="276" t="s">
        <v>1462</v>
      </c>
      <c r="K51" s="276" t="s">
        <v>1079</v>
      </c>
      <c r="L51" s="204"/>
      <c r="N51" s="272" t="s">
        <v>1476</v>
      </c>
      <c r="O51" s="276" t="s">
        <v>1078</v>
      </c>
      <c r="P51" s="276" t="s">
        <v>1464</v>
      </c>
      <c r="Q51" s="276" t="s">
        <v>1462</v>
      </c>
      <c r="R51" s="276" t="s">
        <v>1079</v>
      </c>
      <c r="S51" s="204"/>
    </row>
    <row r="52" spans="2:19" x14ac:dyDescent="0.25">
      <c r="B52" s="287" t="s">
        <v>1077</v>
      </c>
      <c r="C52" s="242"/>
      <c r="D52" s="238">
        <v>1.0928446700864125E-4</v>
      </c>
      <c r="E52" s="238">
        <v>1.0912771821691702E-4</v>
      </c>
      <c r="F52" s="294"/>
      <c r="H52" s="287" t="s">
        <v>1078</v>
      </c>
      <c r="I52" s="242"/>
      <c r="J52" s="238">
        <v>3.2389488614759099E-4</v>
      </c>
      <c r="K52" s="238">
        <v>1.0841428426366928E-4</v>
      </c>
      <c r="L52" s="204"/>
      <c r="N52" s="287" t="s">
        <v>1078</v>
      </c>
      <c r="O52" s="242"/>
      <c r="P52" s="242">
        <v>0.46911652535856896</v>
      </c>
      <c r="Q52" s="238">
        <v>9.9386100085552265E-4</v>
      </c>
      <c r="R52" s="238">
        <v>1.4736609260523892E-4</v>
      </c>
      <c r="S52" s="204"/>
    </row>
    <row r="53" spans="2:19" x14ac:dyDescent="0.25">
      <c r="B53" s="287" t="s">
        <v>1080</v>
      </c>
      <c r="C53" s="238">
        <v>1.0928446700864125E-4</v>
      </c>
      <c r="D53" s="242"/>
      <c r="E53" s="242">
        <v>7.3729174702522049E-2</v>
      </c>
      <c r="F53" s="296"/>
      <c r="H53" s="287" t="s">
        <v>1081</v>
      </c>
      <c r="I53" s="238">
        <v>3.2389488614759099E-4</v>
      </c>
      <c r="J53" s="242"/>
      <c r="K53" s="242">
        <v>0.89328159114384842</v>
      </c>
      <c r="L53" s="204"/>
      <c r="N53" s="287" t="s">
        <v>1229</v>
      </c>
      <c r="O53" s="242">
        <v>0.46911652535856896</v>
      </c>
      <c r="P53" s="242"/>
      <c r="Q53" s="242">
        <v>0.99984199329750245</v>
      </c>
      <c r="R53" s="242">
        <v>0.99977015782641598</v>
      </c>
      <c r="S53" s="204"/>
    </row>
    <row r="54" spans="2:19" x14ac:dyDescent="0.25">
      <c r="B54" s="287" t="s">
        <v>1078</v>
      </c>
      <c r="C54" s="238">
        <v>1.0912771821691702E-4</v>
      </c>
      <c r="D54" s="242">
        <v>7.3729174702522049E-2</v>
      </c>
      <c r="E54" s="242"/>
      <c r="F54" s="296"/>
      <c r="H54" s="287" t="s">
        <v>1079</v>
      </c>
      <c r="I54" s="238">
        <v>1.0841428426366928E-4</v>
      </c>
      <c r="J54" s="242">
        <v>0.89328159114384842</v>
      </c>
      <c r="K54" s="242"/>
      <c r="L54" s="204"/>
      <c r="N54" s="287" t="s">
        <v>1081</v>
      </c>
      <c r="O54" s="238">
        <v>9.9386100085552265E-4</v>
      </c>
      <c r="P54" s="242">
        <v>0.99984199329750245</v>
      </c>
      <c r="Q54" s="242"/>
      <c r="R54" s="242">
        <v>0.96891757303536097</v>
      </c>
      <c r="S54" s="204"/>
    </row>
    <row r="55" spans="2:19" x14ac:dyDescent="0.25">
      <c r="B55" s="204"/>
      <c r="C55" s="204"/>
      <c r="D55" s="204"/>
      <c r="E55" s="204"/>
      <c r="F55" s="204"/>
      <c r="H55" s="287"/>
      <c r="I55" s="294"/>
      <c r="J55" s="294"/>
      <c r="K55" s="296"/>
      <c r="L55" s="204"/>
      <c r="N55" s="287" t="s">
        <v>1079</v>
      </c>
      <c r="O55" s="238">
        <v>1.4736609260523892E-4</v>
      </c>
      <c r="P55" s="242">
        <v>0.99977015782641598</v>
      </c>
      <c r="Q55" s="242">
        <v>0.96891757303536097</v>
      </c>
      <c r="R55" s="242"/>
      <c r="S55" s="204"/>
    </row>
    <row r="56" spans="2:19" x14ac:dyDescent="0.25">
      <c r="N56" s="287"/>
      <c r="O56" s="294"/>
      <c r="P56" s="295"/>
      <c r="Q56" s="294"/>
      <c r="R56" s="296"/>
      <c r="S56" s="204"/>
    </row>
    <row r="58" spans="2:19" ht="38.25" x14ac:dyDescent="0.25">
      <c r="B58" s="272" t="s">
        <v>1477</v>
      </c>
      <c r="C58" s="276" t="s">
        <v>1077</v>
      </c>
      <c r="D58" s="276" t="s">
        <v>1463</v>
      </c>
      <c r="E58" s="276" t="s">
        <v>1078</v>
      </c>
      <c r="F58" s="276"/>
      <c r="H58" s="272" t="s">
        <v>1477</v>
      </c>
      <c r="I58" s="276" t="s">
        <v>1078</v>
      </c>
      <c r="J58" s="276" t="s">
        <v>1462</v>
      </c>
      <c r="K58" s="276" t="s">
        <v>1079</v>
      </c>
      <c r="L58" s="204"/>
      <c r="N58" s="272" t="s">
        <v>1477</v>
      </c>
      <c r="O58" s="276" t="s">
        <v>1078</v>
      </c>
      <c r="P58" s="276" t="s">
        <v>1464</v>
      </c>
      <c r="Q58" s="276" t="s">
        <v>1462</v>
      </c>
      <c r="R58" s="276" t="s">
        <v>1079</v>
      </c>
      <c r="S58" s="204"/>
    </row>
    <row r="59" spans="2:19" x14ac:dyDescent="0.25">
      <c r="B59" s="287" t="s">
        <v>1077</v>
      </c>
      <c r="C59" s="242"/>
      <c r="D59" s="242">
        <v>0.60361689115702233</v>
      </c>
      <c r="E59" s="238">
        <v>1.0912652803385381E-4</v>
      </c>
      <c r="F59" s="294"/>
      <c r="H59" s="287" t="s">
        <v>1078</v>
      </c>
      <c r="I59" s="242"/>
      <c r="J59" s="238">
        <v>1.2155552536073588E-2</v>
      </c>
      <c r="K59" s="238">
        <v>4.0847253558495833E-4</v>
      </c>
      <c r="L59" s="204"/>
      <c r="N59" s="287" t="s">
        <v>1078</v>
      </c>
      <c r="O59" s="242"/>
      <c r="P59" s="242">
        <v>0.56471512485729036</v>
      </c>
      <c r="Q59" s="238">
        <v>4.0556204992934108E-2</v>
      </c>
      <c r="R59" s="238">
        <v>7.8938567993835917E-4</v>
      </c>
      <c r="S59" s="204"/>
    </row>
    <row r="60" spans="2:19" x14ac:dyDescent="0.25">
      <c r="B60" s="287" t="s">
        <v>1080</v>
      </c>
      <c r="C60" s="242">
        <v>0.60361689115702233</v>
      </c>
      <c r="D60" s="242"/>
      <c r="E60" s="238">
        <v>1.1399298667902347E-4</v>
      </c>
      <c r="F60" s="296"/>
      <c r="H60" s="287" t="s">
        <v>1081</v>
      </c>
      <c r="I60" s="238">
        <v>1.2155552536073588E-2</v>
      </c>
      <c r="J60" s="242"/>
      <c r="K60" s="242">
        <v>0.91436347953773967</v>
      </c>
      <c r="L60" s="204"/>
      <c r="N60" s="287" t="s">
        <v>1229</v>
      </c>
      <c r="O60" s="242">
        <v>0.56471512485729036</v>
      </c>
      <c r="P60" s="242"/>
      <c r="Q60" s="242">
        <v>0.99506760357144752</v>
      </c>
      <c r="R60" s="242">
        <v>0.98248959130985558</v>
      </c>
      <c r="S60" s="204"/>
    </row>
    <row r="61" spans="2:19" x14ac:dyDescent="0.25">
      <c r="B61" s="287" t="s">
        <v>1078</v>
      </c>
      <c r="C61" s="238">
        <v>1.0912652803385381E-4</v>
      </c>
      <c r="D61" s="238">
        <v>1.1399298667902347E-4</v>
      </c>
      <c r="E61" s="242"/>
      <c r="F61" s="296"/>
      <c r="H61" s="287" t="s">
        <v>1079</v>
      </c>
      <c r="I61" s="238">
        <v>4.0847253558495833E-4</v>
      </c>
      <c r="J61" s="242">
        <v>0.91436347953773967</v>
      </c>
      <c r="K61" s="242"/>
      <c r="L61" s="204"/>
      <c r="N61" s="287" t="s">
        <v>1081</v>
      </c>
      <c r="O61" s="238">
        <v>4.0556204992934108E-2</v>
      </c>
      <c r="P61" s="242">
        <v>0.99506760357144752</v>
      </c>
      <c r="Q61" s="242"/>
      <c r="R61" s="242">
        <v>0.98982124575917796</v>
      </c>
      <c r="S61" s="204"/>
    </row>
    <row r="62" spans="2:19" x14ac:dyDescent="0.25">
      <c r="B62" s="204"/>
      <c r="C62" s="204"/>
      <c r="D62" s="204"/>
      <c r="E62" s="204"/>
      <c r="F62" s="204"/>
      <c r="H62" s="287"/>
      <c r="I62" s="294"/>
      <c r="J62" s="294"/>
      <c r="K62" s="296"/>
      <c r="L62" s="204"/>
      <c r="N62" s="287" t="s">
        <v>1079</v>
      </c>
      <c r="O62" s="238">
        <v>7.8938567993835917E-4</v>
      </c>
      <c r="P62" s="242">
        <v>0.98248959130985558</v>
      </c>
      <c r="Q62" s="242">
        <v>0.98982124575917796</v>
      </c>
      <c r="R62" s="242"/>
      <c r="S62" s="204"/>
    </row>
    <row r="63" spans="2:19" x14ac:dyDescent="0.25">
      <c r="N63" s="287"/>
      <c r="O63" s="294"/>
      <c r="P63" s="295"/>
      <c r="Q63" s="294"/>
      <c r="R63" s="296"/>
      <c r="S63" s="204"/>
    </row>
    <row r="65" spans="2:19" ht="45" x14ac:dyDescent="0.25">
      <c r="B65" s="272" t="s">
        <v>1478</v>
      </c>
      <c r="C65" s="276" t="s">
        <v>1077</v>
      </c>
      <c r="D65" s="276" t="s">
        <v>1463</v>
      </c>
      <c r="E65" s="276" t="s">
        <v>1078</v>
      </c>
      <c r="F65" s="276"/>
      <c r="H65" s="272" t="s">
        <v>1478</v>
      </c>
      <c r="I65" s="276" t="s">
        <v>1078</v>
      </c>
      <c r="J65" s="276" t="s">
        <v>1462</v>
      </c>
      <c r="K65" s="276" t="s">
        <v>1079</v>
      </c>
      <c r="L65" s="204"/>
      <c r="N65" s="272" t="s">
        <v>1478</v>
      </c>
      <c r="O65" s="276" t="s">
        <v>1078</v>
      </c>
      <c r="P65" s="276" t="s">
        <v>1464</v>
      </c>
      <c r="Q65" s="276" t="s">
        <v>1462</v>
      </c>
      <c r="R65" s="276" t="s">
        <v>1079</v>
      </c>
      <c r="S65" s="204"/>
    </row>
    <row r="66" spans="2:19" x14ac:dyDescent="0.25">
      <c r="B66" s="287" t="s">
        <v>1077</v>
      </c>
      <c r="C66" s="242"/>
      <c r="D66" s="238">
        <v>2.1833483540811827E-4</v>
      </c>
      <c r="E66" s="238">
        <v>1.0912652680916679E-4</v>
      </c>
      <c r="F66" s="294"/>
      <c r="H66" s="287" t="s">
        <v>1078</v>
      </c>
      <c r="I66" s="242"/>
      <c r="J66" s="242">
        <v>9.5078144419765254E-2</v>
      </c>
      <c r="K66" s="238">
        <v>1.1237700658284222E-4</v>
      </c>
      <c r="L66" s="204"/>
      <c r="N66" s="287" t="s">
        <v>1078</v>
      </c>
      <c r="O66" s="242"/>
      <c r="P66" s="242">
        <v>0.99505369774584107</v>
      </c>
      <c r="Q66" s="242">
        <v>0.13994837850061814</v>
      </c>
      <c r="R66" s="238">
        <v>1.5601058154834924E-4</v>
      </c>
      <c r="S66" s="204"/>
    </row>
    <row r="67" spans="2:19" x14ac:dyDescent="0.25">
      <c r="B67" s="287" t="s">
        <v>1080</v>
      </c>
      <c r="C67" s="238">
        <v>2.1833483540811827E-4</v>
      </c>
      <c r="D67" s="242"/>
      <c r="E67" s="238">
        <v>2.4005328000627935E-2</v>
      </c>
      <c r="F67" s="296"/>
      <c r="H67" s="287" t="s">
        <v>1081</v>
      </c>
      <c r="I67" s="242">
        <v>9.5078144419765254E-2</v>
      </c>
      <c r="J67" s="242"/>
      <c r="K67" s="238">
        <v>1.0968933743060738E-4</v>
      </c>
      <c r="L67" s="204"/>
      <c r="N67" s="287" t="s">
        <v>1229</v>
      </c>
      <c r="O67" s="242">
        <v>0.99505369774584107</v>
      </c>
      <c r="P67" s="242"/>
      <c r="Q67" s="242">
        <v>0.93976314420875062</v>
      </c>
      <c r="R67" s="242">
        <v>0.48777479291737458</v>
      </c>
      <c r="S67" s="204"/>
    </row>
    <row r="68" spans="2:19" x14ac:dyDescent="0.25">
      <c r="B68" s="287" t="s">
        <v>1078</v>
      </c>
      <c r="C68" s="238">
        <v>1.0912652680916679E-4</v>
      </c>
      <c r="D68" s="238">
        <v>2.4005328000627935E-2</v>
      </c>
      <c r="E68" s="242"/>
      <c r="F68" s="296"/>
      <c r="H68" s="287" t="s">
        <v>1079</v>
      </c>
      <c r="I68" s="238">
        <v>1.1237700658284222E-4</v>
      </c>
      <c r="J68" s="238">
        <v>1.0968933743060738E-4</v>
      </c>
      <c r="K68" s="242"/>
      <c r="L68" s="204"/>
      <c r="N68" s="287" t="s">
        <v>1081</v>
      </c>
      <c r="O68" s="242">
        <v>0.13994837850061814</v>
      </c>
      <c r="P68" s="242">
        <v>0.93976314420875062</v>
      </c>
      <c r="Q68" s="242"/>
      <c r="R68" s="238">
        <v>1.5147350096089696E-4</v>
      </c>
      <c r="S68" s="204"/>
    </row>
    <row r="69" spans="2:19" x14ac:dyDescent="0.25">
      <c r="B69" s="204"/>
      <c r="C69" s="204"/>
      <c r="D69" s="204"/>
      <c r="E69" s="204"/>
      <c r="F69" s="204"/>
      <c r="H69" s="287"/>
      <c r="I69" s="294"/>
      <c r="J69" s="294"/>
      <c r="K69" s="296"/>
      <c r="L69" s="204"/>
      <c r="N69" s="287" t="s">
        <v>1079</v>
      </c>
      <c r="O69" s="238">
        <v>1.5601058154834924E-4</v>
      </c>
      <c r="P69" s="242">
        <v>0.48777479291737458</v>
      </c>
      <c r="Q69" s="238">
        <v>1.5147350096089696E-4</v>
      </c>
      <c r="R69" s="242"/>
      <c r="S69" s="204"/>
    </row>
    <row r="70" spans="2:19" x14ac:dyDescent="0.25">
      <c r="N70" s="287"/>
      <c r="O70" s="294"/>
      <c r="P70" s="295"/>
      <c r="Q70" s="294"/>
      <c r="R70" s="296"/>
      <c r="S70" s="204"/>
    </row>
    <row r="72" spans="2:19" ht="60" x14ac:dyDescent="0.25">
      <c r="B72" s="272" t="s">
        <v>1479</v>
      </c>
      <c r="C72" s="276" t="s">
        <v>1077</v>
      </c>
      <c r="D72" s="276" t="s">
        <v>1463</v>
      </c>
      <c r="E72" s="276" t="s">
        <v>1078</v>
      </c>
      <c r="F72" s="276"/>
      <c r="H72" s="272" t="s">
        <v>1479</v>
      </c>
      <c r="I72" s="276" t="s">
        <v>1078</v>
      </c>
      <c r="J72" s="276" t="s">
        <v>1462</v>
      </c>
      <c r="K72" s="276" t="s">
        <v>1079</v>
      </c>
      <c r="L72" s="204"/>
      <c r="N72" s="272" t="s">
        <v>1479</v>
      </c>
      <c r="O72" s="276" t="s">
        <v>1078</v>
      </c>
      <c r="P72" s="276" t="s">
        <v>1464</v>
      </c>
      <c r="Q72" s="276" t="s">
        <v>1462</v>
      </c>
      <c r="R72" s="276" t="s">
        <v>1079</v>
      </c>
      <c r="S72" s="204"/>
    </row>
    <row r="73" spans="2:19" x14ac:dyDescent="0.25">
      <c r="B73" s="287" t="s">
        <v>1077</v>
      </c>
      <c r="C73" s="242"/>
      <c r="D73" s="238">
        <v>3.8856564156670714E-3</v>
      </c>
      <c r="E73" s="238">
        <v>1.0912652680916679E-4</v>
      </c>
      <c r="F73" s="294"/>
      <c r="H73" s="287" t="s">
        <v>1078</v>
      </c>
      <c r="I73" s="242"/>
      <c r="J73" s="242">
        <v>0.65047507647149394</v>
      </c>
      <c r="K73" s="238">
        <v>1.0832855801945485E-4</v>
      </c>
      <c r="L73" s="204"/>
      <c r="N73" s="287" t="s">
        <v>1078</v>
      </c>
      <c r="O73" s="242"/>
      <c r="P73" s="242">
        <v>0.99828376505390648</v>
      </c>
      <c r="Q73" s="242">
        <v>0.80986922228167246</v>
      </c>
      <c r="R73" s="238">
        <v>1.4715987451996426E-4</v>
      </c>
      <c r="S73" s="204"/>
    </row>
    <row r="74" spans="2:19" x14ac:dyDescent="0.25">
      <c r="B74" s="287" t="s">
        <v>1080</v>
      </c>
      <c r="C74" s="238">
        <v>3.8856564156670714E-3</v>
      </c>
      <c r="D74" s="242"/>
      <c r="E74" s="238">
        <v>1.2325462350470939E-4</v>
      </c>
      <c r="F74" s="296"/>
      <c r="H74" s="287" t="s">
        <v>1081</v>
      </c>
      <c r="I74" s="242">
        <v>0.65047507647149394</v>
      </c>
      <c r="J74" s="242"/>
      <c r="K74" s="238">
        <v>1.0832855801945485E-4</v>
      </c>
      <c r="L74" s="204"/>
      <c r="N74" s="287" t="s">
        <v>1229</v>
      </c>
      <c r="O74" s="242">
        <v>0.99828376505390648</v>
      </c>
      <c r="P74" s="242"/>
      <c r="Q74" s="242">
        <v>0.9984083912796865</v>
      </c>
      <c r="R74" s="238">
        <v>1.1546349780494625E-3</v>
      </c>
      <c r="S74" s="204"/>
    </row>
    <row r="75" spans="2:19" x14ac:dyDescent="0.25">
      <c r="B75" s="287" t="s">
        <v>1078</v>
      </c>
      <c r="C75" s="238">
        <v>1.0912652680916679E-4</v>
      </c>
      <c r="D75" s="238">
        <v>1.2325462350470939E-4</v>
      </c>
      <c r="E75" s="242"/>
      <c r="F75" s="296"/>
      <c r="H75" s="287" t="s">
        <v>1079</v>
      </c>
      <c r="I75" s="238">
        <v>1.0832855801945485E-4</v>
      </c>
      <c r="J75" s="238">
        <v>1.0832855801945485E-4</v>
      </c>
      <c r="K75" s="242"/>
      <c r="L75" s="204"/>
      <c r="N75" s="287" t="s">
        <v>1081</v>
      </c>
      <c r="O75" s="242">
        <v>0.80986922228167246</v>
      </c>
      <c r="P75" s="242">
        <v>0.9984083912796865</v>
      </c>
      <c r="Q75" s="242"/>
      <c r="R75" s="238">
        <v>1.4715987451996426E-4</v>
      </c>
      <c r="S75" s="204"/>
    </row>
    <row r="76" spans="2:19" x14ac:dyDescent="0.25">
      <c r="B76" s="204"/>
      <c r="C76" s="204"/>
      <c r="D76" s="204"/>
      <c r="E76" s="204"/>
      <c r="F76" s="204"/>
      <c r="H76" s="287"/>
      <c r="I76" s="294"/>
      <c r="J76" s="294"/>
      <c r="K76" s="296"/>
      <c r="L76" s="204"/>
      <c r="N76" s="287" t="s">
        <v>1079</v>
      </c>
      <c r="O76" s="238">
        <v>1.4715987451996426E-4</v>
      </c>
      <c r="P76" s="238">
        <v>1.1546349780494625E-3</v>
      </c>
      <c r="Q76" s="238">
        <v>1.4715987451996426E-4</v>
      </c>
      <c r="R76" s="242"/>
      <c r="S76" s="204"/>
    </row>
    <row r="77" spans="2:19" x14ac:dyDescent="0.25">
      <c r="N77" s="287"/>
      <c r="O77" s="294"/>
      <c r="P77" s="295"/>
      <c r="Q77" s="294"/>
      <c r="R77" s="296"/>
      <c r="S77" s="204"/>
    </row>
    <row r="79" spans="2:19" ht="45" x14ac:dyDescent="0.25">
      <c r="B79" s="272" t="s">
        <v>1498</v>
      </c>
      <c r="C79" s="276" t="s">
        <v>1077</v>
      </c>
      <c r="D79" s="276" t="s">
        <v>1463</v>
      </c>
      <c r="E79" s="276" t="s">
        <v>1078</v>
      </c>
      <c r="F79" s="276"/>
      <c r="H79" s="272" t="s">
        <v>1498</v>
      </c>
      <c r="I79" s="276" t="s">
        <v>1078</v>
      </c>
      <c r="J79" s="276" t="s">
        <v>1462</v>
      </c>
      <c r="K79" s="276" t="s">
        <v>1079</v>
      </c>
      <c r="L79" s="204"/>
      <c r="N79" s="272" t="s">
        <v>1498</v>
      </c>
      <c r="O79" s="276" t="s">
        <v>1078</v>
      </c>
      <c r="P79" s="276" t="s">
        <v>1464</v>
      </c>
      <c r="Q79" s="276" t="s">
        <v>1462</v>
      </c>
      <c r="R79" s="276" t="s">
        <v>1079</v>
      </c>
      <c r="S79" s="204"/>
    </row>
    <row r="80" spans="2:19" x14ac:dyDescent="0.25">
      <c r="B80" s="287" t="s">
        <v>1077</v>
      </c>
      <c r="C80" s="242"/>
      <c r="D80" s="242">
        <v>0.15543821087136755</v>
      </c>
      <c r="E80" s="238">
        <v>1.0912831288778513E-4</v>
      </c>
      <c r="F80" s="294"/>
      <c r="H80" s="287" t="s">
        <v>1078</v>
      </c>
      <c r="I80" s="242"/>
      <c r="J80" s="242">
        <v>0.94639914162184602</v>
      </c>
      <c r="K80" s="238">
        <v>1.0833518946051779E-4</v>
      </c>
      <c r="L80" s="204"/>
      <c r="N80" s="287" t="s">
        <v>1078</v>
      </c>
      <c r="O80" s="242"/>
      <c r="P80" s="242">
        <v>0.999972346083838</v>
      </c>
      <c r="Q80" s="242">
        <v>0.98499638063949235</v>
      </c>
      <c r="R80" s="238">
        <v>1.4717635209926527E-4</v>
      </c>
      <c r="S80" s="204"/>
    </row>
    <row r="81" spans="2:19" x14ac:dyDescent="0.25">
      <c r="B81" s="287" t="s">
        <v>1080</v>
      </c>
      <c r="C81" s="242">
        <v>0.15543821087136755</v>
      </c>
      <c r="D81" s="242"/>
      <c r="E81" s="242">
        <v>0.21121792820073693</v>
      </c>
      <c r="F81" s="296"/>
      <c r="H81" s="287" t="s">
        <v>1081</v>
      </c>
      <c r="I81" s="242">
        <v>0.94639914162184602</v>
      </c>
      <c r="J81" s="242"/>
      <c r="K81" s="238">
        <v>1.9374670440985842E-4</v>
      </c>
      <c r="L81" s="204"/>
      <c r="N81" s="287" t="s">
        <v>1229</v>
      </c>
      <c r="O81" s="242">
        <v>0.999972346083838</v>
      </c>
      <c r="P81" s="242"/>
      <c r="Q81" s="242">
        <v>0.99821438647093219</v>
      </c>
      <c r="R81" s="242">
        <v>0.48055181863590124</v>
      </c>
      <c r="S81" s="204"/>
    </row>
    <row r="82" spans="2:19" x14ac:dyDescent="0.25">
      <c r="B82" s="287" t="s">
        <v>1078</v>
      </c>
      <c r="C82" s="238">
        <v>1.0912831288778513E-4</v>
      </c>
      <c r="D82" s="242">
        <v>0.21121792820073693</v>
      </c>
      <c r="E82" s="242"/>
      <c r="F82" s="296"/>
      <c r="H82" s="287" t="s">
        <v>1079</v>
      </c>
      <c r="I82" s="238">
        <v>1.0833518946051779E-4</v>
      </c>
      <c r="J82" s="238">
        <v>1.9374670440985842E-4</v>
      </c>
      <c r="K82" s="242"/>
      <c r="L82" s="204"/>
      <c r="N82" s="287" t="s">
        <v>1081</v>
      </c>
      <c r="O82" s="242">
        <v>0.98499638063949235</v>
      </c>
      <c r="P82" s="242">
        <v>0.99821438647093219</v>
      </c>
      <c r="Q82" s="242"/>
      <c r="R82" s="238">
        <v>4.8237102111070573E-4</v>
      </c>
      <c r="S82" s="204"/>
    </row>
    <row r="83" spans="2:19" x14ac:dyDescent="0.25">
      <c r="B83" s="204"/>
      <c r="C83" s="204"/>
      <c r="D83" s="204"/>
      <c r="E83" s="204"/>
      <c r="F83" s="204"/>
      <c r="H83" s="287"/>
      <c r="I83" s="294"/>
      <c r="J83" s="294"/>
      <c r="K83" s="296"/>
      <c r="L83" s="204"/>
      <c r="N83" s="287" t="s">
        <v>1079</v>
      </c>
      <c r="O83" s="238">
        <v>1.4717635209926527E-4</v>
      </c>
      <c r="P83" s="242">
        <v>0.48055181863590124</v>
      </c>
      <c r="Q83" s="238">
        <v>4.8237102111070573E-4</v>
      </c>
      <c r="R83" s="242"/>
      <c r="S83" s="204"/>
    </row>
    <row r="84" spans="2:19" x14ac:dyDescent="0.25">
      <c r="N84" s="287"/>
      <c r="O84" s="294"/>
      <c r="P84" s="295"/>
      <c r="Q84" s="294"/>
      <c r="R84" s="296"/>
      <c r="S84" s="204"/>
    </row>
    <row r="86" spans="2:19" ht="38.25" x14ac:dyDescent="0.25">
      <c r="B86" s="272" t="s">
        <v>1481</v>
      </c>
      <c r="C86" s="276" t="s">
        <v>1077</v>
      </c>
      <c r="D86" s="276" t="s">
        <v>1463</v>
      </c>
      <c r="E86" s="276" t="s">
        <v>1078</v>
      </c>
      <c r="F86" s="276"/>
      <c r="H86" s="272" t="s">
        <v>1481</v>
      </c>
      <c r="I86" s="276" t="s">
        <v>1078</v>
      </c>
      <c r="J86" s="276" t="s">
        <v>1462</v>
      </c>
      <c r="K86" s="276" t="s">
        <v>1079</v>
      </c>
      <c r="L86" s="204"/>
      <c r="N86" s="272" t="s">
        <v>1481</v>
      </c>
      <c r="O86" s="276" t="s">
        <v>1078</v>
      </c>
      <c r="P86" s="276" t="s">
        <v>1464</v>
      </c>
      <c r="Q86" s="276" t="s">
        <v>1462</v>
      </c>
      <c r="R86" s="276" t="s">
        <v>1079</v>
      </c>
      <c r="S86" s="204"/>
    </row>
    <row r="87" spans="2:19" x14ac:dyDescent="0.25">
      <c r="B87" s="287" t="s">
        <v>1077</v>
      </c>
      <c r="C87" s="242"/>
      <c r="D87" s="242">
        <v>0.9762275144282252</v>
      </c>
      <c r="E87" s="238">
        <v>3.753623160684838E-3</v>
      </c>
      <c r="F87" s="294"/>
      <c r="H87" s="287" t="s">
        <v>1078</v>
      </c>
      <c r="I87" s="242"/>
      <c r="J87" s="242">
        <v>0.80567622794730509</v>
      </c>
      <c r="K87" s="238">
        <v>1.8783573013594346E-3</v>
      </c>
      <c r="L87" s="204"/>
      <c r="N87" s="287" t="s">
        <v>1078</v>
      </c>
      <c r="O87" s="242"/>
      <c r="P87" s="242">
        <v>0.99814467814904617</v>
      </c>
      <c r="Q87" s="242">
        <v>0.92789980047148424</v>
      </c>
      <c r="R87" s="238">
        <v>3.7994448640060741E-3</v>
      </c>
      <c r="S87" s="204"/>
    </row>
    <row r="88" spans="2:19" x14ac:dyDescent="0.25">
      <c r="B88" s="287" t="s">
        <v>1080</v>
      </c>
      <c r="C88" s="242">
        <v>0.9762275144282252</v>
      </c>
      <c r="D88" s="242"/>
      <c r="E88" s="242">
        <v>0.27253990122854255</v>
      </c>
      <c r="F88" s="296"/>
      <c r="H88" s="287" t="s">
        <v>1081</v>
      </c>
      <c r="I88" s="242">
        <v>0.80567622794730509</v>
      </c>
      <c r="J88" s="242"/>
      <c r="K88" s="238">
        <v>1.3713723475435091E-2</v>
      </c>
      <c r="L88" s="204"/>
      <c r="N88" s="287" t="s">
        <v>1229</v>
      </c>
      <c r="O88" s="242">
        <v>0.99814467814904617</v>
      </c>
      <c r="P88" s="242"/>
      <c r="Q88" s="242">
        <v>0.99993396690193381</v>
      </c>
      <c r="R88" s="242">
        <v>0.75500776129525593</v>
      </c>
      <c r="S88" s="204"/>
    </row>
    <row r="89" spans="2:19" x14ac:dyDescent="0.25">
      <c r="B89" s="287" t="s">
        <v>1078</v>
      </c>
      <c r="C89" s="238">
        <v>3.753623160684838E-3</v>
      </c>
      <c r="D89" s="242">
        <v>0.27253990122854255</v>
      </c>
      <c r="E89" s="242"/>
      <c r="F89" s="296"/>
      <c r="H89" s="287" t="s">
        <v>1079</v>
      </c>
      <c r="I89" s="238">
        <v>1.8783573013594346E-3</v>
      </c>
      <c r="J89" s="238">
        <v>1.3713723475435091E-2</v>
      </c>
      <c r="K89" s="242"/>
      <c r="L89" s="204"/>
      <c r="N89" s="287" t="s">
        <v>1081</v>
      </c>
      <c r="O89" s="242">
        <v>0.92789980047148424</v>
      </c>
      <c r="P89" s="242">
        <v>0.99993396690193381</v>
      </c>
      <c r="Q89" s="242"/>
      <c r="R89" s="238">
        <v>3.6167859295003657E-2</v>
      </c>
      <c r="S89" s="204"/>
    </row>
    <row r="90" spans="2:19" x14ac:dyDescent="0.25">
      <c r="B90" s="204"/>
      <c r="C90" s="204"/>
      <c r="D90" s="204"/>
      <c r="E90" s="204"/>
      <c r="F90" s="204"/>
      <c r="H90" s="287"/>
      <c r="I90" s="294"/>
      <c r="J90" s="294"/>
      <c r="K90" s="296"/>
      <c r="L90" s="204"/>
      <c r="N90" s="287" t="s">
        <v>1079</v>
      </c>
      <c r="O90" s="238">
        <v>3.7994448640060741E-3</v>
      </c>
      <c r="P90" s="242">
        <v>0.75500776129525593</v>
      </c>
      <c r="Q90" s="238">
        <v>3.6167859295003657E-2</v>
      </c>
      <c r="R90" s="242"/>
      <c r="S90" s="204"/>
    </row>
    <row r="91" spans="2:19" x14ac:dyDescent="0.25">
      <c r="N91" s="287"/>
      <c r="O91" s="294"/>
      <c r="P91" s="295"/>
      <c r="Q91" s="294"/>
      <c r="R91" s="296"/>
      <c r="S91" s="204"/>
    </row>
    <row r="93" spans="2:19" ht="38.25" x14ac:dyDescent="0.25">
      <c r="B93" s="272" t="s">
        <v>1482</v>
      </c>
      <c r="C93" s="276" t="s">
        <v>1077</v>
      </c>
      <c r="D93" s="276" t="s">
        <v>1463</v>
      </c>
      <c r="E93" s="276" t="s">
        <v>1078</v>
      </c>
      <c r="F93" s="276"/>
      <c r="H93" s="272" t="s">
        <v>1482</v>
      </c>
      <c r="I93" s="276" t="s">
        <v>1078</v>
      </c>
      <c r="J93" s="276" t="s">
        <v>1462</v>
      </c>
      <c r="K93" s="276" t="s">
        <v>1079</v>
      </c>
      <c r="L93" s="204"/>
      <c r="N93" s="272" t="s">
        <v>1482</v>
      </c>
      <c r="O93" s="276" t="s">
        <v>1078</v>
      </c>
      <c r="P93" s="276" t="s">
        <v>1464</v>
      </c>
      <c r="Q93" s="276" t="s">
        <v>1462</v>
      </c>
      <c r="R93" s="276" t="s">
        <v>1079</v>
      </c>
      <c r="S93" s="204"/>
    </row>
    <row r="94" spans="2:19" x14ac:dyDescent="0.25">
      <c r="B94" s="287" t="s">
        <v>1077</v>
      </c>
      <c r="C94" s="242"/>
      <c r="D94" s="242">
        <v>0.94198875809869698</v>
      </c>
      <c r="E94" s="238">
        <v>1.0912652680916679E-4</v>
      </c>
      <c r="F94" s="294"/>
      <c r="H94" s="287" t="s">
        <v>1078</v>
      </c>
      <c r="I94" s="242"/>
      <c r="J94" s="242">
        <v>0.73888353422629194</v>
      </c>
      <c r="K94" s="238">
        <v>3.3839129703017168E-4</v>
      </c>
      <c r="L94" s="204"/>
      <c r="N94" s="287" t="s">
        <v>1078</v>
      </c>
      <c r="O94" s="242"/>
      <c r="P94" s="242">
        <v>0.98286205527873349</v>
      </c>
      <c r="Q94" s="242">
        <v>0.90694484286017962</v>
      </c>
      <c r="R94" s="238">
        <v>6.4393861003597674E-4</v>
      </c>
      <c r="S94" s="204"/>
    </row>
    <row r="95" spans="2:19" x14ac:dyDescent="0.25">
      <c r="B95" s="287" t="s">
        <v>1080</v>
      </c>
      <c r="C95" s="242">
        <v>0.94198875809869698</v>
      </c>
      <c r="D95" s="242"/>
      <c r="E95" s="238">
        <v>1.0955359753650473E-4</v>
      </c>
      <c r="F95" s="296"/>
      <c r="H95" s="287" t="s">
        <v>1081</v>
      </c>
      <c r="I95" s="242">
        <v>0.73888353422629194</v>
      </c>
      <c r="J95" s="242"/>
      <c r="K95" s="238">
        <v>3.3085291112767701E-3</v>
      </c>
      <c r="L95" s="204"/>
      <c r="N95" s="287" t="s">
        <v>1229</v>
      </c>
      <c r="O95" s="242">
        <v>0.98286205527873349</v>
      </c>
      <c r="P95" s="242"/>
      <c r="Q95" s="242">
        <v>0.99965689656039525</v>
      </c>
      <c r="R95" s="242">
        <v>0.5538243899080777</v>
      </c>
      <c r="S95" s="204"/>
    </row>
    <row r="96" spans="2:19" x14ac:dyDescent="0.25">
      <c r="B96" s="287" t="s">
        <v>1078</v>
      </c>
      <c r="C96" s="238">
        <v>1.0912652680916679E-4</v>
      </c>
      <c r="D96" s="238">
        <v>1.0955359753650473E-4</v>
      </c>
      <c r="E96" s="242"/>
      <c r="F96" s="296"/>
      <c r="H96" s="287" t="s">
        <v>1079</v>
      </c>
      <c r="I96" s="238">
        <v>3.3839129703017168E-4</v>
      </c>
      <c r="J96" s="238">
        <v>3.3085291112767701E-3</v>
      </c>
      <c r="K96" s="242"/>
      <c r="L96" s="204"/>
      <c r="N96" s="287" t="s">
        <v>1081</v>
      </c>
      <c r="O96" s="242">
        <v>0.90694484286017962</v>
      </c>
      <c r="P96" s="242">
        <v>0.99965689656039525</v>
      </c>
      <c r="Q96" s="242"/>
      <c r="R96" s="238">
        <v>1.1651079864921088E-2</v>
      </c>
      <c r="S96" s="204"/>
    </row>
    <row r="97" spans="2:19" x14ac:dyDescent="0.25">
      <c r="B97" s="204"/>
      <c r="C97" s="204"/>
      <c r="D97" s="204"/>
      <c r="E97" s="204"/>
      <c r="F97" s="204"/>
      <c r="H97" s="287"/>
      <c r="I97" s="294"/>
      <c r="J97" s="294"/>
      <c r="K97" s="296"/>
      <c r="L97" s="204"/>
      <c r="N97" s="287" t="s">
        <v>1079</v>
      </c>
      <c r="O97" s="238">
        <v>6.4393861003597674E-4</v>
      </c>
      <c r="P97" s="242">
        <v>0.5538243899080777</v>
      </c>
      <c r="Q97" s="238">
        <v>1.1651079864921088E-2</v>
      </c>
      <c r="R97" s="242"/>
      <c r="S97" s="204"/>
    </row>
    <row r="98" spans="2:19" x14ac:dyDescent="0.25">
      <c r="N98" s="287"/>
      <c r="O98" s="294"/>
      <c r="P98" s="295"/>
      <c r="Q98" s="294"/>
      <c r="R98" s="296"/>
      <c r="S98" s="204"/>
    </row>
    <row r="100" spans="2:19" ht="60" x14ac:dyDescent="0.25">
      <c r="B100" s="272" t="s">
        <v>1483</v>
      </c>
      <c r="C100" s="276" t="s">
        <v>1077</v>
      </c>
      <c r="D100" s="276" t="s">
        <v>1463</v>
      </c>
      <c r="E100" s="276" t="s">
        <v>1078</v>
      </c>
      <c r="F100" s="276"/>
      <c r="H100" s="272" t="s">
        <v>1483</v>
      </c>
      <c r="I100" s="276" t="s">
        <v>1078</v>
      </c>
      <c r="J100" s="276" t="s">
        <v>1462</v>
      </c>
      <c r="K100" s="276" t="s">
        <v>1079</v>
      </c>
      <c r="L100" s="204"/>
      <c r="N100" s="272" t="s">
        <v>1483</v>
      </c>
      <c r="O100" s="276" t="s">
        <v>1078</v>
      </c>
      <c r="P100" s="276" t="s">
        <v>1464</v>
      </c>
      <c r="Q100" s="276" t="s">
        <v>1462</v>
      </c>
      <c r="R100" s="276" t="s">
        <v>1079</v>
      </c>
      <c r="S100" s="204"/>
    </row>
    <row r="101" spans="2:19" x14ac:dyDescent="0.25">
      <c r="B101" s="287" t="s">
        <v>1077</v>
      </c>
      <c r="C101" s="242"/>
      <c r="D101" s="242">
        <v>0.96893195474533056</v>
      </c>
      <c r="E101" s="238">
        <v>1.959066836310519E-2</v>
      </c>
      <c r="F101" s="294"/>
      <c r="H101" s="287" t="s">
        <v>1078</v>
      </c>
      <c r="I101" s="242"/>
      <c r="J101" s="238">
        <v>9.0683945281939682E-3</v>
      </c>
      <c r="K101" s="238">
        <v>1.0832857362830239E-4</v>
      </c>
      <c r="L101" s="204"/>
      <c r="N101" s="287" t="s">
        <v>1078</v>
      </c>
      <c r="O101" s="242"/>
      <c r="P101" s="238">
        <v>8.960112109252516E-3</v>
      </c>
      <c r="Q101" s="242">
        <v>0.1089139056581363</v>
      </c>
      <c r="R101" s="238">
        <v>1.4715988407865144E-4</v>
      </c>
      <c r="S101" s="204"/>
    </row>
    <row r="102" spans="2:19" x14ac:dyDescent="0.25">
      <c r="B102" s="287" t="s">
        <v>1080</v>
      </c>
      <c r="C102" s="242">
        <v>0.96893195474533056</v>
      </c>
      <c r="D102" s="242"/>
      <c r="E102" s="242">
        <v>0.4465270628676733</v>
      </c>
      <c r="F102" s="296"/>
      <c r="H102" s="287" t="s">
        <v>1081</v>
      </c>
      <c r="I102" s="238">
        <v>9.0683945281939682E-3</v>
      </c>
      <c r="J102" s="242"/>
      <c r="K102" s="242">
        <v>0.2283441226751397</v>
      </c>
      <c r="L102" s="204"/>
      <c r="N102" s="287" t="s">
        <v>1229</v>
      </c>
      <c r="O102" s="238">
        <v>8.960112109252516E-3</v>
      </c>
      <c r="P102" s="242"/>
      <c r="Q102" s="242">
        <v>0.115032717402622</v>
      </c>
      <c r="R102" s="242">
        <v>0.44787918040255903</v>
      </c>
      <c r="S102" s="204"/>
    </row>
    <row r="103" spans="2:19" x14ac:dyDescent="0.25">
      <c r="B103" s="287" t="s">
        <v>1078</v>
      </c>
      <c r="C103" s="238">
        <v>1.959066836310519E-2</v>
      </c>
      <c r="D103" s="242">
        <v>0.4465270628676733</v>
      </c>
      <c r="E103" s="242"/>
      <c r="F103" s="296"/>
      <c r="H103" s="287" t="s">
        <v>1079</v>
      </c>
      <c r="I103" s="238">
        <v>1.0832857362830239E-4</v>
      </c>
      <c r="J103" s="242">
        <v>0.2283441226751397</v>
      </c>
      <c r="K103" s="242"/>
      <c r="L103" s="204"/>
      <c r="N103" s="287" t="s">
        <v>1081</v>
      </c>
      <c r="O103" s="242">
        <v>0.1089139056581363</v>
      </c>
      <c r="P103" s="242">
        <v>0.115032717402622</v>
      </c>
      <c r="Q103" s="242"/>
      <c r="R103" s="242">
        <v>0.10498001439442095</v>
      </c>
      <c r="S103" s="204"/>
    </row>
    <row r="104" spans="2:19" x14ac:dyDescent="0.25">
      <c r="B104" s="204"/>
      <c r="C104" s="204"/>
      <c r="D104" s="204"/>
      <c r="E104" s="204"/>
      <c r="F104" s="204"/>
      <c r="H104" s="287"/>
      <c r="I104" s="294"/>
      <c r="J104" s="294"/>
      <c r="K104" s="296"/>
      <c r="L104" s="204"/>
      <c r="N104" s="287" t="s">
        <v>1079</v>
      </c>
      <c r="O104" s="238">
        <v>1.4715988407865144E-4</v>
      </c>
      <c r="P104" s="242">
        <v>0.44787918040255903</v>
      </c>
      <c r="Q104" s="242">
        <v>0.10498001439442095</v>
      </c>
      <c r="R104" s="242"/>
      <c r="S104" s="204"/>
    </row>
    <row r="105" spans="2:19" x14ac:dyDescent="0.25">
      <c r="N105" s="287"/>
      <c r="O105" s="294"/>
      <c r="P105" s="295"/>
      <c r="Q105" s="294"/>
      <c r="R105" s="296"/>
      <c r="S105" s="204"/>
    </row>
    <row r="107" spans="2:19" ht="60" x14ac:dyDescent="0.25">
      <c r="B107" s="272" t="s">
        <v>1484</v>
      </c>
      <c r="C107" s="276" t="s">
        <v>1077</v>
      </c>
      <c r="D107" s="276" t="s">
        <v>1463</v>
      </c>
      <c r="E107" s="276" t="s">
        <v>1078</v>
      </c>
      <c r="F107" s="276"/>
      <c r="H107" s="272" t="s">
        <v>1484</v>
      </c>
      <c r="I107" s="276" t="s">
        <v>1078</v>
      </c>
      <c r="J107" s="276" t="s">
        <v>1462</v>
      </c>
      <c r="K107" s="276" t="s">
        <v>1079</v>
      </c>
      <c r="L107" s="204"/>
      <c r="N107" s="272" t="s">
        <v>1484</v>
      </c>
      <c r="O107" s="276" t="s">
        <v>1078</v>
      </c>
      <c r="P107" s="276" t="s">
        <v>1464</v>
      </c>
      <c r="Q107" s="276" t="s">
        <v>1462</v>
      </c>
      <c r="R107" s="276" t="s">
        <v>1079</v>
      </c>
      <c r="S107" s="204"/>
    </row>
    <row r="108" spans="2:19" x14ac:dyDescent="0.25">
      <c r="B108" s="287" t="s">
        <v>1077</v>
      </c>
      <c r="C108" s="242"/>
      <c r="D108" s="238">
        <v>1.8602835612698265E-2</v>
      </c>
      <c r="E108" s="242">
        <v>0.18567860374968204</v>
      </c>
      <c r="F108" s="294"/>
      <c r="H108" s="287" t="s">
        <v>1078</v>
      </c>
      <c r="I108" s="242"/>
      <c r="J108" s="242">
        <v>0.70707280565983144</v>
      </c>
      <c r="K108" s="238">
        <v>1.0832855801945485E-4</v>
      </c>
      <c r="L108" s="204"/>
      <c r="N108" s="287" t="s">
        <v>1078</v>
      </c>
      <c r="O108" s="242"/>
      <c r="P108" s="238">
        <v>2.6027631483236391E-3</v>
      </c>
      <c r="Q108" s="242">
        <v>0.99340495527918915</v>
      </c>
      <c r="R108" s="238">
        <v>1.4715987451996426E-4</v>
      </c>
      <c r="S108" s="204"/>
    </row>
    <row r="109" spans="2:19" x14ac:dyDescent="0.25">
      <c r="B109" s="287" t="s">
        <v>1080</v>
      </c>
      <c r="C109" s="238">
        <v>1.8602835612698265E-2</v>
      </c>
      <c r="D109" s="242"/>
      <c r="E109" s="242">
        <v>0.17142321833285379</v>
      </c>
      <c r="F109" s="296"/>
      <c r="H109" s="287" t="s">
        <v>1081</v>
      </c>
      <c r="I109" s="242">
        <v>0.70707280565983144</v>
      </c>
      <c r="J109" s="242"/>
      <c r="K109" s="238">
        <v>1.0832855802145325E-4</v>
      </c>
      <c r="L109" s="204"/>
      <c r="N109" s="287" t="s">
        <v>1229</v>
      </c>
      <c r="O109" s="238">
        <v>2.6027631483236391E-3</v>
      </c>
      <c r="P109" s="242"/>
      <c r="Q109" s="238">
        <v>3.1478582041885028E-3</v>
      </c>
      <c r="R109" s="242">
        <v>0.99983237442374107</v>
      </c>
      <c r="S109" s="204"/>
    </row>
    <row r="110" spans="2:19" x14ac:dyDescent="0.25">
      <c r="B110" s="287" t="s">
        <v>1078</v>
      </c>
      <c r="C110" s="242">
        <v>0.18567860374968204</v>
      </c>
      <c r="D110" s="242">
        <v>0.17142321833285379</v>
      </c>
      <c r="E110" s="242"/>
      <c r="F110" s="296"/>
      <c r="H110" s="287" t="s">
        <v>1079</v>
      </c>
      <c r="I110" s="238">
        <v>1.0832855801945485E-4</v>
      </c>
      <c r="J110" s="238">
        <v>1.0832855802145325E-4</v>
      </c>
      <c r="K110" s="242"/>
      <c r="L110" s="204"/>
      <c r="N110" s="287" t="s">
        <v>1081</v>
      </c>
      <c r="O110" s="242">
        <v>0.99340495527918915</v>
      </c>
      <c r="P110" s="238">
        <v>3.1478582041885028E-3</v>
      </c>
      <c r="Q110" s="242"/>
      <c r="R110" s="238">
        <v>1.4715987451996426E-4</v>
      </c>
      <c r="S110" s="204"/>
    </row>
    <row r="111" spans="2:19" x14ac:dyDescent="0.25">
      <c r="B111" s="204"/>
      <c r="C111" s="204"/>
      <c r="D111" s="204"/>
      <c r="E111" s="204"/>
      <c r="F111" s="204"/>
      <c r="H111" s="287"/>
      <c r="I111" s="294"/>
      <c r="J111" s="294"/>
      <c r="K111" s="296"/>
      <c r="L111" s="204"/>
      <c r="N111" s="287" t="s">
        <v>1079</v>
      </c>
      <c r="O111" s="238">
        <v>1.4715987451996426E-4</v>
      </c>
      <c r="P111" s="242">
        <v>0.99983237442374107</v>
      </c>
      <c r="Q111" s="238">
        <v>1.4715987451996426E-4</v>
      </c>
      <c r="R111" s="242"/>
      <c r="S111" s="204"/>
    </row>
    <row r="112" spans="2:19" x14ac:dyDescent="0.25">
      <c r="N112" s="287"/>
      <c r="O112" s="294"/>
      <c r="P112" s="295"/>
      <c r="Q112" s="294"/>
      <c r="R112" s="296"/>
      <c r="S112" s="204"/>
    </row>
    <row r="114" spans="2:19" ht="60" x14ac:dyDescent="0.25">
      <c r="B114" s="272" t="s">
        <v>1499</v>
      </c>
      <c r="C114" s="276" t="s">
        <v>1077</v>
      </c>
      <c r="D114" s="276" t="s">
        <v>1463</v>
      </c>
      <c r="E114" s="276" t="s">
        <v>1078</v>
      </c>
      <c r="F114" s="276"/>
      <c r="H114" s="272" t="s">
        <v>1499</v>
      </c>
      <c r="I114" s="276" t="s">
        <v>1078</v>
      </c>
      <c r="J114" s="276" t="s">
        <v>1462</v>
      </c>
      <c r="K114" s="276" t="s">
        <v>1079</v>
      </c>
      <c r="L114" s="204"/>
      <c r="N114" s="272" t="s">
        <v>1499</v>
      </c>
      <c r="O114" s="276" t="s">
        <v>1078</v>
      </c>
      <c r="P114" s="276" t="s">
        <v>1464</v>
      </c>
      <c r="Q114" s="276" t="s">
        <v>1462</v>
      </c>
      <c r="R114" s="276" t="s">
        <v>1079</v>
      </c>
      <c r="S114" s="204"/>
    </row>
    <row r="115" spans="2:19" x14ac:dyDescent="0.25">
      <c r="B115" s="287" t="s">
        <v>1077</v>
      </c>
      <c r="C115" s="242"/>
      <c r="D115" s="242">
        <v>0.99979875712373456</v>
      </c>
      <c r="E115" s="238">
        <v>1.0912652680916679E-4</v>
      </c>
      <c r="F115" s="294"/>
      <c r="H115" s="287" t="s">
        <v>1078</v>
      </c>
      <c r="I115" s="242"/>
      <c r="J115" s="242">
        <v>0.98529847362399492</v>
      </c>
      <c r="K115" s="238">
        <v>4.7365065673099505E-3</v>
      </c>
      <c r="L115" s="204"/>
      <c r="N115" s="287" t="s">
        <v>1078</v>
      </c>
      <c r="O115" s="242"/>
      <c r="P115" s="242">
        <v>0.96223910996099826</v>
      </c>
      <c r="Q115" s="242">
        <v>0.99999786747722719</v>
      </c>
      <c r="R115" s="238">
        <v>9.3258142511833952E-3</v>
      </c>
      <c r="S115" s="204"/>
    </row>
    <row r="116" spans="2:19" x14ac:dyDescent="0.25">
      <c r="B116" s="287" t="s">
        <v>1080</v>
      </c>
      <c r="C116" s="242">
        <v>0.99979875712373456</v>
      </c>
      <c r="D116" s="242"/>
      <c r="E116" s="238">
        <v>1.0912657611594767E-4</v>
      </c>
      <c r="F116" s="296"/>
      <c r="H116" s="287" t="s">
        <v>1081</v>
      </c>
      <c r="I116" s="242">
        <v>0.98529847362399492</v>
      </c>
      <c r="J116" s="242"/>
      <c r="K116" s="242">
        <v>7.2794429419845708E-2</v>
      </c>
      <c r="L116" s="204"/>
      <c r="N116" s="287" t="s">
        <v>1229</v>
      </c>
      <c r="O116" s="242">
        <v>0.96223910996099826</v>
      </c>
      <c r="P116" s="242"/>
      <c r="Q116" s="242">
        <v>0.96810123077340504</v>
      </c>
      <c r="R116" s="242">
        <v>0.60780633046010757</v>
      </c>
      <c r="S116" s="204"/>
    </row>
    <row r="117" spans="2:19" x14ac:dyDescent="0.25">
      <c r="B117" s="287" t="s">
        <v>1078</v>
      </c>
      <c r="C117" s="238">
        <v>1.0912652680916679E-4</v>
      </c>
      <c r="D117" s="238">
        <v>1.0912657611594767E-4</v>
      </c>
      <c r="E117" s="242"/>
      <c r="F117" s="296"/>
      <c r="H117" s="287" t="s">
        <v>1079</v>
      </c>
      <c r="I117" s="238">
        <v>4.7365065673099505E-3</v>
      </c>
      <c r="J117" s="242">
        <v>7.2794429419845708E-2</v>
      </c>
      <c r="K117" s="242"/>
      <c r="L117" s="204"/>
      <c r="N117" s="287" t="s">
        <v>1081</v>
      </c>
      <c r="O117" s="242">
        <v>0.99999786747722719</v>
      </c>
      <c r="P117" s="242">
        <v>0.96810123077340504</v>
      </c>
      <c r="Q117" s="242"/>
      <c r="R117" s="242">
        <v>0.20741991824591777</v>
      </c>
      <c r="S117" s="204"/>
    </row>
    <row r="118" spans="2:19" x14ac:dyDescent="0.25">
      <c r="B118" s="204"/>
      <c r="C118" s="204"/>
      <c r="D118" s="204"/>
      <c r="E118" s="204"/>
      <c r="F118" s="204"/>
      <c r="H118" s="287"/>
      <c r="I118" s="294"/>
      <c r="J118" s="294"/>
      <c r="K118" s="296"/>
      <c r="L118" s="204"/>
      <c r="N118" s="287" t="s">
        <v>1079</v>
      </c>
      <c r="O118" s="238">
        <v>9.3258142511833952E-3</v>
      </c>
      <c r="P118" s="242">
        <v>0.60780633046010757</v>
      </c>
      <c r="Q118" s="242">
        <v>0.20741991824591777</v>
      </c>
      <c r="R118" s="242"/>
      <c r="S118" s="204"/>
    </row>
    <row r="119" spans="2:19" x14ac:dyDescent="0.25">
      <c r="N119" s="287"/>
      <c r="O119" s="294"/>
      <c r="P119" s="295"/>
      <c r="Q119" s="294"/>
      <c r="R119" s="296"/>
      <c r="S119" s="204"/>
    </row>
    <row r="121" spans="2:19" ht="60" x14ac:dyDescent="0.25">
      <c r="B121" s="272" t="s">
        <v>1500</v>
      </c>
      <c r="C121" s="276" t="s">
        <v>1077</v>
      </c>
      <c r="D121" s="276" t="s">
        <v>1463</v>
      </c>
      <c r="E121" s="276" t="s">
        <v>1078</v>
      </c>
      <c r="F121" s="276"/>
      <c r="H121" s="272" t="s">
        <v>1500</v>
      </c>
      <c r="I121" s="276" t="s">
        <v>1078</v>
      </c>
      <c r="J121" s="276" t="s">
        <v>1462</v>
      </c>
      <c r="K121" s="276" t="s">
        <v>1079</v>
      </c>
      <c r="L121" s="204"/>
      <c r="N121" s="272" t="s">
        <v>1500</v>
      </c>
      <c r="O121" s="276" t="s">
        <v>1078</v>
      </c>
      <c r="P121" s="276" t="s">
        <v>1464</v>
      </c>
      <c r="Q121" s="276" t="s">
        <v>1462</v>
      </c>
      <c r="R121" s="276" t="s">
        <v>1079</v>
      </c>
      <c r="S121" s="204"/>
    </row>
    <row r="122" spans="2:19" x14ac:dyDescent="0.25">
      <c r="B122" s="287" t="s">
        <v>1077</v>
      </c>
      <c r="C122" s="242"/>
      <c r="D122" s="242">
        <v>0.99999946767645598</v>
      </c>
      <c r="E122" s="238">
        <v>1.0912897373416275E-4</v>
      </c>
      <c r="F122" s="294"/>
      <c r="H122" s="287" t="s">
        <v>1078</v>
      </c>
      <c r="I122" s="242"/>
      <c r="J122" s="242">
        <v>0.34692423109599058</v>
      </c>
      <c r="K122" s="238">
        <v>9.1883003742554425E-4</v>
      </c>
      <c r="L122" s="204"/>
      <c r="N122" s="287" t="s">
        <v>1078</v>
      </c>
      <c r="O122" s="242"/>
      <c r="P122" s="242">
        <v>6.7919355245872115E-2</v>
      </c>
      <c r="Q122" s="242">
        <v>0.88641088827016867</v>
      </c>
      <c r="R122" s="238">
        <v>1.3235427616370421E-3</v>
      </c>
      <c r="S122" s="204"/>
    </row>
    <row r="123" spans="2:19" x14ac:dyDescent="0.25">
      <c r="B123" s="287" t="s">
        <v>1080</v>
      </c>
      <c r="C123" s="242">
        <v>0.99999946767645598</v>
      </c>
      <c r="D123" s="242"/>
      <c r="E123" s="238">
        <v>2.1966382518981975E-3</v>
      </c>
      <c r="F123" s="296"/>
      <c r="H123" s="287" t="s">
        <v>1081</v>
      </c>
      <c r="I123" s="242">
        <v>0.34692423109599058</v>
      </c>
      <c r="J123" s="242"/>
      <c r="K123" s="242">
        <v>0.59168930735628011</v>
      </c>
      <c r="L123" s="204"/>
      <c r="N123" s="287" t="s">
        <v>1229</v>
      </c>
      <c r="O123" s="242">
        <v>6.7919355245872115E-2</v>
      </c>
      <c r="P123" s="242"/>
      <c r="Q123" s="242">
        <v>0.15539657026215714</v>
      </c>
      <c r="R123" s="242">
        <v>0.37871398343740958</v>
      </c>
      <c r="S123" s="204"/>
    </row>
    <row r="124" spans="2:19" x14ac:dyDescent="0.25">
      <c r="B124" s="287" t="s">
        <v>1078</v>
      </c>
      <c r="C124" s="238">
        <v>1.0912897373416275E-4</v>
      </c>
      <c r="D124" s="238">
        <v>2.1966382518981975E-3</v>
      </c>
      <c r="E124" s="242"/>
      <c r="F124" s="296"/>
      <c r="H124" s="287" t="s">
        <v>1079</v>
      </c>
      <c r="I124" s="238">
        <v>9.1883003742554425E-4</v>
      </c>
      <c r="J124" s="242">
        <v>0.59168930735628011</v>
      </c>
      <c r="K124" s="242"/>
      <c r="L124" s="204"/>
      <c r="N124" s="287" t="s">
        <v>1081</v>
      </c>
      <c r="O124" s="242">
        <v>0.88641088827016867</v>
      </c>
      <c r="P124" s="242">
        <v>0.15539657026215714</v>
      </c>
      <c r="Q124" s="242"/>
      <c r="R124" s="242">
        <v>0.38509029985817489</v>
      </c>
      <c r="S124" s="204"/>
    </row>
    <row r="125" spans="2:19" x14ac:dyDescent="0.25">
      <c r="B125" s="204"/>
      <c r="C125" s="204"/>
      <c r="D125" s="204"/>
      <c r="E125" s="204"/>
      <c r="F125" s="204"/>
      <c r="H125" s="287"/>
      <c r="I125" s="294"/>
      <c r="J125" s="294"/>
      <c r="K125" s="296"/>
      <c r="L125" s="204"/>
      <c r="N125" s="287" t="s">
        <v>1079</v>
      </c>
      <c r="O125" s="238">
        <v>1.3235427616370421E-3</v>
      </c>
      <c r="P125" s="242">
        <v>0.37871398343740958</v>
      </c>
      <c r="Q125" s="242">
        <v>0.38509029985817489</v>
      </c>
      <c r="R125" s="242"/>
      <c r="S125" s="204"/>
    </row>
    <row r="126" spans="2:19" x14ac:dyDescent="0.25">
      <c r="N126" s="287"/>
      <c r="O126" s="294"/>
      <c r="P126" s="295"/>
      <c r="Q126" s="294"/>
      <c r="R126" s="296"/>
      <c r="S126" s="204"/>
    </row>
    <row r="128" spans="2:19" ht="75" x14ac:dyDescent="0.25">
      <c r="B128" s="272" t="s">
        <v>1501</v>
      </c>
      <c r="C128" s="276" t="s">
        <v>1077</v>
      </c>
      <c r="D128" s="276" t="s">
        <v>1463</v>
      </c>
      <c r="E128" s="276" t="s">
        <v>1078</v>
      </c>
      <c r="F128" s="276"/>
      <c r="H128" s="272" t="s">
        <v>1501</v>
      </c>
      <c r="I128" s="276" t="s">
        <v>1078</v>
      </c>
      <c r="J128" s="276" t="s">
        <v>1462</v>
      </c>
      <c r="K128" s="276" t="s">
        <v>1079</v>
      </c>
      <c r="L128" s="204"/>
      <c r="N128" s="272" t="s">
        <v>1501</v>
      </c>
      <c r="O128" s="276" t="s">
        <v>1078</v>
      </c>
      <c r="P128" s="276" t="s">
        <v>1464</v>
      </c>
      <c r="Q128" s="276" t="s">
        <v>1462</v>
      </c>
      <c r="R128" s="276" t="s">
        <v>1079</v>
      </c>
      <c r="S128" s="204"/>
    </row>
    <row r="129" spans="2:19" x14ac:dyDescent="0.25">
      <c r="B129" s="287" t="s">
        <v>1077</v>
      </c>
      <c r="C129" s="242"/>
      <c r="D129" s="238">
        <v>1.7331360635007842E-3</v>
      </c>
      <c r="E129" s="238">
        <v>1.0912652859829119E-4</v>
      </c>
      <c r="F129" s="294"/>
      <c r="H129" s="287" t="s">
        <v>1078</v>
      </c>
      <c r="I129" s="242"/>
      <c r="J129" s="238">
        <v>2.5285904685656835E-4</v>
      </c>
      <c r="K129" s="238">
        <v>1.0832855801945485E-4</v>
      </c>
      <c r="L129" s="204"/>
      <c r="N129" s="287" t="s">
        <v>1078</v>
      </c>
      <c r="O129" s="242"/>
      <c r="P129" s="242">
        <v>0.46495180503858269</v>
      </c>
      <c r="Q129" s="238">
        <v>1.5057984269839508E-4</v>
      </c>
      <c r="R129" s="238">
        <v>1.4715987451996426E-4</v>
      </c>
      <c r="S129" s="204"/>
    </row>
    <row r="130" spans="2:19" x14ac:dyDescent="0.25">
      <c r="B130" s="287" t="s">
        <v>1080</v>
      </c>
      <c r="C130" s="238">
        <v>1.7331360635007842E-3</v>
      </c>
      <c r="D130" s="242"/>
      <c r="E130" s="242">
        <v>0.82431882259973244</v>
      </c>
      <c r="F130" s="296"/>
      <c r="H130" s="287" t="s">
        <v>1081</v>
      </c>
      <c r="I130" s="238">
        <v>2.5285904685656835E-4</v>
      </c>
      <c r="J130" s="242"/>
      <c r="K130" s="238">
        <v>1.2810567517318461E-4</v>
      </c>
      <c r="L130" s="204"/>
      <c r="N130" s="287" t="s">
        <v>1229</v>
      </c>
      <c r="O130" s="242">
        <v>0.46495180503858269</v>
      </c>
      <c r="P130" s="242"/>
      <c r="Q130" s="238">
        <v>6.1765087427645415E-3</v>
      </c>
      <c r="R130" s="238">
        <v>1.6286521059560854E-4</v>
      </c>
      <c r="S130" s="204"/>
    </row>
    <row r="131" spans="2:19" x14ac:dyDescent="0.25">
      <c r="B131" s="287" t="s">
        <v>1078</v>
      </c>
      <c r="C131" s="238">
        <v>1.0912652859829119E-4</v>
      </c>
      <c r="D131" s="242">
        <v>0.82431882259973244</v>
      </c>
      <c r="E131" s="242"/>
      <c r="F131" s="296"/>
      <c r="H131" s="287" t="s">
        <v>1079</v>
      </c>
      <c r="I131" s="238">
        <v>1.0832855801945485E-4</v>
      </c>
      <c r="J131" s="238">
        <v>1.2810567517318461E-4</v>
      </c>
      <c r="K131" s="242"/>
      <c r="L131" s="204"/>
      <c r="N131" s="287" t="s">
        <v>1081</v>
      </c>
      <c r="O131" s="238">
        <v>1.5057984269839508E-4</v>
      </c>
      <c r="P131" s="238">
        <v>6.1765087427645415E-3</v>
      </c>
      <c r="Q131" s="242"/>
      <c r="R131" s="238">
        <v>1.6233388739835819E-3</v>
      </c>
      <c r="S131" s="204"/>
    </row>
    <row r="132" spans="2:19" x14ac:dyDescent="0.25">
      <c r="B132" s="204"/>
      <c r="C132" s="204"/>
      <c r="D132" s="204"/>
      <c r="E132" s="204"/>
      <c r="F132" s="204"/>
      <c r="H132" s="287"/>
      <c r="I132" s="294"/>
      <c r="J132" s="294"/>
      <c r="K132" s="296"/>
      <c r="L132" s="204"/>
      <c r="N132" s="287" t="s">
        <v>1079</v>
      </c>
      <c r="O132" s="238">
        <v>1.4715987451996426E-4</v>
      </c>
      <c r="P132" s="238">
        <v>1.6286521059560854E-4</v>
      </c>
      <c r="Q132" s="238">
        <v>1.6233388739835819E-3</v>
      </c>
      <c r="R132" s="242"/>
      <c r="S132" s="204"/>
    </row>
    <row r="133" spans="2:19" x14ac:dyDescent="0.25">
      <c r="N133" s="287"/>
      <c r="O133" s="294"/>
      <c r="P133" s="295"/>
      <c r="Q133" s="294"/>
      <c r="R133" s="296"/>
      <c r="S133" s="204"/>
    </row>
    <row r="135" spans="2:19" ht="60" x14ac:dyDescent="0.25">
      <c r="B135" s="272" t="s">
        <v>1502</v>
      </c>
      <c r="C135" s="276" t="s">
        <v>1077</v>
      </c>
      <c r="D135" s="276" t="s">
        <v>1463</v>
      </c>
      <c r="E135" s="276" t="s">
        <v>1078</v>
      </c>
      <c r="F135" s="276"/>
      <c r="H135" s="272" t="s">
        <v>1502</v>
      </c>
      <c r="I135" s="276" t="s">
        <v>1078</v>
      </c>
      <c r="J135" s="276" t="s">
        <v>1462</v>
      </c>
      <c r="K135" s="276" t="s">
        <v>1079</v>
      </c>
      <c r="L135" s="204"/>
      <c r="N135" s="272" t="s">
        <v>1502</v>
      </c>
      <c r="O135" s="276" t="s">
        <v>1078</v>
      </c>
      <c r="P135" s="276" t="s">
        <v>1464</v>
      </c>
      <c r="Q135" s="276" t="s">
        <v>1462</v>
      </c>
      <c r="R135" s="276" t="s">
        <v>1079</v>
      </c>
      <c r="S135" s="204"/>
    </row>
    <row r="136" spans="2:19" x14ac:dyDescent="0.25">
      <c r="B136" s="287" t="s">
        <v>1077</v>
      </c>
      <c r="C136" s="242"/>
      <c r="D136" s="242">
        <v>0.76046327892244214</v>
      </c>
      <c r="E136" s="238">
        <v>1.091265269321795E-4</v>
      </c>
      <c r="F136" s="294"/>
      <c r="H136" s="287" t="s">
        <v>1078</v>
      </c>
      <c r="I136" s="242"/>
      <c r="J136" s="238">
        <v>2.315303018173509E-3</v>
      </c>
      <c r="K136" s="238">
        <v>1.0832855801945485E-4</v>
      </c>
      <c r="L136" s="204"/>
      <c r="N136" s="287" t="s">
        <v>1078</v>
      </c>
      <c r="O136" s="242"/>
      <c r="P136" s="242">
        <v>0.97179479413172476</v>
      </c>
      <c r="Q136" s="238">
        <v>3.1098890936147594E-3</v>
      </c>
      <c r="R136" s="238">
        <v>1.4715987451996426E-4</v>
      </c>
      <c r="S136" s="204"/>
    </row>
    <row r="137" spans="2:19" x14ac:dyDescent="0.25">
      <c r="B137" s="287" t="s">
        <v>1080</v>
      </c>
      <c r="C137" s="242">
        <v>0.76046327892244214</v>
      </c>
      <c r="D137" s="242"/>
      <c r="E137" s="238">
        <v>1.4334149345942571E-3</v>
      </c>
      <c r="F137" s="296"/>
      <c r="H137" s="287" t="s">
        <v>1081</v>
      </c>
      <c r="I137" s="238">
        <v>2.315303018173509E-3</v>
      </c>
      <c r="J137" s="242"/>
      <c r="K137" s="242">
        <v>5.6349071948072482E-2</v>
      </c>
      <c r="L137" s="204"/>
      <c r="N137" s="287" t="s">
        <v>1229</v>
      </c>
      <c r="O137" s="242">
        <v>0.97179479413172476</v>
      </c>
      <c r="P137" s="242"/>
      <c r="Q137" s="242">
        <v>0.79618786181919154</v>
      </c>
      <c r="R137" s="242">
        <v>0.328231360715034</v>
      </c>
      <c r="S137" s="204"/>
    </row>
    <row r="138" spans="2:19" x14ac:dyDescent="0.25">
      <c r="B138" s="287" t="s">
        <v>1078</v>
      </c>
      <c r="C138" s="238">
        <v>1.091265269321795E-4</v>
      </c>
      <c r="D138" s="238">
        <v>1.4334149345942571E-3</v>
      </c>
      <c r="E138" s="242"/>
      <c r="F138" s="296"/>
      <c r="H138" s="287" t="s">
        <v>1079</v>
      </c>
      <c r="I138" s="238">
        <v>1.0832855801945485E-4</v>
      </c>
      <c r="J138" s="242">
        <v>5.6349071948072482E-2</v>
      </c>
      <c r="K138" s="242"/>
      <c r="L138" s="204"/>
      <c r="N138" s="287" t="s">
        <v>1081</v>
      </c>
      <c r="O138" s="238">
        <v>3.1098890936147594E-3</v>
      </c>
      <c r="P138" s="242">
        <v>0.79618786181919154</v>
      </c>
      <c r="Q138" s="242"/>
      <c r="R138" s="242">
        <v>0.21747542959672461</v>
      </c>
      <c r="S138" s="204"/>
    </row>
    <row r="139" spans="2:19" x14ac:dyDescent="0.25">
      <c r="B139" s="204"/>
      <c r="C139" s="204"/>
      <c r="D139" s="204"/>
      <c r="E139" s="204"/>
      <c r="F139" s="204"/>
      <c r="H139" s="287"/>
      <c r="I139" s="294"/>
      <c r="J139" s="294"/>
      <c r="K139" s="296"/>
      <c r="L139" s="204"/>
      <c r="N139" s="287" t="s">
        <v>1079</v>
      </c>
      <c r="O139" s="238">
        <v>1.4715987451996426E-4</v>
      </c>
      <c r="P139" s="242">
        <v>0.328231360715034</v>
      </c>
      <c r="Q139" s="242">
        <v>0.21747542959672461</v>
      </c>
      <c r="R139" s="242"/>
      <c r="S139" s="204"/>
    </row>
    <row r="140" spans="2:19" x14ac:dyDescent="0.25">
      <c r="N140" s="287"/>
      <c r="O140" s="294"/>
      <c r="P140" s="295"/>
      <c r="Q140" s="294"/>
      <c r="R140" s="296"/>
      <c r="S140" s="204"/>
    </row>
    <row r="142" spans="2:19" ht="60" customHeight="1" x14ac:dyDescent="0.25">
      <c r="B142" s="272" t="s">
        <v>1503</v>
      </c>
      <c r="C142" s="276" t="s">
        <v>1077</v>
      </c>
      <c r="D142" s="276" t="s">
        <v>1463</v>
      </c>
      <c r="E142" s="276" t="s">
        <v>1078</v>
      </c>
      <c r="F142" s="276"/>
      <c r="H142" s="272" t="s">
        <v>1503</v>
      </c>
      <c r="I142" s="276" t="s">
        <v>1078</v>
      </c>
      <c r="J142" s="276" t="s">
        <v>1462</v>
      </c>
      <c r="K142" s="276" t="s">
        <v>1079</v>
      </c>
      <c r="L142" s="204"/>
      <c r="N142" s="272" t="s">
        <v>1503</v>
      </c>
      <c r="O142" s="276" t="s">
        <v>1078</v>
      </c>
      <c r="P142" s="276" t="s">
        <v>1464</v>
      </c>
      <c r="Q142" s="276" t="s">
        <v>1462</v>
      </c>
      <c r="R142" s="276" t="s">
        <v>1079</v>
      </c>
      <c r="S142" s="204"/>
    </row>
    <row r="143" spans="2:19" x14ac:dyDescent="0.25">
      <c r="B143" s="287" t="s">
        <v>1077</v>
      </c>
      <c r="C143" s="242"/>
      <c r="D143" s="238">
        <v>1.1127938030441875E-4</v>
      </c>
      <c r="E143" s="238">
        <v>1.0912652680916679E-4</v>
      </c>
      <c r="F143" s="294"/>
      <c r="H143" s="287" t="s">
        <v>1078</v>
      </c>
      <c r="I143" s="242"/>
      <c r="J143" s="238">
        <v>1.1315378177534252E-2</v>
      </c>
      <c r="K143" s="238">
        <v>1.0832855801945485E-4</v>
      </c>
      <c r="L143" s="204"/>
      <c r="N143" s="287" t="s">
        <v>1078</v>
      </c>
      <c r="O143" s="242"/>
      <c r="P143" s="242">
        <v>0.99967596274978454</v>
      </c>
      <c r="Q143" s="238">
        <v>1.2383409804720857E-2</v>
      </c>
      <c r="R143" s="238">
        <v>1.4715987451996426E-4</v>
      </c>
      <c r="S143" s="204"/>
    </row>
    <row r="144" spans="2:19" x14ac:dyDescent="0.25">
      <c r="B144" s="287" t="s">
        <v>1080</v>
      </c>
      <c r="C144" s="238">
        <v>1.1127938030441875E-4</v>
      </c>
      <c r="D144" s="242"/>
      <c r="E144" s="238">
        <v>1.0912653864525446E-4</v>
      </c>
      <c r="F144" s="296"/>
      <c r="H144" s="287" t="s">
        <v>1081</v>
      </c>
      <c r="I144" s="238">
        <v>1.1315378177534252E-2</v>
      </c>
      <c r="J144" s="242"/>
      <c r="K144" s="238">
        <v>1.0832855803211139E-4</v>
      </c>
      <c r="L144" s="204"/>
      <c r="N144" s="287" t="s">
        <v>1229</v>
      </c>
      <c r="O144" s="242">
        <v>0.99967596274978454</v>
      </c>
      <c r="P144" s="242"/>
      <c r="Q144" s="242">
        <v>0.70966169532976608</v>
      </c>
      <c r="R144" s="238">
        <v>6.6452786949056097E-4</v>
      </c>
      <c r="S144" s="204"/>
    </row>
    <row r="145" spans="2:19" x14ac:dyDescent="0.25">
      <c r="B145" s="287" t="s">
        <v>1078</v>
      </c>
      <c r="C145" s="238">
        <v>1.0912652680916679E-4</v>
      </c>
      <c r="D145" s="238">
        <v>1.0912653864525446E-4</v>
      </c>
      <c r="E145" s="242"/>
      <c r="F145" s="296"/>
      <c r="H145" s="287" t="s">
        <v>1079</v>
      </c>
      <c r="I145" s="238">
        <v>1.0832855801945485E-4</v>
      </c>
      <c r="J145" s="238">
        <v>1.0832855803211139E-4</v>
      </c>
      <c r="K145" s="242"/>
      <c r="L145" s="204"/>
      <c r="N145" s="287" t="s">
        <v>1081</v>
      </c>
      <c r="O145" s="238">
        <v>1.2383409804720857E-2</v>
      </c>
      <c r="P145" s="242">
        <v>0.70966169532976608</v>
      </c>
      <c r="Q145" s="242"/>
      <c r="R145" s="238">
        <v>1.4715987866309455E-4</v>
      </c>
      <c r="S145" s="204"/>
    </row>
    <row r="146" spans="2:19" x14ac:dyDescent="0.25">
      <c r="B146" s="204"/>
      <c r="C146" s="204"/>
      <c r="D146" s="204"/>
      <c r="E146" s="204"/>
      <c r="F146" s="204"/>
      <c r="H146" s="287"/>
      <c r="I146" s="294"/>
      <c r="J146" s="294"/>
      <c r="K146" s="296"/>
      <c r="L146" s="204"/>
      <c r="N146" s="287" t="s">
        <v>1079</v>
      </c>
      <c r="O146" s="238">
        <v>1.4715987451996426E-4</v>
      </c>
      <c r="P146" s="238">
        <v>6.6452786949056097E-4</v>
      </c>
      <c r="Q146" s="238">
        <v>1.4715987866309455E-4</v>
      </c>
      <c r="R146" s="242"/>
      <c r="S146" s="204"/>
    </row>
    <row r="147" spans="2:19" x14ac:dyDescent="0.25">
      <c r="N147" s="287"/>
      <c r="O147" s="294"/>
      <c r="P147" s="295"/>
      <c r="Q147" s="294"/>
      <c r="R147" s="296"/>
      <c r="S147" s="204"/>
    </row>
    <row r="149" spans="2:19" ht="60" x14ac:dyDescent="0.25">
      <c r="B149" s="272" t="s">
        <v>1504</v>
      </c>
      <c r="C149" s="276" t="s">
        <v>1077</v>
      </c>
      <c r="D149" s="276" t="s">
        <v>1463</v>
      </c>
      <c r="E149" s="276" t="s">
        <v>1078</v>
      </c>
      <c r="F149" s="276"/>
      <c r="H149" s="272" t="s">
        <v>1504</v>
      </c>
      <c r="I149" s="276" t="s">
        <v>1078</v>
      </c>
      <c r="J149" s="276" t="s">
        <v>1462</v>
      </c>
      <c r="K149" s="276" t="s">
        <v>1079</v>
      </c>
      <c r="L149" s="204"/>
      <c r="N149" s="272" t="s">
        <v>1504</v>
      </c>
      <c r="O149" s="276" t="s">
        <v>1078</v>
      </c>
      <c r="P149" s="276" t="s">
        <v>1464</v>
      </c>
      <c r="Q149" s="276" t="s">
        <v>1462</v>
      </c>
      <c r="R149" s="276" t="s">
        <v>1079</v>
      </c>
      <c r="S149" s="204"/>
    </row>
    <row r="150" spans="2:19" x14ac:dyDescent="0.25">
      <c r="B150" s="287" t="s">
        <v>1077</v>
      </c>
      <c r="C150" s="242"/>
      <c r="D150" s="242">
        <v>0.57889851268258308</v>
      </c>
      <c r="E150" s="238">
        <v>1.0912652680927781E-4</v>
      </c>
      <c r="F150" s="294"/>
      <c r="H150" s="287" t="s">
        <v>1078</v>
      </c>
      <c r="I150" s="242"/>
      <c r="J150" s="242">
        <v>0.43423359340884338</v>
      </c>
      <c r="K150" s="238">
        <v>1.2165029387611881E-4</v>
      </c>
      <c r="L150" s="204"/>
      <c r="N150" s="287" t="s">
        <v>1078</v>
      </c>
      <c r="O150" s="242"/>
      <c r="P150" s="242">
        <v>0.55387926757521433</v>
      </c>
      <c r="Q150" s="242">
        <v>0.80360033723042268</v>
      </c>
      <c r="R150" s="238">
        <v>1.7409652613997739E-4</v>
      </c>
      <c r="S150" s="204"/>
    </row>
    <row r="151" spans="2:19" x14ac:dyDescent="0.25">
      <c r="B151" s="287" t="s">
        <v>1080</v>
      </c>
      <c r="C151" s="242">
        <v>0.57889851268258308</v>
      </c>
      <c r="D151" s="242"/>
      <c r="E151" s="238">
        <v>7.4804800722660936E-4</v>
      </c>
      <c r="F151" s="296"/>
      <c r="H151" s="287" t="s">
        <v>1081</v>
      </c>
      <c r="I151" s="242">
        <v>0.43423359340884338</v>
      </c>
      <c r="J151" s="242"/>
      <c r="K151" s="238">
        <v>2.2012317384934033E-4</v>
      </c>
      <c r="L151" s="204"/>
      <c r="N151" s="287" t="s">
        <v>1229</v>
      </c>
      <c r="O151" s="242">
        <v>0.55387926757521433</v>
      </c>
      <c r="P151" s="242"/>
      <c r="Q151" s="242">
        <v>0.7904230946891162</v>
      </c>
      <c r="R151" s="242">
        <v>7.7232662807798613E-2</v>
      </c>
      <c r="S151" s="204"/>
    </row>
    <row r="152" spans="2:19" x14ac:dyDescent="0.25">
      <c r="B152" s="287" t="s">
        <v>1078</v>
      </c>
      <c r="C152" s="238">
        <v>1.0912652680927781E-4</v>
      </c>
      <c r="D152" s="238">
        <v>7.4804800722660936E-4</v>
      </c>
      <c r="E152" s="242"/>
      <c r="F152" s="296"/>
      <c r="H152" s="287" t="s">
        <v>1079</v>
      </c>
      <c r="I152" s="238">
        <v>1.2165029387611881E-4</v>
      </c>
      <c r="J152" s="238">
        <v>2.2012317384934033E-4</v>
      </c>
      <c r="K152" s="242"/>
      <c r="L152" s="204"/>
      <c r="N152" s="287" t="s">
        <v>1081</v>
      </c>
      <c r="O152" s="242">
        <v>0.80360033723042268</v>
      </c>
      <c r="P152" s="242">
        <v>0.7904230946891162</v>
      </c>
      <c r="Q152" s="242"/>
      <c r="R152" s="238">
        <v>1.4470876020314938E-3</v>
      </c>
      <c r="S152" s="204"/>
    </row>
    <row r="153" spans="2:19" x14ac:dyDescent="0.25">
      <c r="B153" s="204"/>
      <c r="C153" s="204"/>
      <c r="D153" s="204"/>
      <c r="E153" s="204"/>
      <c r="F153" s="204"/>
      <c r="H153" s="287"/>
      <c r="I153" s="294"/>
      <c r="J153" s="294"/>
      <c r="K153" s="296"/>
      <c r="L153" s="204"/>
      <c r="N153" s="287" t="s">
        <v>1079</v>
      </c>
      <c r="O153" s="238">
        <v>1.7409652613997739E-4</v>
      </c>
      <c r="P153" s="242">
        <v>7.7232662807798613E-2</v>
      </c>
      <c r="Q153" s="238">
        <v>1.4470876020314938E-3</v>
      </c>
      <c r="R153" s="242"/>
      <c r="S153" s="204"/>
    </row>
    <row r="154" spans="2:19" x14ac:dyDescent="0.25">
      <c r="N154" s="287"/>
      <c r="O154" s="294"/>
      <c r="P154" s="295"/>
      <c r="Q154" s="294"/>
      <c r="R154" s="296"/>
      <c r="S154" s="204"/>
    </row>
    <row r="156" spans="2:19" ht="61.5" customHeight="1" x14ac:dyDescent="0.25">
      <c r="B156" s="272" t="s">
        <v>1505</v>
      </c>
      <c r="C156" s="276" t="s">
        <v>1077</v>
      </c>
      <c r="D156" s="276" t="s">
        <v>1463</v>
      </c>
      <c r="E156" s="276" t="s">
        <v>1078</v>
      </c>
      <c r="F156" s="276"/>
      <c r="H156" s="272" t="s">
        <v>1505</v>
      </c>
      <c r="I156" s="276" t="s">
        <v>1078</v>
      </c>
      <c r="J156" s="276" t="s">
        <v>1462</v>
      </c>
      <c r="K156" s="276" t="s">
        <v>1079</v>
      </c>
      <c r="L156" s="204"/>
      <c r="N156" s="272" t="s">
        <v>1505</v>
      </c>
      <c r="O156" s="276" t="s">
        <v>1078</v>
      </c>
      <c r="P156" s="276" t="s">
        <v>1464</v>
      </c>
      <c r="Q156" s="276" t="s">
        <v>1462</v>
      </c>
      <c r="R156" s="276" t="s">
        <v>1079</v>
      </c>
      <c r="S156" s="204"/>
    </row>
    <row r="157" spans="2:19" x14ac:dyDescent="0.25">
      <c r="B157" s="287" t="s">
        <v>1077</v>
      </c>
      <c r="C157" s="242"/>
      <c r="D157" s="238">
        <v>3.999653341943965E-4</v>
      </c>
      <c r="E157" s="238">
        <v>1.0912652680916679E-4</v>
      </c>
      <c r="F157" s="294"/>
      <c r="H157" s="287" t="s">
        <v>1078</v>
      </c>
      <c r="I157" s="242"/>
      <c r="J157" s="242">
        <v>0.98044329491327586</v>
      </c>
      <c r="K157" s="242">
        <v>0.9645379755922171</v>
      </c>
      <c r="L157" s="204"/>
      <c r="N157" s="287" t="s">
        <v>1078</v>
      </c>
      <c r="O157" s="242"/>
      <c r="P157" s="242">
        <v>0.97907041005296469</v>
      </c>
      <c r="Q157" s="242">
        <v>0.98758017019528999</v>
      </c>
      <c r="R157" s="242">
        <v>0.99420380757671101</v>
      </c>
      <c r="S157" s="204"/>
    </row>
    <row r="158" spans="2:19" x14ac:dyDescent="0.25">
      <c r="B158" s="287" t="s">
        <v>1080</v>
      </c>
      <c r="C158" s="238">
        <v>3.999653341943965E-4</v>
      </c>
      <c r="D158" s="242"/>
      <c r="E158" s="238">
        <v>1.0951845519691084E-4</v>
      </c>
      <c r="F158" s="296"/>
      <c r="H158" s="287" t="s">
        <v>1081</v>
      </c>
      <c r="I158" s="242">
        <v>0.98044329491327586</v>
      </c>
      <c r="J158" s="242"/>
      <c r="K158" s="242">
        <v>0.99955690198078817</v>
      </c>
      <c r="L158" s="204"/>
      <c r="N158" s="287" t="s">
        <v>1229</v>
      </c>
      <c r="O158" s="242">
        <v>0.97907041005296469</v>
      </c>
      <c r="P158" s="242"/>
      <c r="Q158" s="242">
        <v>0.95893867533674082</v>
      </c>
      <c r="R158" s="242">
        <v>0.96865827873998156</v>
      </c>
      <c r="S158" s="204"/>
    </row>
    <row r="159" spans="2:19" x14ac:dyDescent="0.25">
      <c r="B159" s="287" t="s">
        <v>1078</v>
      </c>
      <c r="C159" s="238">
        <v>1.0912652680916679E-4</v>
      </c>
      <c r="D159" s="238">
        <v>1.0951845519691084E-4</v>
      </c>
      <c r="E159" s="242"/>
      <c r="F159" s="296"/>
      <c r="H159" s="287" t="s">
        <v>1079</v>
      </c>
      <c r="I159" s="242">
        <v>0.9645379755922171</v>
      </c>
      <c r="J159" s="242">
        <v>0.99955690198078817</v>
      </c>
      <c r="K159" s="242"/>
      <c r="L159" s="204"/>
      <c r="N159" s="287" t="s">
        <v>1081</v>
      </c>
      <c r="O159" s="242">
        <v>0.98758017019528999</v>
      </c>
      <c r="P159" s="242">
        <v>0.95893867533674082</v>
      </c>
      <c r="Q159" s="242"/>
      <c r="R159" s="242">
        <v>0.99793074313284624</v>
      </c>
      <c r="S159" s="204"/>
    </row>
    <row r="160" spans="2:19" x14ac:dyDescent="0.25">
      <c r="B160" s="204"/>
      <c r="C160" s="204"/>
      <c r="D160" s="204"/>
      <c r="E160" s="204"/>
      <c r="F160" s="204"/>
      <c r="H160" s="287"/>
      <c r="I160" s="294"/>
      <c r="J160" s="294"/>
      <c r="K160" s="296"/>
      <c r="L160" s="204"/>
      <c r="N160" s="287" t="s">
        <v>1079</v>
      </c>
      <c r="O160" s="242">
        <v>0.99420380757671101</v>
      </c>
      <c r="P160" s="242">
        <v>0.96865827873998156</v>
      </c>
      <c r="Q160" s="242">
        <v>0.99793074313284624</v>
      </c>
      <c r="R160" s="242"/>
      <c r="S160" s="204"/>
    </row>
    <row r="161" spans="2:19" x14ac:dyDescent="0.25">
      <c r="N161" s="287"/>
      <c r="O161" s="294"/>
      <c r="P161" s="295"/>
      <c r="Q161" s="294"/>
      <c r="R161" s="296"/>
      <c r="S161" s="204"/>
    </row>
    <row r="163" spans="2:19" ht="60" x14ac:dyDescent="0.25">
      <c r="B163" s="272" t="s">
        <v>1506</v>
      </c>
      <c r="C163" s="276" t="s">
        <v>1077</v>
      </c>
      <c r="D163" s="276" t="s">
        <v>1463</v>
      </c>
      <c r="E163" s="276" t="s">
        <v>1078</v>
      </c>
      <c r="F163" s="276"/>
      <c r="H163" s="272" t="s">
        <v>1506</v>
      </c>
      <c r="I163" s="276" t="s">
        <v>1078</v>
      </c>
      <c r="J163" s="276" t="s">
        <v>1462</v>
      </c>
      <c r="K163" s="276" t="s">
        <v>1079</v>
      </c>
      <c r="L163" s="204"/>
      <c r="N163" s="272" t="s">
        <v>1506</v>
      </c>
      <c r="O163" s="276" t="s">
        <v>1078</v>
      </c>
      <c r="P163" s="276" t="s">
        <v>1464</v>
      </c>
      <c r="Q163" s="276" t="s">
        <v>1462</v>
      </c>
      <c r="R163" s="276" t="s">
        <v>1079</v>
      </c>
      <c r="S163" s="204"/>
    </row>
    <row r="164" spans="2:19" x14ac:dyDescent="0.25">
      <c r="B164" s="287" t="s">
        <v>1077</v>
      </c>
      <c r="C164" s="242"/>
      <c r="D164" s="238">
        <v>3.1091801770131156E-3</v>
      </c>
      <c r="E164" s="238">
        <v>1.0912652680916679E-4</v>
      </c>
      <c r="F164" s="294"/>
      <c r="H164" s="287" t="s">
        <v>1078</v>
      </c>
      <c r="I164" s="242"/>
      <c r="J164" s="242">
        <v>0.71247218993847117</v>
      </c>
      <c r="K164" s="238">
        <v>1.0832855801945485E-4</v>
      </c>
      <c r="L164" s="204"/>
      <c r="N164" s="287" t="s">
        <v>1078</v>
      </c>
      <c r="O164" s="242"/>
      <c r="P164" s="242">
        <v>0.9927805348008516</v>
      </c>
      <c r="Q164" s="242">
        <v>0.87642878291970794</v>
      </c>
      <c r="R164" s="238">
        <v>1.4715987451996426E-4</v>
      </c>
      <c r="S164" s="204"/>
    </row>
    <row r="165" spans="2:19" x14ac:dyDescent="0.25">
      <c r="B165" s="287" t="s">
        <v>1080</v>
      </c>
      <c r="C165" s="238">
        <v>3.1091801770131156E-3</v>
      </c>
      <c r="D165" s="242"/>
      <c r="E165" s="238">
        <v>1.240377533681114E-4</v>
      </c>
      <c r="F165" s="296"/>
      <c r="H165" s="287" t="s">
        <v>1081</v>
      </c>
      <c r="I165" s="242">
        <v>0.71247218993847117</v>
      </c>
      <c r="J165" s="242"/>
      <c r="K165" s="238">
        <v>1.0832855801989894E-4</v>
      </c>
      <c r="L165" s="204"/>
      <c r="N165" s="287" t="s">
        <v>1229</v>
      </c>
      <c r="O165" s="242">
        <v>0.9927805348008516</v>
      </c>
      <c r="P165" s="242"/>
      <c r="Q165" s="242">
        <v>0.99999887711569124</v>
      </c>
      <c r="R165" s="238">
        <v>9.0295749051078067E-3</v>
      </c>
      <c r="S165" s="204"/>
    </row>
    <row r="166" spans="2:19" x14ac:dyDescent="0.25">
      <c r="B166" s="287" t="s">
        <v>1078</v>
      </c>
      <c r="C166" s="238">
        <v>1.0912652680916679E-4</v>
      </c>
      <c r="D166" s="238">
        <v>1.240377533681114E-4</v>
      </c>
      <c r="E166" s="242"/>
      <c r="F166" s="296"/>
      <c r="H166" s="287" t="s">
        <v>1079</v>
      </c>
      <c r="I166" s="238">
        <v>1.0832855801945485E-4</v>
      </c>
      <c r="J166" s="238">
        <v>1.0832855801989894E-4</v>
      </c>
      <c r="K166" s="242"/>
      <c r="L166" s="204"/>
      <c r="N166" s="287" t="s">
        <v>1081</v>
      </c>
      <c r="O166" s="242">
        <v>0.87642878291970794</v>
      </c>
      <c r="P166" s="242">
        <v>0.99999887711569124</v>
      </c>
      <c r="Q166" s="242"/>
      <c r="R166" s="238">
        <v>1.4715987454738677E-4</v>
      </c>
      <c r="S166" s="204"/>
    </row>
    <row r="167" spans="2:19" x14ac:dyDescent="0.25">
      <c r="B167" s="204"/>
      <c r="C167" s="204"/>
      <c r="D167" s="204"/>
      <c r="E167" s="204"/>
      <c r="F167" s="204"/>
      <c r="H167" s="287"/>
      <c r="I167" s="294"/>
      <c r="J167" s="294"/>
      <c r="K167" s="296"/>
      <c r="L167" s="204"/>
      <c r="N167" s="287" t="s">
        <v>1079</v>
      </c>
      <c r="O167" s="238">
        <v>1.4715987451996426E-4</v>
      </c>
      <c r="P167" s="238">
        <v>9.0295749051078067E-3</v>
      </c>
      <c r="Q167" s="238">
        <v>1.4715987454738677E-4</v>
      </c>
      <c r="R167" s="242"/>
      <c r="S167" s="204"/>
    </row>
    <row r="168" spans="2:19" x14ac:dyDescent="0.25">
      <c r="N168" s="287"/>
      <c r="O168" s="294"/>
      <c r="P168" s="295"/>
      <c r="Q168" s="294"/>
      <c r="R168" s="296"/>
      <c r="S168" s="204"/>
    </row>
    <row r="170" spans="2:19" ht="45" x14ac:dyDescent="0.25">
      <c r="B170" s="272" t="s">
        <v>1507</v>
      </c>
      <c r="C170" s="276" t="s">
        <v>1077</v>
      </c>
      <c r="D170" s="276" t="s">
        <v>1463</v>
      </c>
      <c r="E170" s="276" t="s">
        <v>1078</v>
      </c>
      <c r="F170" s="276"/>
      <c r="H170" s="272" t="s">
        <v>1507</v>
      </c>
      <c r="I170" s="276" t="s">
        <v>1078</v>
      </c>
      <c r="J170" s="276" t="s">
        <v>1462</v>
      </c>
      <c r="K170" s="276" t="s">
        <v>1079</v>
      </c>
      <c r="L170" s="204"/>
      <c r="N170" s="272" t="s">
        <v>1507</v>
      </c>
      <c r="O170" s="276" t="s">
        <v>1078</v>
      </c>
      <c r="P170" s="276" t="s">
        <v>1464</v>
      </c>
      <c r="Q170" s="276" t="s">
        <v>1462</v>
      </c>
      <c r="R170" s="276" t="s">
        <v>1079</v>
      </c>
      <c r="S170" s="204"/>
    </row>
    <row r="171" spans="2:19" x14ac:dyDescent="0.25">
      <c r="B171" s="287" t="s">
        <v>1077</v>
      </c>
      <c r="C171" s="242"/>
      <c r="D171" s="242">
        <v>0.9819938542578216</v>
      </c>
      <c r="E171" s="238">
        <v>1.0912652680916679E-4</v>
      </c>
      <c r="F171" s="294"/>
      <c r="H171" s="287" t="s">
        <v>1078</v>
      </c>
      <c r="I171" s="242"/>
      <c r="J171" s="242">
        <v>0.956830064183537</v>
      </c>
      <c r="K171" s="242">
        <v>0.24360266953475229</v>
      </c>
      <c r="L171" s="204"/>
      <c r="N171" s="287" t="s">
        <v>1078</v>
      </c>
      <c r="O171" s="242"/>
      <c r="P171" s="242">
        <v>0.98848470256525189</v>
      </c>
      <c r="Q171" s="242">
        <v>0.99727718651786879</v>
      </c>
      <c r="R171" s="242">
        <v>0.37927417549115783</v>
      </c>
      <c r="S171" s="204"/>
    </row>
    <row r="172" spans="2:19" x14ac:dyDescent="0.25">
      <c r="B172" s="287" t="s">
        <v>1080</v>
      </c>
      <c r="C172" s="242">
        <v>0.9819938542578216</v>
      </c>
      <c r="D172" s="242"/>
      <c r="E172" s="238">
        <v>1.1378690997987384E-4</v>
      </c>
      <c r="F172" s="296"/>
      <c r="H172" s="287" t="s">
        <v>1081</v>
      </c>
      <c r="I172" s="242">
        <v>0.956830064183537</v>
      </c>
      <c r="J172" s="242"/>
      <c r="K172" s="242">
        <v>0.39302432341870486</v>
      </c>
      <c r="L172" s="204"/>
      <c r="N172" s="287" t="s">
        <v>1229</v>
      </c>
      <c r="O172" s="242">
        <v>0.98848470256525189</v>
      </c>
      <c r="P172" s="242"/>
      <c r="Q172" s="242">
        <v>0.9955096886304593</v>
      </c>
      <c r="R172" s="242">
        <v>0.89951256567547966</v>
      </c>
      <c r="S172" s="204"/>
    </row>
    <row r="173" spans="2:19" x14ac:dyDescent="0.25">
      <c r="B173" s="287" t="s">
        <v>1078</v>
      </c>
      <c r="C173" s="238">
        <v>1.0912652680916679E-4</v>
      </c>
      <c r="D173" s="238">
        <v>1.1378690997987384E-4</v>
      </c>
      <c r="E173" s="242"/>
      <c r="F173" s="296"/>
      <c r="H173" s="287" t="s">
        <v>1079</v>
      </c>
      <c r="I173" s="242">
        <v>0.24360266953475229</v>
      </c>
      <c r="J173" s="242">
        <v>0.39302432341870486</v>
      </c>
      <c r="K173" s="242"/>
      <c r="L173" s="204"/>
      <c r="N173" s="287" t="s">
        <v>1081</v>
      </c>
      <c r="O173" s="242">
        <v>0.99727718651786879</v>
      </c>
      <c r="P173" s="242">
        <v>0.9955096886304593</v>
      </c>
      <c r="Q173" s="242"/>
      <c r="R173" s="242">
        <v>0.64701020714197544</v>
      </c>
      <c r="S173" s="204"/>
    </row>
    <row r="174" spans="2:19" x14ac:dyDescent="0.25">
      <c r="B174" s="204"/>
      <c r="C174" s="204"/>
      <c r="D174" s="204"/>
      <c r="E174" s="204"/>
      <c r="F174" s="204"/>
      <c r="H174" s="287"/>
      <c r="I174" s="294"/>
      <c r="J174" s="294"/>
      <c r="K174" s="296"/>
      <c r="L174" s="204"/>
      <c r="N174" s="287" t="s">
        <v>1079</v>
      </c>
      <c r="O174" s="242">
        <v>0.37927417549115783</v>
      </c>
      <c r="P174" s="242">
        <v>0.89951256567547966</v>
      </c>
      <c r="Q174" s="242">
        <v>0.64701020714197544</v>
      </c>
      <c r="R174" s="242"/>
      <c r="S174" s="204"/>
    </row>
    <row r="175" spans="2:19" x14ac:dyDescent="0.25">
      <c r="N175" s="287"/>
      <c r="O175" s="294"/>
      <c r="P175" s="295"/>
      <c r="Q175" s="294"/>
      <c r="R175" s="296"/>
      <c r="S175" s="204"/>
    </row>
    <row r="177" spans="2:19" ht="45" x14ac:dyDescent="0.25">
      <c r="B177" s="272" t="s">
        <v>1508</v>
      </c>
      <c r="C177" s="276" t="s">
        <v>1077</v>
      </c>
      <c r="D177" s="276" t="s">
        <v>1463</v>
      </c>
      <c r="E177" s="276" t="s">
        <v>1078</v>
      </c>
      <c r="F177" s="276"/>
      <c r="H177" s="272" t="s">
        <v>1508</v>
      </c>
      <c r="I177" s="276" t="s">
        <v>1078</v>
      </c>
      <c r="J177" s="276" t="s">
        <v>1462</v>
      </c>
      <c r="K177" s="276" t="s">
        <v>1079</v>
      </c>
      <c r="L177" s="204"/>
      <c r="N177" s="272" t="s">
        <v>1508</v>
      </c>
      <c r="O177" s="276" t="s">
        <v>1078</v>
      </c>
      <c r="P177" s="276" t="s">
        <v>1464</v>
      </c>
      <c r="Q177" s="276" t="s">
        <v>1462</v>
      </c>
      <c r="R177" s="276" t="s">
        <v>1079</v>
      </c>
      <c r="S177" s="204"/>
    </row>
    <row r="178" spans="2:19" x14ac:dyDescent="0.25">
      <c r="B178" s="287" t="s">
        <v>1077</v>
      </c>
      <c r="C178" s="242"/>
      <c r="D178" s="238">
        <v>3.1676047362194648E-4</v>
      </c>
      <c r="E178" s="238">
        <v>1.6384949337393429E-2</v>
      </c>
      <c r="F178" s="294"/>
      <c r="H178" s="287" t="s">
        <v>1078</v>
      </c>
      <c r="I178" s="242"/>
      <c r="J178" s="238">
        <v>5.9173662643142722E-3</v>
      </c>
      <c r="K178" s="238">
        <v>1.0832855801945485E-4</v>
      </c>
      <c r="L178" s="204"/>
      <c r="N178" s="287" t="s">
        <v>1078</v>
      </c>
      <c r="O178" s="242"/>
      <c r="P178" s="242">
        <v>0.51092824753536314</v>
      </c>
      <c r="Q178" s="238">
        <v>8.9279012716469985E-4</v>
      </c>
      <c r="R178" s="238">
        <v>1.4715987451996426E-4</v>
      </c>
      <c r="S178" s="204"/>
    </row>
    <row r="179" spans="2:19" x14ac:dyDescent="0.25">
      <c r="B179" s="287" t="s">
        <v>1080</v>
      </c>
      <c r="C179" s="238">
        <v>3.1676047362194648E-4</v>
      </c>
      <c r="D179" s="242"/>
      <c r="E179" s="238">
        <v>1.0964258849788244E-4</v>
      </c>
      <c r="F179" s="296"/>
      <c r="H179" s="287" t="s">
        <v>1081</v>
      </c>
      <c r="I179" s="238">
        <v>5.9173662643142722E-3</v>
      </c>
      <c r="J179" s="242"/>
      <c r="K179" s="238">
        <v>1.4368907248453189E-3</v>
      </c>
      <c r="L179" s="204"/>
      <c r="N179" s="287" t="s">
        <v>1229</v>
      </c>
      <c r="O179" s="242">
        <v>0.51092824753536314</v>
      </c>
      <c r="P179" s="242"/>
      <c r="Q179" s="238">
        <v>3.0999514932850025E-2</v>
      </c>
      <c r="R179" s="238">
        <v>9.0214421771117603E-4</v>
      </c>
      <c r="S179" s="204"/>
    </row>
    <row r="180" spans="2:19" x14ac:dyDescent="0.25">
      <c r="B180" s="287" t="s">
        <v>1078</v>
      </c>
      <c r="C180" s="238">
        <v>1.6384949337393429E-2</v>
      </c>
      <c r="D180" s="238">
        <v>1.0964258849788244E-4</v>
      </c>
      <c r="E180" s="242"/>
      <c r="F180" s="296"/>
      <c r="H180" s="287" t="s">
        <v>1079</v>
      </c>
      <c r="I180" s="238">
        <v>1.0832855801945485E-4</v>
      </c>
      <c r="J180" s="238">
        <v>1.4368907248453189E-3</v>
      </c>
      <c r="K180" s="242"/>
      <c r="L180" s="204"/>
      <c r="N180" s="287" t="s">
        <v>1081</v>
      </c>
      <c r="O180" s="238">
        <v>8.9279012716469985E-4</v>
      </c>
      <c r="P180" s="238">
        <v>3.0999514932850025E-2</v>
      </c>
      <c r="Q180" s="242"/>
      <c r="R180" s="238">
        <v>3.4823156364723773E-2</v>
      </c>
      <c r="S180" s="204"/>
    </row>
    <row r="181" spans="2:19" x14ac:dyDescent="0.25">
      <c r="B181" s="204"/>
      <c r="C181" s="204"/>
      <c r="D181" s="204"/>
      <c r="E181" s="204"/>
      <c r="F181" s="204"/>
      <c r="H181" s="287"/>
      <c r="I181" s="294"/>
      <c r="J181" s="294"/>
      <c r="K181" s="296"/>
      <c r="L181" s="204"/>
      <c r="N181" s="287" t="s">
        <v>1079</v>
      </c>
      <c r="O181" s="238">
        <v>1.4715987451996426E-4</v>
      </c>
      <c r="P181" s="238">
        <v>9.0214421771117603E-4</v>
      </c>
      <c r="Q181" s="238">
        <v>3.4823156364723773E-2</v>
      </c>
      <c r="R181" s="242"/>
      <c r="S181" s="204"/>
    </row>
    <row r="182" spans="2:19" x14ac:dyDescent="0.25">
      <c r="N182" s="287"/>
      <c r="O182" s="294"/>
      <c r="P182" s="295"/>
      <c r="Q182" s="294"/>
      <c r="R182" s="296"/>
      <c r="S182" s="204"/>
    </row>
    <row r="184" spans="2:19" ht="60" x14ac:dyDescent="0.25">
      <c r="B184" s="272" t="s">
        <v>1509</v>
      </c>
      <c r="C184" s="276" t="s">
        <v>1077</v>
      </c>
      <c r="D184" s="276" t="s">
        <v>1463</v>
      </c>
      <c r="E184" s="276" t="s">
        <v>1078</v>
      </c>
      <c r="F184" s="276"/>
      <c r="H184" s="272" t="s">
        <v>1509</v>
      </c>
      <c r="I184" s="276" t="s">
        <v>1078</v>
      </c>
      <c r="J184" s="276" t="s">
        <v>1462</v>
      </c>
      <c r="K184" s="276" t="s">
        <v>1079</v>
      </c>
      <c r="L184" s="204"/>
      <c r="N184" s="272" t="s">
        <v>1509</v>
      </c>
      <c r="O184" s="276" t="s">
        <v>1078</v>
      </c>
      <c r="P184" s="276" t="s">
        <v>1464</v>
      </c>
      <c r="Q184" s="276" t="s">
        <v>1462</v>
      </c>
      <c r="R184" s="276" t="s">
        <v>1079</v>
      </c>
      <c r="S184" s="204"/>
    </row>
    <row r="185" spans="2:19" x14ac:dyDescent="0.25">
      <c r="B185" s="287" t="s">
        <v>1077</v>
      </c>
      <c r="C185" s="242"/>
      <c r="D185" s="242">
        <v>0.42646834037288583</v>
      </c>
      <c r="E185" s="242">
        <v>6.9924570250976981E-2</v>
      </c>
      <c r="F185" s="294"/>
      <c r="H185" s="287" t="s">
        <v>1078</v>
      </c>
      <c r="I185" s="242"/>
      <c r="J185" s="238">
        <v>1.2149973225432653E-3</v>
      </c>
      <c r="K185" s="238">
        <v>1.0832855801945485E-4</v>
      </c>
      <c r="L185" s="204"/>
      <c r="N185" s="287" t="s">
        <v>1078</v>
      </c>
      <c r="O185" s="242"/>
      <c r="P185" s="242">
        <v>0.99819731665872458</v>
      </c>
      <c r="Q185" s="238">
        <v>1.1126158000676067E-3</v>
      </c>
      <c r="R185" s="238">
        <v>1.4715987451996426E-4</v>
      </c>
      <c r="S185" s="204"/>
    </row>
    <row r="186" spans="2:19" x14ac:dyDescent="0.25">
      <c r="B186" s="287" t="s">
        <v>1080</v>
      </c>
      <c r="C186" s="242">
        <v>0.42646834037288583</v>
      </c>
      <c r="D186" s="242"/>
      <c r="E186" s="242">
        <v>0.99843217467056511</v>
      </c>
      <c r="F186" s="296"/>
      <c r="H186" s="287" t="s">
        <v>1081</v>
      </c>
      <c r="I186" s="238">
        <v>1.2149973225432653E-3</v>
      </c>
      <c r="J186" s="242"/>
      <c r="K186" s="238">
        <v>2.8907001960427392E-2</v>
      </c>
      <c r="L186" s="204"/>
      <c r="N186" s="287" t="s">
        <v>1229</v>
      </c>
      <c r="O186" s="242">
        <v>0.99819731665872458</v>
      </c>
      <c r="P186" s="242"/>
      <c r="Q186" s="242">
        <v>0.57075156566160046</v>
      </c>
      <c r="R186" s="242">
        <v>0.14416332645600194</v>
      </c>
      <c r="S186" s="204"/>
    </row>
    <row r="187" spans="2:19" x14ac:dyDescent="0.25">
      <c r="B187" s="287" t="s">
        <v>1078</v>
      </c>
      <c r="C187" s="242">
        <v>6.9924570250976981E-2</v>
      </c>
      <c r="D187" s="242">
        <v>0.99843217467056511</v>
      </c>
      <c r="E187" s="242"/>
      <c r="F187" s="296"/>
      <c r="H187" s="287" t="s">
        <v>1079</v>
      </c>
      <c r="I187" s="238">
        <v>1.0832855801945485E-4</v>
      </c>
      <c r="J187" s="238">
        <v>2.8907001960427392E-2</v>
      </c>
      <c r="K187" s="242"/>
      <c r="L187" s="204"/>
      <c r="N187" s="287" t="s">
        <v>1081</v>
      </c>
      <c r="O187" s="238">
        <v>1.1126158000676067E-3</v>
      </c>
      <c r="P187" s="242">
        <v>0.57075156566160046</v>
      </c>
      <c r="Q187" s="242"/>
      <c r="R187" s="242">
        <v>0.161041116233957</v>
      </c>
      <c r="S187" s="204"/>
    </row>
    <row r="188" spans="2:19" x14ac:dyDescent="0.25">
      <c r="B188" s="204"/>
      <c r="C188" s="204"/>
      <c r="D188" s="204"/>
      <c r="E188" s="204"/>
      <c r="F188" s="204"/>
      <c r="H188" s="287"/>
      <c r="I188" s="294"/>
      <c r="J188" s="294"/>
      <c r="K188" s="296"/>
      <c r="L188" s="204"/>
      <c r="N188" s="287" t="s">
        <v>1079</v>
      </c>
      <c r="O188" s="238">
        <v>1.4715987451996426E-4</v>
      </c>
      <c r="P188" s="242">
        <v>0.14416332645600194</v>
      </c>
      <c r="Q188" s="242">
        <v>0.161041116233957</v>
      </c>
      <c r="R188" s="242"/>
      <c r="S188" s="204"/>
    </row>
    <row r="189" spans="2:19" x14ac:dyDescent="0.25">
      <c r="N189" s="287"/>
      <c r="O189" s="294"/>
      <c r="P189" s="295"/>
      <c r="Q189" s="294"/>
      <c r="R189" s="296"/>
      <c r="S189" s="204"/>
    </row>
    <row r="191" spans="2:19" ht="60" x14ac:dyDescent="0.25">
      <c r="B191" s="272" t="s">
        <v>1497</v>
      </c>
      <c r="C191" s="276" t="s">
        <v>1077</v>
      </c>
      <c r="D191" s="276" t="s">
        <v>1463</v>
      </c>
      <c r="E191" s="276" t="s">
        <v>1078</v>
      </c>
      <c r="F191" s="276"/>
      <c r="H191" s="272" t="s">
        <v>1497</v>
      </c>
      <c r="I191" s="276" t="s">
        <v>1078</v>
      </c>
      <c r="J191" s="276" t="s">
        <v>1462</v>
      </c>
      <c r="K191" s="276" t="s">
        <v>1079</v>
      </c>
      <c r="L191" s="204"/>
      <c r="N191" s="272" t="s">
        <v>1497</v>
      </c>
      <c r="O191" s="276" t="s">
        <v>1078</v>
      </c>
      <c r="P191" s="276" t="s">
        <v>1464</v>
      </c>
      <c r="Q191" s="276" t="s">
        <v>1462</v>
      </c>
      <c r="R191" s="276" t="s">
        <v>1079</v>
      </c>
      <c r="S191" s="204"/>
    </row>
    <row r="192" spans="2:19" x14ac:dyDescent="0.25">
      <c r="B192" s="287" t="s">
        <v>1077</v>
      </c>
      <c r="C192" s="242"/>
      <c r="D192" s="242">
        <v>0.99693470025868725</v>
      </c>
      <c r="E192" s="238">
        <v>1.091265268325925E-4</v>
      </c>
      <c r="F192" s="294"/>
      <c r="H192" s="287" t="s">
        <v>1078</v>
      </c>
      <c r="I192" s="242"/>
      <c r="J192" s="242">
        <v>0.28829113342473467</v>
      </c>
      <c r="K192" s="238">
        <v>1.0832905887325772E-4</v>
      </c>
      <c r="L192" s="204"/>
      <c r="N192" s="287" t="s">
        <v>1078</v>
      </c>
      <c r="O192" s="242"/>
      <c r="P192" s="238">
        <v>1.3185740302483762E-3</v>
      </c>
      <c r="Q192" s="242">
        <v>0.96137392083971196</v>
      </c>
      <c r="R192" s="238">
        <v>1.4715993178748832E-4</v>
      </c>
      <c r="S192" s="204"/>
    </row>
    <row r="193" spans="2:19" x14ac:dyDescent="0.25">
      <c r="B193" s="287" t="s">
        <v>1080</v>
      </c>
      <c r="C193" s="242">
        <v>0.99693470025868725</v>
      </c>
      <c r="D193" s="242"/>
      <c r="E193" s="238">
        <v>1.6029347309598485E-4</v>
      </c>
      <c r="F193" s="296"/>
      <c r="H193" s="287" t="s">
        <v>1081</v>
      </c>
      <c r="I193" s="242">
        <v>0.28829113342473467</v>
      </c>
      <c r="J193" s="242"/>
      <c r="K193" s="238">
        <v>1.5772908795043894E-2</v>
      </c>
      <c r="L193" s="204"/>
      <c r="N193" s="287" t="s">
        <v>1229</v>
      </c>
      <c r="O193" s="238">
        <v>1.3185740302483762E-3</v>
      </c>
      <c r="P193" s="242"/>
      <c r="Q193" s="238">
        <v>3.9135287967442256E-3</v>
      </c>
      <c r="R193" s="242">
        <v>0.13752292050787329</v>
      </c>
      <c r="S193" s="204"/>
    </row>
    <row r="194" spans="2:19" x14ac:dyDescent="0.25">
      <c r="B194" s="287" t="s">
        <v>1078</v>
      </c>
      <c r="C194" s="238">
        <v>1.091265268325925E-4</v>
      </c>
      <c r="D194" s="238">
        <v>1.6029347309598485E-4</v>
      </c>
      <c r="E194" s="242"/>
      <c r="F194" s="296"/>
      <c r="H194" s="287" t="s">
        <v>1079</v>
      </c>
      <c r="I194" s="238">
        <v>1.0832905887325772E-4</v>
      </c>
      <c r="J194" s="238">
        <v>1.5772908795043894E-2</v>
      </c>
      <c r="K194" s="242"/>
      <c r="L194" s="204"/>
      <c r="N194" s="287" t="s">
        <v>1081</v>
      </c>
      <c r="O194" s="242">
        <v>0.96137392083971196</v>
      </c>
      <c r="P194" s="238">
        <v>3.9135287967442256E-3</v>
      </c>
      <c r="Q194" s="242"/>
      <c r="R194" s="238">
        <v>1.0154957704239242E-3</v>
      </c>
      <c r="S194" s="204"/>
    </row>
    <row r="195" spans="2:19" x14ac:dyDescent="0.25">
      <c r="B195" s="204"/>
      <c r="C195" s="204"/>
      <c r="D195" s="204"/>
      <c r="E195" s="204"/>
      <c r="F195" s="204"/>
      <c r="H195" s="287"/>
      <c r="I195" s="294"/>
      <c r="J195" s="294"/>
      <c r="K195" s="296"/>
      <c r="L195" s="204"/>
      <c r="N195" s="287" t="s">
        <v>1079</v>
      </c>
      <c r="O195" s="238">
        <v>1.4715993178748832E-4</v>
      </c>
      <c r="P195" s="242">
        <v>0.13752292050787329</v>
      </c>
      <c r="Q195" s="238">
        <v>1.0154957704239242E-3</v>
      </c>
      <c r="R195" s="242"/>
      <c r="S195" s="204"/>
    </row>
    <row r="196" spans="2:19" x14ac:dyDescent="0.25">
      <c r="N196" s="287"/>
      <c r="O196" s="294"/>
      <c r="P196" s="295"/>
      <c r="Q196" s="294"/>
      <c r="R196" s="296"/>
      <c r="S196" s="204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63"/>
  <sheetViews>
    <sheetView topLeftCell="A10" workbookViewId="0">
      <selection activeCell="R27" sqref="R27"/>
    </sheetView>
  </sheetViews>
  <sheetFormatPr defaultRowHeight="15" x14ac:dyDescent="0.25"/>
  <cols>
    <col min="1" max="1" width="3.5703125" style="60" customWidth="1"/>
    <col min="2" max="2" width="10.28515625" style="60" customWidth="1"/>
    <col min="3" max="10" width="9.140625" style="60"/>
    <col min="11" max="13" width="4.7109375" style="60" customWidth="1"/>
    <col min="14" max="14" width="3.5703125" style="60" customWidth="1"/>
    <col min="15" max="16384" width="9.140625" style="60"/>
  </cols>
  <sheetData>
    <row r="1" spans="1:14" x14ac:dyDescent="0.25">
      <c r="A1" s="204"/>
      <c r="B1" s="271"/>
      <c r="C1" s="271"/>
      <c r="D1" s="271"/>
      <c r="E1" s="271"/>
      <c r="F1" s="271"/>
      <c r="G1" s="271"/>
      <c r="H1" s="271"/>
      <c r="I1" s="271"/>
      <c r="J1" s="271"/>
      <c r="K1" s="204"/>
      <c r="L1" s="204"/>
      <c r="M1" s="204"/>
      <c r="N1" s="204"/>
    </row>
    <row r="2" spans="1:14" ht="59.25" customHeight="1" x14ac:dyDescent="0.25">
      <c r="A2" s="204"/>
      <c r="B2" s="209" t="s">
        <v>1445</v>
      </c>
      <c r="C2" s="210" t="s">
        <v>1446</v>
      </c>
      <c r="D2" s="210" t="s">
        <v>1447</v>
      </c>
      <c r="E2" s="210" t="s">
        <v>1448</v>
      </c>
      <c r="F2" s="210" t="s">
        <v>1449</v>
      </c>
      <c r="G2" s="210" t="s">
        <v>1450</v>
      </c>
      <c r="H2" s="210" t="s">
        <v>1451</v>
      </c>
      <c r="I2" s="210" t="s">
        <v>1452</v>
      </c>
      <c r="J2" s="210" t="s">
        <v>1453</v>
      </c>
      <c r="K2" s="343" t="s">
        <v>1454</v>
      </c>
      <c r="L2" s="343"/>
      <c r="M2" s="343"/>
      <c r="N2" s="204"/>
    </row>
    <row r="3" spans="1:14" x14ac:dyDescent="0.25">
      <c r="A3" s="204"/>
      <c r="B3" s="211" t="s">
        <v>1290</v>
      </c>
      <c r="C3" s="205">
        <v>19.398397971292844</v>
      </c>
      <c r="D3" s="206">
        <v>2</v>
      </c>
      <c r="E3" s="207">
        <v>9.6991989856464222</v>
      </c>
      <c r="F3" s="207">
        <v>2.5156923589280162</v>
      </c>
      <c r="G3" s="206">
        <v>77</v>
      </c>
      <c r="H3" s="208">
        <v>3.2671329336727485E-2</v>
      </c>
      <c r="I3" s="212">
        <v>296.87188071478516</v>
      </c>
      <c r="J3" s="208">
        <v>0</v>
      </c>
      <c r="K3" s="116" t="s">
        <v>111</v>
      </c>
      <c r="L3" s="265" t="s">
        <v>112</v>
      </c>
      <c r="M3" s="265" t="s">
        <v>126</v>
      </c>
      <c r="N3" s="204"/>
    </row>
    <row r="4" spans="1:14" x14ac:dyDescent="0.25">
      <c r="A4" s="204"/>
      <c r="B4" s="213" t="s">
        <v>1292</v>
      </c>
      <c r="C4" s="205">
        <v>4.0032460323084544</v>
      </c>
      <c r="D4" s="206">
        <v>2</v>
      </c>
      <c r="E4" s="207">
        <v>2.0016230161542272</v>
      </c>
      <c r="F4" s="207">
        <v>0.90293136113531636</v>
      </c>
      <c r="G4" s="206">
        <v>77</v>
      </c>
      <c r="H4" s="208">
        <v>1.1726381313445666E-2</v>
      </c>
      <c r="I4" s="212">
        <v>170.69400718354029</v>
      </c>
      <c r="J4" s="208">
        <v>5.0014091243913871E-29</v>
      </c>
      <c r="K4" s="116" t="s">
        <v>111</v>
      </c>
      <c r="L4" s="265" t="s">
        <v>112</v>
      </c>
      <c r="M4" s="265" t="s">
        <v>126</v>
      </c>
      <c r="N4" s="204"/>
    </row>
    <row r="5" spans="1:14" x14ac:dyDescent="0.25">
      <c r="A5" s="204"/>
      <c r="B5" s="213" t="s">
        <v>1293</v>
      </c>
      <c r="C5" s="205">
        <v>5.5141208219741875</v>
      </c>
      <c r="D5" s="206">
        <v>2</v>
      </c>
      <c r="E5" s="207">
        <v>2.7570604109870938</v>
      </c>
      <c r="F5" s="207">
        <v>1.7401109826953212</v>
      </c>
      <c r="G5" s="206">
        <v>77</v>
      </c>
      <c r="H5" s="208">
        <v>2.2598843931108066E-2</v>
      </c>
      <c r="I5" s="212">
        <v>122.00006422416625</v>
      </c>
      <c r="J5" s="208">
        <v>1.347232282605726E-24</v>
      </c>
      <c r="K5" s="116" t="s">
        <v>111</v>
      </c>
      <c r="L5" s="265" t="s">
        <v>112</v>
      </c>
      <c r="M5" s="265" t="s">
        <v>126</v>
      </c>
      <c r="N5" s="204"/>
    </row>
    <row r="6" spans="1:14" x14ac:dyDescent="0.25">
      <c r="A6" s="204"/>
      <c r="B6" s="213" t="s">
        <v>1280</v>
      </c>
      <c r="C6" s="205">
        <v>5520.5535251286892</v>
      </c>
      <c r="D6" s="206">
        <v>2</v>
      </c>
      <c r="E6" s="207">
        <v>2760.2767625643446</v>
      </c>
      <c r="F6" s="207">
        <v>1767.365849102215</v>
      </c>
      <c r="G6" s="206">
        <v>77</v>
      </c>
      <c r="H6" s="208">
        <v>22.9528032350937</v>
      </c>
      <c r="I6" s="212">
        <v>120.25880822887977</v>
      </c>
      <c r="J6" s="208">
        <v>2.0503671154323346E-24</v>
      </c>
      <c r="K6" s="116" t="s">
        <v>111</v>
      </c>
      <c r="L6" s="265" t="s">
        <v>112</v>
      </c>
      <c r="M6" s="265" t="s">
        <v>126</v>
      </c>
      <c r="N6" s="204"/>
    </row>
    <row r="7" spans="1:14" x14ac:dyDescent="0.25">
      <c r="A7" s="204"/>
      <c r="B7" s="213" t="s">
        <v>1279</v>
      </c>
      <c r="C7" s="205">
        <v>216.81446078431389</v>
      </c>
      <c r="D7" s="206">
        <v>2</v>
      </c>
      <c r="E7" s="207">
        <v>108.40723039215695</v>
      </c>
      <c r="F7" s="207">
        <v>94.073039215686279</v>
      </c>
      <c r="G7" s="206">
        <v>77</v>
      </c>
      <c r="H7" s="208">
        <v>1.2217277820218997</v>
      </c>
      <c r="I7" s="212">
        <v>88.732720977129858</v>
      </c>
      <c r="J7" s="208">
        <v>1.0308220684089277E-20</v>
      </c>
      <c r="K7" s="116" t="s">
        <v>111</v>
      </c>
      <c r="L7" s="265" t="s">
        <v>112</v>
      </c>
      <c r="M7" s="265" t="s">
        <v>126</v>
      </c>
      <c r="N7" s="204"/>
    </row>
    <row r="8" spans="1:14" x14ac:dyDescent="0.25">
      <c r="A8" s="204"/>
      <c r="B8" s="213" t="s">
        <v>1295</v>
      </c>
      <c r="C8" s="214">
        <v>0.34197580768008651</v>
      </c>
      <c r="D8" s="215">
        <v>2</v>
      </c>
      <c r="E8" s="216">
        <v>0.17098790384004325</v>
      </c>
      <c r="F8" s="216">
        <v>0.79092317795835287</v>
      </c>
      <c r="G8" s="215">
        <v>77</v>
      </c>
      <c r="H8" s="217">
        <v>1.0271729583874713E-2</v>
      </c>
      <c r="I8" s="218">
        <v>16.64645690327286</v>
      </c>
      <c r="J8" s="217">
        <v>9.8131834617944826E-7</v>
      </c>
      <c r="K8" s="118" t="s">
        <v>111</v>
      </c>
      <c r="L8" s="269" t="s">
        <v>126</v>
      </c>
      <c r="M8" s="269" t="s">
        <v>112</v>
      </c>
      <c r="N8" s="204"/>
    </row>
    <row r="9" spans="1:14" x14ac:dyDescent="0.25">
      <c r="A9" s="204"/>
      <c r="B9" s="213" t="s">
        <v>1275</v>
      </c>
      <c r="C9" s="205">
        <v>12570.876584060326</v>
      </c>
      <c r="D9" s="206">
        <v>2</v>
      </c>
      <c r="E9" s="207">
        <v>6285.4382920301632</v>
      </c>
      <c r="F9" s="207">
        <v>2750.9458375838567</v>
      </c>
      <c r="G9" s="206">
        <v>77</v>
      </c>
      <c r="H9" s="208">
        <v>35.726569319270865</v>
      </c>
      <c r="I9" s="212">
        <v>175.93176204130538</v>
      </c>
      <c r="J9" s="208">
        <v>1.9302216614823102E-29</v>
      </c>
      <c r="K9" s="116" t="s">
        <v>111</v>
      </c>
      <c r="L9" s="265" t="s">
        <v>111</v>
      </c>
      <c r="M9" s="265" t="s">
        <v>112</v>
      </c>
      <c r="N9" s="204"/>
    </row>
    <row r="10" spans="1:14" x14ac:dyDescent="0.25">
      <c r="A10" s="204"/>
      <c r="B10" s="213" t="s">
        <v>1286</v>
      </c>
      <c r="C10" s="205">
        <v>12160.515061355376</v>
      </c>
      <c r="D10" s="206">
        <v>2</v>
      </c>
      <c r="E10" s="207">
        <v>6080.257530677688</v>
      </c>
      <c r="F10" s="207">
        <v>4502.0347534446782</v>
      </c>
      <c r="G10" s="206">
        <v>77</v>
      </c>
      <c r="H10" s="208">
        <v>58.467983810969848</v>
      </c>
      <c r="I10" s="212">
        <v>103.99293997096751</v>
      </c>
      <c r="J10" s="208">
        <v>1.31581315142405E-22</v>
      </c>
      <c r="K10" s="116" t="s">
        <v>111</v>
      </c>
      <c r="L10" s="265" t="s">
        <v>111</v>
      </c>
      <c r="M10" s="265" t="s">
        <v>112</v>
      </c>
      <c r="N10" s="204"/>
    </row>
    <row r="11" spans="1:14" x14ac:dyDescent="0.25">
      <c r="A11" s="204"/>
      <c r="B11" s="213" t="s">
        <v>1283</v>
      </c>
      <c r="C11" s="205">
        <v>330.04875714713666</v>
      </c>
      <c r="D11" s="206">
        <v>2</v>
      </c>
      <c r="E11" s="207">
        <v>165.02437857356833</v>
      </c>
      <c r="F11" s="207">
        <v>187.09507158182208</v>
      </c>
      <c r="G11" s="206">
        <v>77</v>
      </c>
      <c r="H11" s="208">
        <v>2.4298061244392479</v>
      </c>
      <c r="I11" s="212">
        <v>67.916685579864009</v>
      </c>
      <c r="J11" s="208">
        <v>1.0008374382661201E-17</v>
      </c>
      <c r="K11" s="116" t="s">
        <v>111</v>
      </c>
      <c r="L11" s="265" t="s">
        <v>111</v>
      </c>
      <c r="M11" s="265" t="s">
        <v>112</v>
      </c>
      <c r="N11" s="204"/>
    </row>
    <row r="12" spans="1:14" x14ac:dyDescent="0.25">
      <c r="A12" s="204"/>
      <c r="B12" s="213" t="s">
        <v>1294</v>
      </c>
      <c r="C12" s="205">
        <v>83.28860175134858</v>
      </c>
      <c r="D12" s="206">
        <v>2</v>
      </c>
      <c r="E12" s="207">
        <v>41.64430087567429</v>
      </c>
      <c r="F12" s="207">
        <v>59.689612014192321</v>
      </c>
      <c r="G12" s="206">
        <v>77</v>
      </c>
      <c r="H12" s="208">
        <v>0.77518976641808213</v>
      </c>
      <c r="I12" s="212">
        <v>53.721427551991603</v>
      </c>
      <c r="J12" s="208">
        <v>2.4786329641778066E-15</v>
      </c>
      <c r="K12" s="116" t="s">
        <v>111</v>
      </c>
      <c r="L12" s="265" t="s">
        <v>111</v>
      </c>
      <c r="M12" s="265" t="s">
        <v>112</v>
      </c>
      <c r="N12" s="204"/>
    </row>
    <row r="13" spans="1:14" x14ac:dyDescent="0.25">
      <c r="A13" s="204"/>
      <c r="B13" s="213" t="s">
        <v>1291</v>
      </c>
      <c r="C13" s="205">
        <v>5.7106211554357511</v>
      </c>
      <c r="D13" s="206">
        <v>2</v>
      </c>
      <c r="E13" s="207">
        <v>2.8553105777178756</v>
      </c>
      <c r="F13" s="207">
        <v>5.0605513073570147</v>
      </c>
      <c r="G13" s="206">
        <v>77</v>
      </c>
      <c r="H13" s="208">
        <v>6.5721445550091101E-2</v>
      </c>
      <c r="I13" s="219">
        <v>43.445644778790438</v>
      </c>
      <c r="J13" s="208">
        <v>2.3414874279743357E-13</v>
      </c>
      <c r="K13" s="116" t="s">
        <v>111</v>
      </c>
      <c r="L13" s="265" t="s">
        <v>111</v>
      </c>
      <c r="M13" s="265" t="s">
        <v>112</v>
      </c>
      <c r="N13" s="204"/>
    </row>
    <row r="14" spans="1:14" x14ac:dyDescent="0.25">
      <c r="A14" s="204"/>
      <c r="B14" s="213" t="s">
        <v>1297</v>
      </c>
      <c r="C14" s="205">
        <v>18.955994358978959</v>
      </c>
      <c r="D14" s="206">
        <v>2</v>
      </c>
      <c r="E14" s="207">
        <v>9.4779971794894795</v>
      </c>
      <c r="F14" s="207">
        <v>18.893587120978815</v>
      </c>
      <c r="G14" s="206">
        <v>77</v>
      </c>
      <c r="H14" s="208">
        <v>0.24537126131141318</v>
      </c>
      <c r="I14" s="219">
        <v>38.627169004362209</v>
      </c>
      <c r="J14" s="208">
        <v>2.4140904981153313E-12</v>
      </c>
      <c r="K14" s="116" t="s">
        <v>111</v>
      </c>
      <c r="L14" s="265" t="s">
        <v>111</v>
      </c>
      <c r="M14" s="265" t="s">
        <v>112</v>
      </c>
      <c r="N14" s="204"/>
    </row>
    <row r="15" spans="1:14" x14ac:dyDescent="0.25">
      <c r="A15" s="204"/>
      <c r="B15" s="213" t="s">
        <v>1278</v>
      </c>
      <c r="C15" s="205">
        <v>629.0977558469516</v>
      </c>
      <c r="D15" s="206">
        <v>2</v>
      </c>
      <c r="E15" s="207">
        <v>314.5488779234758</v>
      </c>
      <c r="F15" s="207">
        <v>674.43804610738403</v>
      </c>
      <c r="G15" s="206">
        <v>77</v>
      </c>
      <c r="H15" s="208">
        <v>8.7589356637322595</v>
      </c>
      <c r="I15" s="219">
        <v>35.911769420332028</v>
      </c>
      <c r="J15" s="208">
        <v>9.5947854441964418E-12</v>
      </c>
      <c r="K15" s="116" t="s">
        <v>111</v>
      </c>
      <c r="L15" s="265" t="s">
        <v>111</v>
      </c>
      <c r="M15" s="265" t="s">
        <v>112</v>
      </c>
      <c r="N15" s="204"/>
    </row>
    <row r="16" spans="1:14" x14ac:dyDescent="0.25">
      <c r="A16" s="204"/>
      <c r="B16" s="213" t="s">
        <v>1289</v>
      </c>
      <c r="C16" s="205">
        <v>505.42811326531177</v>
      </c>
      <c r="D16" s="206">
        <v>2</v>
      </c>
      <c r="E16" s="207">
        <v>252.71405663265588</v>
      </c>
      <c r="F16" s="207">
        <v>554.40760165321296</v>
      </c>
      <c r="G16" s="206">
        <v>77</v>
      </c>
      <c r="H16" s="208">
        <v>7.2000987227689999</v>
      </c>
      <c r="I16" s="219">
        <v>35.098693276731574</v>
      </c>
      <c r="J16" s="208">
        <v>1.464667672692756E-11</v>
      </c>
      <c r="K16" s="116" t="s">
        <v>111</v>
      </c>
      <c r="L16" s="265" t="s">
        <v>111</v>
      </c>
      <c r="M16" s="265" t="s">
        <v>112</v>
      </c>
      <c r="N16" s="204"/>
    </row>
    <row r="17" spans="1:14" x14ac:dyDescent="0.25">
      <c r="A17" s="204"/>
      <c r="B17" s="213" t="s">
        <v>1287</v>
      </c>
      <c r="C17" s="205">
        <v>884.41480689417529</v>
      </c>
      <c r="D17" s="206">
        <v>2</v>
      </c>
      <c r="E17" s="207">
        <v>442.20740344708764</v>
      </c>
      <c r="F17" s="207">
        <v>1436.1492666007794</v>
      </c>
      <c r="G17" s="206">
        <v>77</v>
      </c>
      <c r="H17" s="208">
        <v>18.651289176633497</v>
      </c>
      <c r="I17" s="219">
        <v>23.709213838209589</v>
      </c>
      <c r="J17" s="208">
        <v>9.4805085539144043E-9</v>
      </c>
      <c r="K17" s="116" t="s">
        <v>111</v>
      </c>
      <c r="L17" s="265" t="s">
        <v>111</v>
      </c>
      <c r="M17" s="265" t="s">
        <v>112</v>
      </c>
      <c r="N17" s="204"/>
    </row>
    <row r="18" spans="1:14" x14ac:dyDescent="0.25">
      <c r="A18" s="204"/>
      <c r="B18" s="213" t="s">
        <v>1274</v>
      </c>
      <c r="C18" s="214">
        <v>554.88351387357545</v>
      </c>
      <c r="D18" s="215">
        <v>2</v>
      </c>
      <c r="E18" s="216">
        <v>277.44175693678773</v>
      </c>
      <c r="F18" s="216">
        <v>961.40399027980106</v>
      </c>
      <c r="G18" s="215">
        <v>77</v>
      </c>
      <c r="H18" s="217">
        <v>12.485766107529884</v>
      </c>
      <c r="I18" s="218">
        <v>22.220643454907332</v>
      </c>
      <c r="J18" s="217">
        <v>2.4087294862950447E-8</v>
      </c>
      <c r="K18" s="118" t="s">
        <v>111</v>
      </c>
      <c r="L18" s="269" t="s">
        <v>111</v>
      </c>
      <c r="M18" s="269" t="s">
        <v>112</v>
      </c>
      <c r="N18" s="204"/>
    </row>
    <row r="19" spans="1:14" x14ac:dyDescent="0.25">
      <c r="A19" s="204"/>
      <c r="B19" s="213" t="s">
        <v>1272</v>
      </c>
      <c r="C19" s="205">
        <v>900.12600193284197</v>
      </c>
      <c r="D19" s="206">
        <v>2</v>
      </c>
      <c r="E19" s="207">
        <v>450.06300096642099</v>
      </c>
      <c r="F19" s="207">
        <v>252.44189131155289</v>
      </c>
      <c r="G19" s="206">
        <v>77</v>
      </c>
      <c r="H19" s="208">
        <v>3.2784661209292585</v>
      </c>
      <c r="I19" s="212">
        <v>137.27852732510584</v>
      </c>
      <c r="J19" s="208">
        <v>4.0649382576229584E-26</v>
      </c>
      <c r="K19" s="116" t="s">
        <v>111</v>
      </c>
      <c r="L19" s="265" t="s">
        <v>112</v>
      </c>
      <c r="M19" s="265" t="s">
        <v>112</v>
      </c>
      <c r="N19" s="204"/>
    </row>
    <row r="20" spans="1:14" x14ac:dyDescent="0.25">
      <c r="A20" s="204"/>
      <c r="B20" s="213" t="s">
        <v>1271</v>
      </c>
      <c r="C20" s="205">
        <v>548.03008088000229</v>
      </c>
      <c r="D20" s="206">
        <v>2</v>
      </c>
      <c r="E20" s="207">
        <v>274.01504044000114</v>
      </c>
      <c r="F20" s="207">
        <v>175.88168613349606</v>
      </c>
      <c r="G20" s="206">
        <v>77</v>
      </c>
      <c r="H20" s="208">
        <v>2.2841777419934552</v>
      </c>
      <c r="I20" s="212">
        <v>119.96222334294433</v>
      </c>
      <c r="J20" s="208">
        <v>2.2034180330368158E-24</v>
      </c>
      <c r="K20" s="116" t="s">
        <v>111</v>
      </c>
      <c r="L20" s="265" t="s">
        <v>112</v>
      </c>
      <c r="M20" s="265" t="s">
        <v>112</v>
      </c>
      <c r="N20" s="204"/>
    </row>
    <row r="21" spans="1:14" x14ac:dyDescent="0.25">
      <c r="A21" s="204"/>
      <c r="B21" s="213" t="s">
        <v>1277</v>
      </c>
      <c r="C21" s="205">
        <v>562.66962457811451</v>
      </c>
      <c r="D21" s="206">
        <v>2</v>
      </c>
      <c r="E21" s="207">
        <v>281.33481228905725</v>
      </c>
      <c r="F21" s="207">
        <v>664.92009969368564</v>
      </c>
      <c r="G21" s="206">
        <v>77</v>
      </c>
      <c r="H21" s="208">
        <v>8.635325970047866</v>
      </c>
      <c r="I21" s="219">
        <v>32.579524301095702</v>
      </c>
      <c r="J21" s="208">
        <v>5.598534383187046E-11</v>
      </c>
      <c r="K21" s="116" t="s">
        <v>111</v>
      </c>
      <c r="L21" s="265" t="s">
        <v>112</v>
      </c>
      <c r="M21" s="265" t="s">
        <v>112</v>
      </c>
      <c r="N21" s="204"/>
    </row>
    <row r="22" spans="1:14" x14ac:dyDescent="0.25">
      <c r="A22" s="204"/>
      <c r="B22" s="213" t="s">
        <v>1288</v>
      </c>
      <c r="C22" s="205">
        <v>210.0223384827672</v>
      </c>
      <c r="D22" s="206">
        <v>2</v>
      </c>
      <c r="E22" s="207">
        <v>105.0111692413836</v>
      </c>
      <c r="F22" s="207">
        <v>249.12251056248834</v>
      </c>
      <c r="G22" s="206">
        <v>77</v>
      </c>
      <c r="H22" s="208">
        <v>3.235357280032316</v>
      </c>
      <c r="I22" s="219">
        <v>32.457364103025647</v>
      </c>
      <c r="J22" s="208">
        <v>5.981847438251002E-11</v>
      </c>
      <c r="K22" s="116" t="s">
        <v>111</v>
      </c>
      <c r="L22" s="265" t="s">
        <v>112</v>
      </c>
      <c r="M22" s="265" t="s">
        <v>112</v>
      </c>
      <c r="N22" s="204"/>
    </row>
    <row r="23" spans="1:14" x14ac:dyDescent="0.25">
      <c r="A23" s="204"/>
      <c r="B23" s="213" t="s">
        <v>1273</v>
      </c>
      <c r="C23" s="214">
        <v>132.50537420132619</v>
      </c>
      <c r="D23" s="215">
        <v>2</v>
      </c>
      <c r="E23" s="216">
        <v>66.252687100663096</v>
      </c>
      <c r="F23" s="216">
        <v>859.59208611252075</v>
      </c>
      <c r="G23" s="215">
        <v>77</v>
      </c>
      <c r="H23" s="217">
        <v>11.163533585876893</v>
      </c>
      <c r="I23" s="218">
        <v>5.9347415933320686</v>
      </c>
      <c r="J23" s="217">
        <v>4.0078893054462002E-3</v>
      </c>
      <c r="K23" s="118" t="s">
        <v>111</v>
      </c>
      <c r="L23" s="269" t="s">
        <v>112</v>
      </c>
      <c r="M23" s="269" t="s">
        <v>112</v>
      </c>
      <c r="N23" s="204"/>
    </row>
    <row r="24" spans="1:14" x14ac:dyDescent="0.25">
      <c r="A24" s="204"/>
      <c r="B24" s="213" t="s">
        <v>1281</v>
      </c>
      <c r="C24" s="205">
        <v>1520.9683143810025</v>
      </c>
      <c r="D24" s="206">
        <v>2</v>
      </c>
      <c r="E24" s="207">
        <v>760.48415719050126</v>
      </c>
      <c r="F24" s="207">
        <v>2580.1129886595932</v>
      </c>
      <c r="G24" s="206">
        <v>77</v>
      </c>
      <c r="H24" s="208">
        <v>33.507960891683027</v>
      </c>
      <c r="I24" s="220">
        <v>22.695626261735914</v>
      </c>
      <c r="J24" s="208">
        <v>1.7844456176758598E-8</v>
      </c>
      <c r="K24" s="116" t="s">
        <v>111</v>
      </c>
      <c r="L24" s="265" t="s">
        <v>1455</v>
      </c>
      <c r="M24" s="265" t="s">
        <v>112</v>
      </c>
      <c r="N24" s="204"/>
    </row>
    <row r="25" spans="1:14" x14ac:dyDescent="0.25">
      <c r="A25" s="204"/>
      <c r="B25" s="213" t="s">
        <v>1282</v>
      </c>
      <c r="C25" s="205">
        <v>187.65081963179179</v>
      </c>
      <c r="D25" s="206">
        <v>2</v>
      </c>
      <c r="E25" s="207">
        <v>93.825409815895895</v>
      </c>
      <c r="F25" s="207">
        <v>1251.0314849487361</v>
      </c>
      <c r="G25" s="206">
        <v>77</v>
      </c>
      <c r="H25" s="208">
        <v>16.247162142191378</v>
      </c>
      <c r="I25" s="220">
        <v>5.7748798833148687</v>
      </c>
      <c r="J25" s="208">
        <v>4.6044579188768897E-3</v>
      </c>
      <c r="K25" s="116" t="s">
        <v>111</v>
      </c>
      <c r="L25" s="265" t="s">
        <v>1455</v>
      </c>
      <c r="M25" s="265" t="s">
        <v>112</v>
      </c>
      <c r="N25" s="204"/>
    </row>
    <row r="26" spans="1:14" x14ac:dyDescent="0.25">
      <c r="A26" s="204"/>
      <c r="B26" s="213" t="s">
        <v>1284</v>
      </c>
      <c r="C26" s="214">
        <v>71.307843137254864</v>
      </c>
      <c r="D26" s="215">
        <v>2</v>
      </c>
      <c r="E26" s="216">
        <v>35.653921568627432</v>
      </c>
      <c r="F26" s="216">
        <v>701.49215686274511</v>
      </c>
      <c r="G26" s="215">
        <v>77</v>
      </c>
      <c r="H26" s="217">
        <v>9.110287751464222</v>
      </c>
      <c r="I26" s="221">
        <v>3.9135889602276359</v>
      </c>
      <c r="J26" s="217">
        <v>2.4059948432534364E-2</v>
      </c>
      <c r="K26" s="117" t="s">
        <v>111</v>
      </c>
      <c r="L26" s="270" t="s">
        <v>1455</v>
      </c>
      <c r="M26" s="270" t="s">
        <v>112</v>
      </c>
      <c r="N26" s="204"/>
    </row>
    <row r="27" spans="1:14" x14ac:dyDescent="0.25">
      <c r="A27" s="204"/>
      <c r="B27" s="213" t="s">
        <v>1411</v>
      </c>
      <c r="C27" s="222">
        <v>10.728913655080426</v>
      </c>
      <c r="D27" s="223">
        <v>2</v>
      </c>
      <c r="E27" s="224">
        <v>5.3644568275402129</v>
      </c>
      <c r="F27" s="224">
        <v>6.5833005499481532</v>
      </c>
      <c r="G27" s="223">
        <v>77</v>
      </c>
      <c r="H27" s="225">
        <v>8.5497409739586402E-2</v>
      </c>
      <c r="I27" s="226">
        <v>62.74408597733693</v>
      </c>
      <c r="J27" s="225">
        <v>6.8156302779743273E-17</v>
      </c>
      <c r="K27" s="117" t="s">
        <v>111</v>
      </c>
      <c r="L27" s="270"/>
      <c r="M27" s="270" t="s">
        <v>112</v>
      </c>
      <c r="N27" s="204"/>
    </row>
    <row r="28" spans="1:14" x14ac:dyDescent="0.25">
      <c r="A28" s="204"/>
      <c r="B28" s="213" t="s">
        <v>1276</v>
      </c>
      <c r="C28" s="227">
        <v>1660.4071120994065</v>
      </c>
      <c r="D28" s="223">
        <v>2</v>
      </c>
      <c r="E28" s="224">
        <v>830.20355604970325</v>
      </c>
      <c r="F28" s="224">
        <v>6212.5391814592931</v>
      </c>
      <c r="G28" s="223">
        <v>77</v>
      </c>
      <c r="H28" s="225">
        <v>80.682327031938868</v>
      </c>
      <c r="I28" s="228">
        <v>10.289781995517547</v>
      </c>
      <c r="J28" s="225">
        <v>1.0954089855619288E-4</v>
      </c>
      <c r="K28" s="117" t="s">
        <v>111</v>
      </c>
      <c r="L28" s="270" t="s">
        <v>112</v>
      </c>
      <c r="M28" s="270" t="s">
        <v>111</v>
      </c>
      <c r="N28" s="204"/>
    </row>
    <row r="29" spans="1:14" x14ac:dyDescent="0.25">
      <c r="A29" s="204"/>
      <c r="B29" s="213" t="s">
        <v>1456</v>
      </c>
      <c r="C29" s="227">
        <v>2.4820190076859925</v>
      </c>
      <c r="D29" s="223">
        <v>2</v>
      </c>
      <c r="E29" s="224">
        <v>1.2410095038429962</v>
      </c>
      <c r="F29" s="224">
        <v>21.233989635404065</v>
      </c>
      <c r="G29" s="223">
        <v>77</v>
      </c>
      <c r="H29" s="225">
        <v>0.27576609916109174</v>
      </c>
      <c r="I29" s="228">
        <v>4.5002250371538493</v>
      </c>
      <c r="J29" s="225">
        <v>1.4178002282167495E-2</v>
      </c>
      <c r="K29" s="117" t="s">
        <v>111</v>
      </c>
      <c r="L29" s="270" t="s">
        <v>112</v>
      </c>
      <c r="M29" s="270" t="s">
        <v>1455</v>
      </c>
      <c r="N29" s="204"/>
    </row>
    <row r="30" spans="1:14" x14ac:dyDescent="0.25">
      <c r="A30" s="204"/>
      <c r="B30" s="229" t="s">
        <v>1296</v>
      </c>
      <c r="C30" s="230">
        <v>4.0647856164584023E-2</v>
      </c>
      <c r="D30" s="231">
        <v>2</v>
      </c>
      <c r="E30" s="232">
        <v>2.0323928082292012E-2</v>
      </c>
      <c r="F30" s="232">
        <v>0.56177211712986619</v>
      </c>
      <c r="G30" s="231">
        <v>77</v>
      </c>
      <c r="H30" s="233">
        <v>7.2957417809073532E-3</v>
      </c>
      <c r="I30" s="234">
        <v>2.7857246997802019</v>
      </c>
      <c r="J30" s="233">
        <v>6.791120912229702E-2</v>
      </c>
      <c r="K30" s="118" t="s">
        <v>111</v>
      </c>
      <c r="L30" s="269" t="s">
        <v>111</v>
      </c>
      <c r="M30" s="269" t="s">
        <v>111</v>
      </c>
      <c r="N30" s="204"/>
    </row>
    <row r="31" spans="1:14" x14ac:dyDescent="0.25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</row>
    <row r="32" spans="1:14" s="46" customFormat="1" x14ac:dyDescent="0.25"/>
    <row r="33" spans="1:14" ht="14.25" customHeight="1" x14ac:dyDescent="0.25">
      <c r="A33" s="204"/>
      <c r="B33" s="271"/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04"/>
    </row>
    <row r="34" spans="1:14" s="267" customFormat="1" ht="62.25" customHeight="1" x14ac:dyDescent="0.25">
      <c r="A34" s="203"/>
      <c r="B34" s="266" t="s">
        <v>1082</v>
      </c>
      <c r="C34" s="243" t="s">
        <v>1446</v>
      </c>
      <c r="D34" s="243" t="s">
        <v>1447</v>
      </c>
      <c r="E34" s="243" t="s">
        <v>1448</v>
      </c>
      <c r="F34" s="243" t="s">
        <v>1449</v>
      </c>
      <c r="G34" s="243" t="s">
        <v>1450</v>
      </c>
      <c r="H34" s="243" t="s">
        <v>1451</v>
      </c>
      <c r="I34" s="243" t="s">
        <v>1452</v>
      </c>
      <c r="J34" s="243" t="s">
        <v>1453</v>
      </c>
      <c r="K34" s="343" t="s">
        <v>1454</v>
      </c>
      <c r="L34" s="343"/>
      <c r="M34" s="343"/>
      <c r="N34" s="203"/>
    </row>
    <row r="35" spans="1:14" x14ac:dyDescent="0.25">
      <c r="A35" s="204"/>
      <c r="B35" s="211" t="s">
        <v>1272</v>
      </c>
      <c r="C35" s="235">
        <v>833.44180026932941</v>
      </c>
      <c r="D35" s="236">
        <v>3</v>
      </c>
      <c r="E35" s="235">
        <v>277.8139334231098</v>
      </c>
      <c r="F35" s="235">
        <v>98.319816202119043</v>
      </c>
      <c r="G35" s="236">
        <v>79</v>
      </c>
      <c r="H35" s="237">
        <v>1.2445546354698613</v>
      </c>
      <c r="I35" s="244">
        <v>223.22357372300146</v>
      </c>
      <c r="J35" s="245">
        <v>0</v>
      </c>
      <c r="K35" s="116" t="s">
        <v>111</v>
      </c>
      <c r="L35" s="265" t="s">
        <v>112</v>
      </c>
      <c r="M35" s="265" t="s">
        <v>126</v>
      </c>
      <c r="N35" s="204"/>
    </row>
    <row r="36" spans="1:14" x14ac:dyDescent="0.25">
      <c r="A36" s="204"/>
      <c r="B36" s="213" t="s">
        <v>1290</v>
      </c>
      <c r="C36" s="235">
        <v>13.253781874892455</v>
      </c>
      <c r="D36" s="236">
        <v>3</v>
      </c>
      <c r="E36" s="235">
        <v>4.4179272916308188</v>
      </c>
      <c r="F36" s="235">
        <v>3.0190267904634567</v>
      </c>
      <c r="G36" s="236">
        <v>79</v>
      </c>
      <c r="H36" s="237">
        <v>3.8215528993208313E-2</v>
      </c>
      <c r="I36" s="244">
        <v>115.60555114691662</v>
      </c>
      <c r="J36" s="245">
        <v>8.1935640230548073E-29</v>
      </c>
      <c r="K36" s="116" t="s">
        <v>111</v>
      </c>
      <c r="L36" s="265" t="s">
        <v>112</v>
      </c>
      <c r="M36" s="265" t="s">
        <v>126</v>
      </c>
      <c r="N36" s="204"/>
    </row>
    <row r="37" spans="1:14" x14ac:dyDescent="0.25">
      <c r="A37" s="204"/>
      <c r="B37" s="213" t="s">
        <v>1271</v>
      </c>
      <c r="C37" s="235">
        <v>440.84616367266892</v>
      </c>
      <c r="D37" s="236">
        <v>3</v>
      </c>
      <c r="E37" s="235">
        <v>146.94872122422296</v>
      </c>
      <c r="F37" s="235">
        <v>126.06343841755474</v>
      </c>
      <c r="G37" s="236">
        <v>79</v>
      </c>
      <c r="H37" s="237">
        <v>1.5957397268044904</v>
      </c>
      <c r="I37" s="244">
        <v>92.088151191480037</v>
      </c>
      <c r="J37" s="245">
        <v>1.0261949335298349E-25</v>
      </c>
      <c r="K37" s="116" t="s">
        <v>111</v>
      </c>
      <c r="L37" s="265" t="s">
        <v>112</v>
      </c>
      <c r="M37" s="265" t="s">
        <v>126</v>
      </c>
      <c r="N37" s="204"/>
    </row>
    <row r="38" spans="1:14" x14ac:dyDescent="0.25">
      <c r="A38" s="204"/>
      <c r="B38" s="213" t="s">
        <v>1288</v>
      </c>
      <c r="C38" s="235">
        <v>635.65375698103867</v>
      </c>
      <c r="D38" s="236">
        <v>3</v>
      </c>
      <c r="E38" s="235">
        <v>211.88458566034623</v>
      </c>
      <c r="F38" s="235">
        <v>203.20600258246083</v>
      </c>
      <c r="G38" s="236">
        <v>79</v>
      </c>
      <c r="H38" s="237">
        <v>2.5722278807906434</v>
      </c>
      <c r="I38" s="244">
        <v>82.373955761344831</v>
      </c>
      <c r="J38" s="245">
        <v>2.9790323059754904E-24</v>
      </c>
      <c r="K38" s="116" t="s">
        <v>111</v>
      </c>
      <c r="L38" s="265" t="s">
        <v>112</v>
      </c>
      <c r="M38" s="265" t="s">
        <v>126</v>
      </c>
      <c r="N38" s="204"/>
    </row>
    <row r="39" spans="1:14" x14ac:dyDescent="0.25">
      <c r="A39" s="204"/>
      <c r="B39" s="213" t="s">
        <v>1275</v>
      </c>
      <c r="C39" s="235">
        <v>8042.572138720323</v>
      </c>
      <c r="D39" s="236">
        <v>3</v>
      </c>
      <c r="E39" s="235">
        <v>2680.857379573441</v>
      </c>
      <c r="F39" s="235">
        <v>3257.3138955813101</v>
      </c>
      <c r="G39" s="236">
        <v>79</v>
      </c>
      <c r="H39" s="237">
        <v>41.231821463054558</v>
      </c>
      <c r="I39" s="244">
        <v>65.019135329143822</v>
      </c>
      <c r="J39" s="245">
        <v>2.7841172595848282E-21</v>
      </c>
      <c r="K39" s="116" t="s">
        <v>111</v>
      </c>
      <c r="L39" s="265" t="s">
        <v>112</v>
      </c>
      <c r="M39" s="265" t="s">
        <v>126</v>
      </c>
      <c r="N39" s="204"/>
    </row>
    <row r="40" spans="1:14" x14ac:dyDescent="0.25">
      <c r="A40" s="204"/>
      <c r="B40" s="213" t="s">
        <v>1295</v>
      </c>
      <c r="C40" s="235">
        <v>0.53252492246651328</v>
      </c>
      <c r="D40" s="236">
        <v>3</v>
      </c>
      <c r="E40" s="235">
        <v>0.17750830748883775</v>
      </c>
      <c r="F40" s="235">
        <v>0.30710396317266903</v>
      </c>
      <c r="G40" s="236">
        <v>79</v>
      </c>
      <c r="H40" s="237">
        <v>3.8873919388945446E-3</v>
      </c>
      <c r="I40" s="246">
        <v>45.662570247371477</v>
      </c>
      <c r="J40" s="245">
        <v>3.2014860575215224E-17</v>
      </c>
      <c r="K40" s="117" t="s">
        <v>111</v>
      </c>
      <c r="L40" s="270" t="s">
        <v>112</v>
      </c>
      <c r="M40" s="270" t="s">
        <v>126</v>
      </c>
      <c r="N40" s="204"/>
    </row>
    <row r="41" spans="1:14" x14ac:dyDescent="0.25">
      <c r="A41" s="204"/>
      <c r="B41" s="213" t="s">
        <v>1296</v>
      </c>
      <c r="C41" s="247">
        <v>0.50888009199918172</v>
      </c>
      <c r="D41" s="248">
        <v>3</v>
      </c>
      <c r="E41" s="247">
        <v>0.16962669733306057</v>
      </c>
      <c r="F41" s="247">
        <v>0.38567939930194911</v>
      </c>
      <c r="G41" s="248">
        <v>79</v>
      </c>
      <c r="H41" s="249">
        <v>4.8820177126829003E-3</v>
      </c>
      <c r="I41" s="250">
        <v>34.745203175398281</v>
      </c>
      <c r="J41" s="251">
        <v>2.0124919121521619E-14</v>
      </c>
      <c r="K41" s="118" t="s">
        <v>111</v>
      </c>
      <c r="L41" s="269" t="s">
        <v>112</v>
      </c>
      <c r="M41" s="269" t="s">
        <v>126</v>
      </c>
      <c r="N41" s="204"/>
    </row>
    <row r="42" spans="1:14" x14ac:dyDescent="0.25">
      <c r="A42" s="204"/>
      <c r="B42" s="213" t="s">
        <v>1280</v>
      </c>
      <c r="C42" s="235">
        <v>35425.809307180178</v>
      </c>
      <c r="D42" s="236">
        <v>3</v>
      </c>
      <c r="E42" s="235">
        <v>11808.603102393392</v>
      </c>
      <c r="F42" s="235">
        <v>9003.3722384921894</v>
      </c>
      <c r="G42" s="236">
        <v>79</v>
      </c>
      <c r="H42" s="237">
        <v>113.96673719610367</v>
      </c>
      <c r="I42" s="244">
        <v>103.61447026490032</v>
      </c>
      <c r="J42" s="245">
        <v>2.6493028112982851E-27</v>
      </c>
      <c r="K42" s="116" t="s">
        <v>111</v>
      </c>
      <c r="L42" s="265" t="s">
        <v>111</v>
      </c>
      <c r="M42" s="265" t="s">
        <v>112</v>
      </c>
      <c r="N42" s="204"/>
    </row>
    <row r="43" spans="1:14" x14ac:dyDescent="0.25">
      <c r="A43" s="204"/>
      <c r="B43" s="213" t="s">
        <v>1456</v>
      </c>
      <c r="C43" s="235">
        <v>52.716100159639097</v>
      </c>
      <c r="D43" s="236">
        <v>3</v>
      </c>
      <c r="E43" s="235">
        <v>17.572033386546366</v>
      </c>
      <c r="F43" s="235">
        <v>13.795463132132625</v>
      </c>
      <c r="G43" s="236">
        <v>79</v>
      </c>
      <c r="H43" s="237">
        <v>0.17462611559661551</v>
      </c>
      <c r="I43" s="244">
        <v>100.62660631550426</v>
      </c>
      <c r="J43" s="245">
        <v>6.6207522387652443E-27</v>
      </c>
      <c r="K43" s="116" t="s">
        <v>111</v>
      </c>
      <c r="L43" s="265" t="s">
        <v>111</v>
      </c>
      <c r="M43" s="265" t="s">
        <v>112</v>
      </c>
      <c r="N43" s="204"/>
    </row>
    <row r="44" spans="1:14" x14ac:dyDescent="0.25">
      <c r="A44" s="204"/>
      <c r="B44" s="213" t="s">
        <v>1411</v>
      </c>
      <c r="C44" s="235">
        <v>20.03350206092173</v>
      </c>
      <c r="D44" s="236">
        <v>3</v>
      </c>
      <c r="E44" s="235">
        <v>6.6778340203072437</v>
      </c>
      <c r="F44" s="235">
        <v>6.3192715294351043</v>
      </c>
      <c r="G44" s="236">
        <v>79</v>
      </c>
      <c r="H44" s="237">
        <v>7.9990778853608918E-2</v>
      </c>
      <c r="I44" s="244">
        <v>83.482547813771689</v>
      </c>
      <c r="J44" s="245">
        <v>1.9984633838350066E-24</v>
      </c>
      <c r="K44" s="116" t="s">
        <v>111</v>
      </c>
      <c r="L44" s="265" t="s">
        <v>111</v>
      </c>
      <c r="M44" s="265" t="s">
        <v>112</v>
      </c>
      <c r="N44" s="204"/>
    </row>
    <row r="45" spans="1:14" x14ac:dyDescent="0.25">
      <c r="A45" s="204"/>
      <c r="B45" s="213" t="s">
        <v>1293</v>
      </c>
      <c r="C45" s="235">
        <v>13.758362892781983</v>
      </c>
      <c r="D45" s="236">
        <v>3</v>
      </c>
      <c r="E45" s="235">
        <v>4.5861209642606608</v>
      </c>
      <c r="F45" s="235">
        <v>5.5244083745652386</v>
      </c>
      <c r="G45" s="236">
        <v>79</v>
      </c>
      <c r="H45" s="237">
        <v>6.9929219931205558E-2</v>
      </c>
      <c r="I45" s="244">
        <v>65.582326941046389</v>
      </c>
      <c r="J45" s="245">
        <v>2.1866185473764667E-21</v>
      </c>
      <c r="K45" s="116" t="s">
        <v>111</v>
      </c>
      <c r="L45" s="265" t="s">
        <v>111</v>
      </c>
      <c r="M45" s="265" t="s">
        <v>112</v>
      </c>
      <c r="N45" s="204"/>
    </row>
    <row r="46" spans="1:14" x14ac:dyDescent="0.25">
      <c r="A46" s="204"/>
      <c r="B46" s="213" t="s">
        <v>1297</v>
      </c>
      <c r="C46" s="235">
        <v>44.769675114753326</v>
      </c>
      <c r="D46" s="236">
        <v>3</v>
      </c>
      <c r="E46" s="235">
        <v>14.923225038251109</v>
      </c>
      <c r="F46" s="235">
        <v>51.860834227161526</v>
      </c>
      <c r="G46" s="236">
        <v>79</v>
      </c>
      <c r="H46" s="237">
        <v>0.65646625604001929</v>
      </c>
      <c r="I46" s="246">
        <v>22.732661276867464</v>
      </c>
      <c r="J46" s="245">
        <v>1.0423374155613287E-10</v>
      </c>
      <c r="K46" s="116" t="s">
        <v>111</v>
      </c>
      <c r="L46" s="265" t="s">
        <v>111</v>
      </c>
      <c r="M46" s="265" t="s">
        <v>112</v>
      </c>
      <c r="N46" s="204"/>
    </row>
    <row r="47" spans="1:14" x14ac:dyDescent="0.25">
      <c r="A47" s="204"/>
      <c r="B47" s="213" t="s">
        <v>1281</v>
      </c>
      <c r="C47" s="235">
        <v>3123.8668369250258</v>
      </c>
      <c r="D47" s="236">
        <v>3</v>
      </c>
      <c r="E47" s="235">
        <v>1041.2889456416754</v>
      </c>
      <c r="F47" s="235">
        <v>5110.8381270736518</v>
      </c>
      <c r="G47" s="236">
        <v>79</v>
      </c>
      <c r="H47" s="237">
        <v>64.694153507261419</v>
      </c>
      <c r="I47" s="246">
        <v>16.095564887865773</v>
      </c>
      <c r="J47" s="245">
        <v>2.9527706629956426E-8</v>
      </c>
      <c r="K47" s="116" t="s">
        <v>111</v>
      </c>
      <c r="L47" s="265" t="s">
        <v>111</v>
      </c>
      <c r="M47" s="265" t="s">
        <v>112</v>
      </c>
      <c r="N47" s="204"/>
    </row>
    <row r="48" spans="1:14" x14ac:dyDescent="0.25">
      <c r="A48" s="204"/>
      <c r="B48" s="213" t="s">
        <v>1279</v>
      </c>
      <c r="C48" s="235">
        <v>89.284089298369935</v>
      </c>
      <c r="D48" s="236">
        <v>3</v>
      </c>
      <c r="E48" s="235">
        <v>29.761363099456645</v>
      </c>
      <c r="F48" s="235">
        <v>163.41470588235296</v>
      </c>
      <c r="G48" s="236">
        <v>79</v>
      </c>
      <c r="H48" s="237">
        <v>2.068540580789278</v>
      </c>
      <c r="I48" s="246">
        <v>14.38761384516847</v>
      </c>
      <c r="J48" s="245">
        <v>1.447461819711181E-7</v>
      </c>
      <c r="K48" s="116" t="s">
        <v>111</v>
      </c>
      <c r="L48" s="265" t="s">
        <v>111</v>
      </c>
      <c r="M48" s="265" t="s">
        <v>112</v>
      </c>
      <c r="N48" s="204"/>
    </row>
    <row r="49" spans="1:14" x14ac:dyDescent="0.25">
      <c r="A49" s="204"/>
      <c r="B49" s="213" t="s">
        <v>1291</v>
      </c>
      <c r="C49" s="235">
        <v>1.0429442333760786</v>
      </c>
      <c r="D49" s="236">
        <v>3</v>
      </c>
      <c r="E49" s="235">
        <v>0.34764807779202617</v>
      </c>
      <c r="F49" s="235">
        <v>2.429317697043925</v>
      </c>
      <c r="G49" s="236">
        <v>79</v>
      </c>
      <c r="H49" s="237">
        <v>3.0750856924606645E-2</v>
      </c>
      <c r="I49" s="246">
        <v>11.305313495632713</v>
      </c>
      <c r="J49" s="245">
        <v>3.0067730867468134E-6</v>
      </c>
      <c r="K49" s="116" t="s">
        <v>111</v>
      </c>
      <c r="L49" s="265" t="s">
        <v>111</v>
      </c>
      <c r="M49" s="265" t="s">
        <v>112</v>
      </c>
      <c r="N49" s="204"/>
    </row>
    <row r="50" spans="1:14" x14ac:dyDescent="0.25">
      <c r="A50" s="204"/>
      <c r="B50" s="213" t="s">
        <v>1283</v>
      </c>
      <c r="C50" s="235">
        <v>127.6672361224456</v>
      </c>
      <c r="D50" s="236">
        <v>3</v>
      </c>
      <c r="E50" s="235">
        <v>42.555745374148536</v>
      </c>
      <c r="F50" s="235">
        <v>456.52715649661491</v>
      </c>
      <c r="G50" s="236">
        <v>79</v>
      </c>
      <c r="H50" s="237">
        <v>5.7788247657799356</v>
      </c>
      <c r="I50" s="246">
        <v>7.3640830270798192</v>
      </c>
      <c r="J50" s="245">
        <v>2.0538634215283257E-4</v>
      </c>
      <c r="K50" s="117" t="s">
        <v>111</v>
      </c>
      <c r="L50" s="270" t="s">
        <v>111</v>
      </c>
      <c r="M50" s="270" t="s">
        <v>112</v>
      </c>
      <c r="N50" s="204"/>
    </row>
    <row r="51" spans="1:14" x14ac:dyDescent="0.25">
      <c r="A51" s="204"/>
      <c r="B51" s="213" t="s">
        <v>1282</v>
      </c>
      <c r="C51" s="247">
        <v>309.61270915459761</v>
      </c>
      <c r="D51" s="248">
        <v>3</v>
      </c>
      <c r="E51" s="247">
        <v>103.20423638486587</v>
      </c>
      <c r="F51" s="247">
        <v>1505.8212618457724</v>
      </c>
      <c r="G51" s="248">
        <v>79</v>
      </c>
      <c r="H51" s="249">
        <v>19.061028630959143</v>
      </c>
      <c r="I51" s="250">
        <v>5.4144106481871788</v>
      </c>
      <c r="J51" s="251">
        <v>1.9371385076545808E-3</v>
      </c>
      <c r="K51" s="118" t="s">
        <v>111</v>
      </c>
      <c r="L51" s="269" t="s">
        <v>111</v>
      </c>
      <c r="M51" s="269" t="s">
        <v>112</v>
      </c>
      <c r="N51" s="204"/>
    </row>
    <row r="52" spans="1:14" x14ac:dyDescent="0.25">
      <c r="A52" s="204"/>
      <c r="B52" s="213" t="s">
        <v>1273</v>
      </c>
      <c r="C52" s="235">
        <v>1033.3425292193801</v>
      </c>
      <c r="D52" s="236">
        <v>3</v>
      </c>
      <c r="E52" s="235">
        <v>344.44750973979336</v>
      </c>
      <c r="F52" s="235">
        <v>644.69289742688227</v>
      </c>
      <c r="G52" s="236">
        <v>79</v>
      </c>
      <c r="H52" s="237">
        <v>8.1606695876820545</v>
      </c>
      <c r="I52" s="246">
        <v>42.208241130079834</v>
      </c>
      <c r="J52" s="245">
        <v>2.201233732260999E-16</v>
      </c>
      <c r="K52" s="116" t="s">
        <v>111</v>
      </c>
      <c r="L52" s="265" t="s">
        <v>112</v>
      </c>
      <c r="M52" s="265" t="s">
        <v>112</v>
      </c>
      <c r="N52" s="204"/>
    </row>
    <row r="53" spans="1:14" x14ac:dyDescent="0.25">
      <c r="A53" s="204"/>
      <c r="B53" s="213" t="s">
        <v>1289</v>
      </c>
      <c r="C53" s="235">
        <v>638.34644457426305</v>
      </c>
      <c r="D53" s="236">
        <v>3</v>
      </c>
      <c r="E53" s="235">
        <v>212.78214819142102</v>
      </c>
      <c r="F53" s="235">
        <v>576.0963167804141</v>
      </c>
      <c r="G53" s="236">
        <v>79</v>
      </c>
      <c r="H53" s="237">
        <v>7.2923584402584067</v>
      </c>
      <c r="I53" s="246">
        <v>29.178783508052714</v>
      </c>
      <c r="J53" s="245">
        <v>8.4451305507702815E-13</v>
      </c>
      <c r="K53" s="116" t="s">
        <v>111</v>
      </c>
      <c r="L53" s="265" t="s">
        <v>112</v>
      </c>
      <c r="M53" s="265" t="s">
        <v>112</v>
      </c>
      <c r="N53" s="204"/>
    </row>
    <row r="54" spans="1:14" x14ac:dyDescent="0.25">
      <c r="A54" s="204"/>
      <c r="B54" s="213" t="s">
        <v>1284</v>
      </c>
      <c r="C54" s="235">
        <v>567.85623671155122</v>
      </c>
      <c r="D54" s="236">
        <v>3</v>
      </c>
      <c r="E54" s="235">
        <v>189.28541223718375</v>
      </c>
      <c r="F54" s="235">
        <v>694.40882352941173</v>
      </c>
      <c r="G54" s="236">
        <v>79</v>
      </c>
      <c r="H54" s="237">
        <v>8.7899851079672366</v>
      </c>
      <c r="I54" s="246">
        <v>21.53421307456091</v>
      </c>
      <c r="J54" s="245">
        <v>2.7299631814386133E-10</v>
      </c>
      <c r="K54" s="116" t="s">
        <v>111</v>
      </c>
      <c r="L54" s="265" t="s">
        <v>112</v>
      </c>
      <c r="M54" s="265" t="s">
        <v>112</v>
      </c>
      <c r="N54" s="204"/>
    </row>
    <row r="55" spans="1:14" x14ac:dyDescent="0.25">
      <c r="A55" s="204"/>
      <c r="B55" s="213" t="s">
        <v>1277</v>
      </c>
      <c r="C55" s="235">
        <v>268.69155819859657</v>
      </c>
      <c r="D55" s="236">
        <v>3</v>
      </c>
      <c r="E55" s="235">
        <v>89.563852732865527</v>
      </c>
      <c r="F55" s="235">
        <v>524.55436581471463</v>
      </c>
      <c r="G55" s="236">
        <v>79</v>
      </c>
      <c r="H55" s="237">
        <v>6.6399286811989198</v>
      </c>
      <c r="I55" s="246">
        <v>13.488676917037862</v>
      </c>
      <c r="J55" s="245">
        <v>3.4276610816868487E-7</v>
      </c>
      <c r="K55" s="116" t="s">
        <v>111</v>
      </c>
      <c r="L55" s="265" t="s">
        <v>112</v>
      </c>
      <c r="M55" s="265" t="s">
        <v>112</v>
      </c>
      <c r="N55" s="204"/>
    </row>
    <row r="56" spans="1:14" x14ac:dyDescent="0.25">
      <c r="A56" s="204"/>
      <c r="B56" s="213" t="s">
        <v>1274</v>
      </c>
      <c r="C56" s="235">
        <v>317.62615572791105</v>
      </c>
      <c r="D56" s="236">
        <v>3</v>
      </c>
      <c r="E56" s="235">
        <v>105.87538524263702</v>
      </c>
      <c r="F56" s="235">
        <v>1192.6338294931109</v>
      </c>
      <c r="G56" s="236">
        <v>79</v>
      </c>
      <c r="H56" s="237">
        <v>15.096630753077353</v>
      </c>
      <c r="I56" s="246">
        <v>7.0131797600636814</v>
      </c>
      <c r="J56" s="245">
        <v>3.0525820427036395E-4</v>
      </c>
      <c r="K56" s="116" t="s">
        <v>111</v>
      </c>
      <c r="L56" s="265" t="s">
        <v>112</v>
      </c>
      <c r="M56" s="265" t="s">
        <v>112</v>
      </c>
      <c r="N56" s="204"/>
    </row>
    <row r="57" spans="1:14" x14ac:dyDescent="0.25">
      <c r="A57" s="204"/>
      <c r="B57" s="213" t="s">
        <v>1278</v>
      </c>
      <c r="C57" s="252">
        <v>253.09876345605051</v>
      </c>
      <c r="D57" s="248">
        <v>3</v>
      </c>
      <c r="E57" s="247">
        <v>84.366254485350169</v>
      </c>
      <c r="F57" s="247">
        <v>1042.1712459655319</v>
      </c>
      <c r="G57" s="248">
        <v>79</v>
      </c>
      <c r="H57" s="249">
        <v>13.192041088171289</v>
      </c>
      <c r="I57" s="250">
        <v>6.3952389112096997</v>
      </c>
      <c r="J57" s="251">
        <v>6.1842076325312363E-4</v>
      </c>
      <c r="K57" s="118" t="s">
        <v>111</v>
      </c>
      <c r="L57" s="269" t="s">
        <v>112</v>
      </c>
      <c r="M57" s="269" t="s">
        <v>112</v>
      </c>
      <c r="N57" s="204"/>
    </row>
    <row r="58" spans="1:14" x14ac:dyDescent="0.25">
      <c r="A58" s="204"/>
      <c r="B58" s="213" t="s">
        <v>1287</v>
      </c>
      <c r="C58" s="235">
        <v>425.99427224329145</v>
      </c>
      <c r="D58" s="236">
        <v>3</v>
      </c>
      <c r="E58" s="235">
        <v>141.99809074776383</v>
      </c>
      <c r="F58" s="235">
        <v>1720.5206854057685</v>
      </c>
      <c r="G58" s="236">
        <v>79</v>
      </c>
      <c r="H58" s="237">
        <v>21.778742853237578</v>
      </c>
      <c r="I58" s="246">
        <v>6.5200315603457666</v>
      </c>
      <c r="J58" s="245">
        <v>5.3579479888894472E-4</v>
      </c>
      <c r="K58" s="116" t="s">
        <v>111</v>
      </c>
      <c r="L58" s="265" t="s">
        <v>1455</v>
      </c>
      <c r="M58" s="265" t="s">
        <v>112</v>
      </c>
      <c r="N58" s="204"/>
    </row>
    <row r="59" spans="1:14" x14ac:dyDescent="0.25">
      <c r="A59" s="204"/>
      <c r="B59" s="213" t="s">
        <v>1286</v>
      </c>
      <c r="C59" s="247">
        <v>1993.7033338678591</v>
      </c>
      <c r="D59" s="248">
        <v>3</v>
      </c>
      <c r="E59" s="247">
        <v>664.56777795595303</v>
      </c>
      <c r="F59" s="247">
        <v>12605.162437301293</v>
      </c>
      <c r="G59" s="248">
        <v>79</v>
      </c>
      <c r="H59" s="249">
        <v>159.55901819368725</v>
      </c>
      <c r="I59" s="250">
        <v>4.1650279970339268</v>
      </c>
      <c r="J59" s="251">
        <v>8.5943698515410418E-3</v>
      </c>
      <c r="K59" s="118" t="s">
        <v>111</v>
      </c>
      <c r="L59" s="269" t="s">
        <v>1455</v>
      </c>
      <c r="M59" s="269" t="s">
        <v>112</v>
      </c>
      <c r="N59" s="204"/>
    </row>
    <row r="60" spans="1:14" x14ac:dyDescent="0.25">
      <c r="A60" s="204"/>
      <c r="B60" s="213" t="s">
        <v>1276</v>
      </c>
      <c r="C60" s="253">
        <v>399.1911702887412</v>
      </c>
      <c r="D60" s="254">
        <v>3</v>
      </c>
      <c r="E60" s="253">
        <v>133.06372342958039</v>
      </c>
      <c r="F60" s="253">
        <v>4896.720616273883</v>
      </c>
      <c r="G60" s="254">
        <v>79</v>
      </c>
      <c r="H60" s="255">
        <v>61.983805269289661</v>
      </c>
      <c r="I60" s="256">
        <v>2.1467498300803389</v>
      </c>
      <c r="J60" s="257">
        <v>0.10094494267223307</v>
      </c>
      <c r="K60" s="116" t="s">
        <v>111</v>
      </c>
      <c r="L60" s="265" t="s">
        <v>111</v>
      </c>
      <c r="M60" s="265" t="s">
        <v>111</v>
      </c>
      <c r="N60" s="204"/>
    </row>
    <row r="61" spans="1:14" x14ac:dyDescent="0.25">
      <c r="A61" s="204"/>
      <c r="B61" s="213" t="s">
        <v>1294</v>
      </c>
      <c r="C61" s="239">
        <v>0.57296019696187217</v>
      </c>
      <c r="D61" s="240">
        <v>3</v>
      </c>
      <c r="E61" s="239">
        <v>0.19098673232062405</v>
      </c>
      <c r="F61" s="239">
        <v>13.276475657499347</v>
      </c>
      <c r="G61" s="240">
        <v>79</v>
      </c>
      <c r="H61" s="241">
        <v>0.1680566538923968</v>
      </c>
      <c r="I61" s="258">
        <v>1.1364425501587632</v>
      </c>
      <c r="J61" s="259">
        <v>0.33954884929613283</v>
      </c>
      <c r="K61" s="116" t="s">
        <v>111</v>
      </c>
      <c r="L61" s="265" t="s">
        <v>111</v>
      </c>
      <c r="M61" s="265" t="s">
        <v>111</v>
      </c>
      <c r="N61" s="204"/>
    </row>
    <row r="62" spans="1:14" x14ac:dyDescent="0.25">
      <c r="A62" s="204"/>
      <c r="B62" s="229" t="s">
        <v>1292</v>
      </c>
      <c r="C62" s="260">
        <v>1.0800868441734012E-2</v>
      </c>
      <c r="D62" s="261">
        <v>3</v>
      </c>
      <c r="E62" s="260">
        <v>3.600289480578004E-3</v>
      </c>
      <c r="F62" s="260">
        <v>2.6104502584971594</v>
      </c>
      <c r="G62" s="261">
        <v>79</v>
      </c>
      <c r="H62" s="262">
        <v>3.3043674158191892E-2</v>
      </c>
      <c r="I62" s="263">
        <v>0.1089554830780055</v>
      </c>
      <c r="J62" s="264">
        <v>0.95463169064374886</v>
      </c>
      <c r="K62" s="118" t="s">
        <v>111</v>
      </c>
      <c r="L62" s="269" t="s">
        <v>111</v>
      </c>
      <c r="M62" s="269" t="s">
        <v>111</v>
      </c>
      <c r="N62" s="204"/>
    </row>
    <row r="63" spans="1:14" x14ac:dyDescent="0.25">
      <c r="A63" s="204"/>
      <c r="B63" s="204"/>
      <c r="C63" s="204"/>
      <c r="D63" s="204"/>
      <c r="E63" s="204"/>
      <c r="F63" s="204"/>
      <c r="G63" s="204"/>
      <c r="H63" s="204"/>
      <c r="I63" s="204"/>
      <c r="J63" s="204"/>
      <c r="K63" s="204"/>
      <c r="L63" s="204"/>
      <c r="M63" s="204"/>
      <c r="N63" s="204"/>
    </row>
  </sheetData>
  <mergeCells count="2">
    <mergeCell ref="K34:M34"/>
    <mergeCell ref="K2:M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AD186"/>
  <sheetViews>
    <sheetView topLeftCell="A82" workbookViewId="0">
      <selection activeCell="N197" sqref="N197"/>
    </sheetView>
  </sheetViews>
  <sheetFormatPr defaultRowHeight="11.25" x14ac:dyDescent="0.2"/>
  <cols>
    <col min="1" max="1" width="2.28515625" style="332" customWidth="1"/>
    <col min="2" max="2" width="9.140625" style="332"/>
    <col min="3" max="5" width="11" style="332" bestFit="1" customWidth="1"/>
    <col min="6" max="11" width="12" style="332" bestFit="1" customWidth="1"/>
    <col min="12" max="13" width="11" style="332" bestFit="1" customWidth="1"/>
    <col min="14" max="15" width="12" style="332" bestFit="1" customWidth="1"/>
    <col min="16" max="16" width="11" style="332" bestFit="1" customWidth="1"/>
    <col min="17" max="17" width="12" style="332" bestFit="1" customWidth="1"/>
    <col min="18" max="18" width="11" style="332" bestFit="1" customWidth="1"/>
    <col min="19" max="21" width="12" style="332" bestFit="1" customWidth="1"/>
    <col min="22" max="23" width="11" style="332" bestFit="1" customWidth="1"/>
    <col min="24" max="26" width="12" style="332" bestFit="1" customWidth="1"/>
    <col min="27" max="27" width="11" style="332" bestFit="1" customWidth="1"/>
    <col min="28" max="28" width="12" style="332" bestFit="1" customWidth="1"/>
    <col min="29" max="29" width="11" style="332" bestFit="1" customWidth="1"/>
    <col min="30" max="30" width="2.42578125" style="332" customWidth="1"/>
    <col min="31" max="16384" width="9.140625" style="332"/>
  </cols>
  <sheetData>
    <row r="2" spans="1:30" ht="12" thickBot="1" x14ac:dyDescent="0.25">
      <c r="A2" s="337"/>
      <c r="B2" s="336" t="s">
        <v>1513</v>
      </c>
      <c r="C2" s="336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7"/>
    </row>
    <row r="3" spans="1:30" ht="12" thickBot="1" x14ac:dyDescent="0.25">
      <c r="A3" s="337"/>
      <c r="B3" s="331"/>
      <c r="C3" s="333" t="s">
        <v>1271</v>
      </c>
      <c r="D3" s="333" t="s">
        <v>1272</v>
      </c>
      <c r="E3" s="333" t="s">
        <v>1273</v>
      </c>
      <c r="F3" s="333" t="s">
        <v>1274</v>
      </c>
      <c r="G3" s="333" t="s">
        <v>1275</v>
      </c>
      <c r="H3" s="333" t="s">
        <v>1276</v>
      </c>
      <c r="I3" s="333" t="s">
        <v>1277</v>
      </c>
      <c r="J3" s="333" t="s">
        <v>1278</v>
      </c>
      <c r="K3" s="333" t="s">
        <v>1279</v>
      </c>
      <c r="L3" s="333" t="s">
        <v>1280</v>
      </c>
      <c r="M3" s="333" t="s">
        <v>1281</v>
      </c>
      <c r="N3" s="333" t="s">
        <v>1282</v>
      </c>
      <c r="O3" s="333" t="s">
        <v>1283</v>
      </c>
      <c r="P3" s="333" t="s">
        <v>1284</v>
      </c>
      <c r="Q3" s="333" t="s">
        <v>1285</v>
      </c>
      <c r="R3" s="333" t="s">
        <v>1286</v>
      </c>
      <c r="S3" s="333" t="s">
        <v>1287</v>
      </c>
      <c r="T3" s="333" t="s">
        <v>1288</v>
      </c>
      <c r="U3" s="333" t="s">
        <v>1289</v>
      </c>
      <c r="V3" s="333" t="s">
        <v>1290</v>
      </c>
      <c r="W3" s="333" t="s">
        <v>1291</v>
      </c>
      <c r="X3" s="333" t="s">
        <v>1292</v>
      </c>
      <c r="Y3" s="333" t="s">
        <v>1293</v>
      </c>
      <c r="Z3" s="333" t="s">
        <v>1294</v>
      </c>
      <c r="AA3" s="333" t="s">
        <v>1295</v>
      </c>
      <c r="AB3" s="333" t="s">
        <v>1296</v>
      </c>
      <c r="AC3" s="333" t="s">
        <v>1297</v>
      </c>
      <c r="AD3" s="337"/>
    </row>
    <row r="4" spans="1:30" ht="12" thickBot="1" x14ac:dyDescent="0.25">
      <c r="A4" s="337"/>
      <c r="B4" s="333" t="s">
        <v>1271</v>
      </c>
      <c r="C4" s="333">
        <v>1</v>
      </c>
      <c r="D4" s="334">
        <v>0.97152172999999997</v>
      </c>
      <c r="E4" s="333">
        <v>0.79505535000000005</v>
      </c>
      <c r="F4" s="333">
        <v>-0.119581839</v>
      </c>
      <c r="G4" s="333">
        <v>-0.17245948</v>
      </c>
      <c r="H4" s="333">
        <v>0.40414007000000002</v>
      </c>
      <c r="I4" s="333">
        <v>0.803528087</v>
      </c>
      <c r="J4" s="333">
        <v>-0.15498224999999999</v>
      </c>
      <c r="K4" s="333">
        <v>-0.42820645000000002</v>
      </c>
      <c r="L4" s="333">
        <v>-0.83005119000000005</v>
      </c>
      <c r="M4" s="333">
        <v>-0.72269921999999998</v>
      </c>
      <c r="N4" s="333">
        <v>-0.47944132</v>
      </c>
      <c r="O4" s="333">
        <v>-0.72828203999999996</v>
      </c>
      <c r="P4" s="333">
        <v>-0.31436279</v>
      </c>
      <c r="Q4" s="333">
        <v>0.74200650400000001</v>
      </c>
      <c r="R4" s="333">
        <v>-0.72891950000000005</v>
      </c>
      <c r="S4" s="333">
        <v>-0.21351406000000001</v>
      </c>
      <c r="T4" s="333">
        <v>0.33416253699999998</v>
      </c>
      <c r="U4" s="333">
        <v>6.6666249999999996E-2</v>
      </c>
      <c r="V4" s="333">
        <v>-0.21158680999999999</v>
      </c>
      <c r="W4" s="333">
        <v>0.75358431000000003</v>
      </c>
      <c r="X4" s="333">
        <v>-0.70921785400000004</v>
      </c>
      <c r="Y4" s="333">
        <v>-0.83995843000000003</v>
      </c>
      <c r="Z4" s="333">
        <v>0.70087200999999999</v>
      </c>
      <c r="AA4" s="333">
        <v>0.64852544000000001</v>
      </c>
      <c r="AB4" s="333">
        <v>-0.47935857999999998</v>
      </c>
      <c r="AC4" s="333">
        <v>-0.74689941999999998</v>
      </c>
      <c r="AD4" s="337"/>
    </row>
    <row r="5" spans="1:30" ht="12" thickBot="1" x14ac:dyDescent="0.25">
      <c r="A5" s="337"/>
      <c r="B5" s="333" t="s">
        <v>1272</v>
      </c>
      <c r="C5" s="334">
        <v>0.97152172999999997</v>
      </c>
      <c r="D5" s="333">
        <v>1</v>
      </c>
      <c r="E5" s="333">
        <v>0.82372206000000003</v>
      </c>
      <c r="F5" s="333">
        <v>-6.8351550999999997E-2</v>
      </c>
      <c r="G5" s="333">
        <v>-0.14025616399999999</v>
      </c>
      <c r="H5" s="333">
        <v>0.46949640999999998</v>
      </c>
      <c r="I5" s="333">
        <v>0.84956029399999999</v>
      </c>
      <c r="J5" s="333">
        <v>-0.117981</v>
      </c>
      <c r="K5" s="333">
        <v>-0.42666375000000001</v>
      </c>
      <c r="L5" s="333">
        <v>-0.83667002999999995</v>
      </c>
      <c r="M5" s="333">
        <v>-0.72979797999999996</v>
      </c>
      <c r="N5" s="333">
        <v>-0.48197878</v>
      </c>
      <c r="O5" s="333">
        <v>-0.73143670999999999</v>
      </c>
      <c r="P5" s="333">
        <v>-0.34010771000000001</v>
      </c>
      <c r="Q5" s="333">
        <v>0.74317918199999999</v>
      </c>
      <c r="R5" s="333">
        <v>-0.73730640000000003</v>
      </c>
      <c r="S5" s="333">
        <v>-0.19515398</v>
      </c>
      <c r="T5" s="333">
        <v>0.33191317799999998</v>
      </c>
      <c r="U5" s="333">
        <v>7.2723259999999998E-2</v>
      </c>
      <c r="V5" s="333">
        <v>-0.20880009999999999</v>
      </c>
      <c r="W5" s="333">
        <v>0.73664814999999995</v>
      </c>
      <c r="X5" s="333">
        <v>-0.71023294599999998</v>
      </c>
      <c r="Y5" s="333">
        <v>-0.84782899</v>
      </c>
      <c r="Z5" s="333">
        <v>0.69840513999999998</v>
      </c>
      <c r="AA5" s="333">
        <v>0.65060361</v>
      </c>
      <c r="AB5" s="333">
        <v>-0.48191440000000002</v>
      </c>
      <c r="AC5" s="333">
        <v>-0.76741645999999997</v>
      </c>
      <c r="AD5" s="337"/>
    </row>
    <row r="6" spans="1:30" ht="12" thickBot="1" x14ac:dyDescent="0.25">
      <c r="A6" s="337"/>
      <c r="B6" s="333" t="s">
        <v>1273</v>
      </c>
      <c r="C6" s="333">
        <v>0.79505535000000005</v>
      </c>
      <c r="D6" s="333">
        <v>0.82372206000000003</v>
      </c>
      <c r="E6" s="333">
        <v>1</v>
      </c>
      <c r="F6" s="333">
        <v>0.27422264699999999</v>
      </c>
      <c r="G6" s="333">
        <v>0.21091532199999999</v>
      </c>
      <c r="H6" s="333">
        <v>0.56331867000000002</v>
      </c>
      <c r="I6" s="333">
        <v>0.87291577799999998</v>
      </c>
      <c r="J6" s="333">
        <v>0.22720472999999999</v>
      </c>
      <c r="K6" s="333">
        <v>-0.26190556999999998</v>
      </c>
      <c r="L6" s="333">
        <v>-0.71742293000000001</v>
      </c>
      <c r="M6" s="333">
        <v>-0.59574948999999999</v>
      </c>
      <c r="N6" s="333">
        <v>-0.32259897999999998</v>
      </c>
      <c r="O6" s="333">
        <v>-0.54431905999999997</v>
      </c>
      <c r="P6" s="333">
        <v>-0.31874985</v>
      </c>
      <c r="Q6" s="333">
        <v>0.68529010000000001</v>
      </c>
      <c r="R6" s="333">
        <v>-0.55908599999999997</v>
      </c>
      <c r="S6" s="333">
        <v>-3.4694450000000002E-2</v>
      </c>
      <c r="T6" s="333">
        <v>0.380822573</v>
      </c>
      <c r="U6" s="333">
        <v>0.17116967</v>
      </c>
      <c r="V6" s="333">
        <v>2.4387410000000002E-2</v>
      </c>
      <c r="W6" s="333">
        <v>0.60920434999999995</v>
      </c>
      <c r="X6" s="333">
        <v>-0.48025337699999998</v>
      </c>
      <c r="Y6" s="333">
        <v>-0.70081769999999999</v>
      </c>
      <c r="Z6" s="333">
        <v>0.54118456999999998</v>
      </c>
      <c r="AA6" s="333">
        <v>0.52208131999999996</v>
      </c>
      <c r="AB6" s="333">
        <v>-0.43434582999999999</v>
      </c>
      <c r="AC6" s="333">
        <v>-0.65402548999999999</v>
      </c>
      <c r="AD6" s="337"/>
    </row>
    <row r="7" spans="1:30" ht="12" thickBot="1" x14ac:dyDescent="0.25">
      <c r="A7" s="337"/>
      <c r="B7" s="333" t="s">
        <v>1274</v>
      </c>
      <c r="C7" s="333">
        <v>-0.11958183999999999</v>
      </c>
      <c r="D7" s="333">
        <v>-6.8351549999999997E-2</v>
      </c>
      <c r="E7" s="333">
        <v>0.27422265000000001</v>
      </c>
      <c r="F7" s="333">
        <v>1</v>
      </c>
      <c r="G7" s="333">
        <v>0.75628674900000004</v>
      </c>
      <c r="H7" s="333">
        <v>0.53297899999999998</v>
      </c>
      <c r="I7" s="333">
        <v>0.236872634</v>
      </c>
      <c r="J7" s="333">
        <v>0.84975542999999998</v>
      </c>
      <c r="K7" s="333">
        <v>0.17589815</v>
      </c>
      <c r="L7" s="333">
        <v>9.2074139999999999E-2</v>
      </c>
      <c r="M7" s="333">
        <v>8.5163340000000004E-2</v>
      </c>
      <c r="N7" s="333">
        <v>0.15068110000000001</v>
      </c>
      <c r="O7" s="333">
        <v>0.29444926999999999</v>
      </c>
      <c r="P7" s="333">
        <v>-9.6637840000000003E-2</v>
      </c>
      <c r="Q7" s="333">
        <v>7.9710809999999997E-3</v>
      </c>
      <c r="R7" s="333">
        <v>0.2679877</v>
      </c>
      <c r="S7" s="333">
        <v>0.28682730000000001</v>
      </c>
      <c r="T7" s="333">
        <v>0.105982719</v>
      </c>
      <c r="U7" s="333">
        <v>0.25166513000000001</v>
      </c>
      <c r="V7" s="333">
        <v>0.30757392</v>
      </c>
      <c r="W7" s="333">
        <v>-0.56435422999999996</v>
      </c>
      <c r="X7" s="333">
        <v>0.45104537500000003</v>
      </c>
      <c r="Y7" s="333">
        <v>0.14454529999999999</v>
      </c>
      <c r="Z7" s="333">
        <v>-0.34320032</v>
      </c>
      <c r="AA7" s="333">
        <v>-0.18275596</v>
      </c>
      <c r="AB7" s="333">
        <v>-7.0443850000000002E-2</v>
      </c>
      <c r="AC7" s="333">
        <v>0.10070754</v>
      </c>
      <c r="AD7" s="337"/>
    </row>
    <row r="8" spans="1:30" ht="12" thickBot="1" x14ac:dyDescent="0.25">
      <c r="A8" s="337"/>
      <c r="B8" s="333" t="s">
        <v>1275</v>
      </c>
      <c r="C8" s="333">
        <v>-0.17245948</v>
      </c>
      <c r="D8" s="333">
        <v>-0.14025615999999999</v>
      </c>
      <c r="E8" s="333">
        <v>0.21091531999999999</v>
      </c>
      <c r="F8" s="333">
        <v>0.75628674900000004</v>
      </c>
      <c r="G8" s="333">
        <v>1</v>
      </c>
      <c r="H8" s="333">
        <v>0.19414725999999999</v>
      </c>
      <c r="I8" s="333">
        <v>2.516328E-3</v>
      </c>
      <c r="J8" s="333">
        <v>0.74869220999999997</v>
      </c>
      <c r="K8" s="333">
        <v>0.55477388999999999</v>
      </c>
      <c r="L8" s="333">
        <v>-1.7625080000000001E-2</v>
      </c>
      <c r="M8" s="333">
        <v>5.164929E-2</v>
      </c>
      <c r="N8" s="333">
        <v>9.0138469999999998E-2</v>
      </c>
      <c r="O8" s="333">
        <v>0.26009613999999998</v>
      </c>
      <c r="P8" s="333">
        <v>-0.27815247999999998</v>
      </c>
      <c r="Q8" s="333">
        <v>0.12981606400000001</v>
      </c>
      <c r="R8" s="333">
        <v>0.30621660000000001</v>
      </c>
      <c r="S8" s="333">
        <v>0.43783347</v>
      </c>
      <c r="T8" s="333">
        <v>0.48864847300000003</v>
      </c>
      <c r="U8" s="333">
        <v>0.60814086000000001</v>
      </c>
      <c r="V8" s="333">
        <v>0.84124124</v>
      </c>
      <c r="W8" s="333">
        <v>-0.43724162</v>
      </c>
      <c r="X8" s="333">
        <v>0.51779044200000002</v>
      </c>
      <c r="Y8" s="333">
        <v>9.2560080000000003E-2</v>
      </c>
      <c r="Z8" s="333">
        <v>-0.43910122000000001</v>
      </c>
      <c r="AA8" s="333">
        <v>-5.1051220000000001E-2</v>
      </c>
      <c r="AB8" s="333">
        <v>-0.30567544000000002</v>
      </c>
      <c r="AC8" s="333">
        <v>8.832827E-2</v>
      </c>
      <c r="AD8" s="337"/>
    </row>
    <row r="9" spans="1:30" ht="12" thickBot="1" x14ac:dyDescent="0.25">
      <c r="A9" s="337"/>
      <c r="B9" s="333" t="s">
        <v>1276</v>
      </c>
      <c r="C9" s="333">
        <v>0.40414007000000002</v>
      </c>
      <c r="D9" s="333">
        <v>0.46949640999999998</v>
      </c>
      <c r="E9" s="333">
        <v>0.56331867000000002</v>
      </c>
      <c r="F9" s="333">
        <v>0.53297899900000001</v>
      </c>
      <c r="G9" s="333">
        <v>0.19414726199999999</v>
      </c>
      <c r="H9" s="333">
        <v>1</v>
      </c>
      <c r="I9" s="333">
        <v>0.69377518400000004</v>
      </c>
      <c r="J9" s="333">
        <v>0.49804093999999999</v>
      </c>
      <c r="K9" s="333">
        <v>-0.31130901999999999</v>
      </c>
      <c r="L9" s="333">
        <v>-0.24532482999999999</v>
      </c>
      <c r="M9" s="333">
        <v>-0.25985591000000002</v>
      </c>
      <c r="N9" s="333">
        <v>-0.13953118</v>
      </c>
      <c r="O9" s="333">
        <v>-0.21330878</v>
      </c>
      <c r="P9" s="333">
        <v>-7.2823159999999998E-2</v>
      </c>
      <c r="Q9" s="333">
        <v>0.227071361</v>
      </c>
      <c r="R9" s="333">
        <v>-0.24361940000000001</v>
      </c>
      <c r="S9" s="333">
        <v>-9.013206E-2</v>
      </c>
      <c r="T9" s="333">
        <v>-2.0445979E-2</v>
      </c>
      <c r="U9" s="333">
        <v>-3.3381000000000001E-2</v>
      </c>
      <c r="V9" s="333">
        <v>-0.1807821</v>
      </c>
      <c r="W9" s="333">
        <v>4.3854169999999998E-2</v>
      </c>
      <c r="X9" s="333">
        <v>-0.10549074999999999</v>
      </c>
      <c r="Y9" s="333">
        <v>-0.25592284999999998</v>
      </c>
      <c r="Z9" s="333">
        <v>0.22516448999999999</v>
      </c>
      <c r="AA9" s="333">
        <v>9.9697330000000001E-2</v>
      </c>
      <c r="AB9" s="333">
        <v>-0.12203376000000001</v>
      </c>
      <c r="AC9" s="333">
        <v>-0.24122178999999999</v>
      </c>
      <c r="AD9" s="337"/>
    </row>
    <row r="10" spans="1:30" ht="12" thickBot="1" x14ac:dyDescent="0.25">
      <c r="A10" s="337"/>
      <c r="B10" s="333" t="s">
        <v>1277</v>
      </c>
      <c r="C10" s="333">
        <v>0.80352809000000003</v>
      </c>
      <c r="D10" s="333">
        <v>0.84956029</v>
      </c>
      <c r="E10" s="333">
        <v>0.87291578000000003</v>
      </c>
      <c r="F10" s="333">
        <v>0.236872634</v>
      </c>
      <c r="G10" s="333">
        <v>2.516328E-3</v>
      </c>
      <c r="H10" s="333">
        <v>0.69377518000000005</v>
      </c>
      <c r="I10" s="333">
        <v>1</v>
      </c>
      <c r="J10" s="333">
        <v>0.17296539999999999</v>
      </c>
      <c r="K10" s="333">
        <v>-0.44498841</v>
      </c>
      <c r="L10" s="333">
        <v>-0.61822268999999996</v>
      </c>
      <c r="M10" s="333">
        <v>-0.57113497999999996</v>
      </c>
      <c r="N10" s="333">
        <v>-0.29356826000000003</v>
      </c>
      <c r="O10" s="333">
        <v>-0.52187859999999997</v>
      </c>
      <c r="P10" s="333">
        <v>-0.20765729999999999</v>
      </c>
      <c r="Q10" s="333">
        <v>0.57094989600000001</v>
      </c>
      <c r="R10" s="333">
        <v>-0.55690499999999998</v>
      </c>
      <c r="S10" s="333">
        <v>-0.15218532000000001</v>
      </c>
      <c r="T10" s="333">
        <v>0.118561465</v>
      </c>
      <c r="U10" s="333">
        <v>-3.5632949999999997E-2</v>
      </c>
      <c r="V10" s="333">
        <v>-0.24941546000000001</v>
      </c>
      <c r="W10" s="333">
        <v>0.54296261000000001</v>
      </c>
      <c r="X10" s="333">
        <v>-0.59310897399999996</v>
      </c>
      <c r="Y10" s="333">
        <v>-0.62437989999999999</v>
      </c>
      <c r="Z10" s="333">
        <v>0.55647287999999995</v>
      </c>
      <c r="AA10" s="333">
        <v>0.37798199999999998</v>
      </c>
      <c r="AB10" s="333">
        <v>-0.26635291</v>
      </c>
      <c r="AC10" s="333">
        <v>-0.58669256999999997</v>
      </c>
      <c r="AD10" s="337"/>
    </row>
    <row r="11" spans="1:30" ht="12" thickBot="1" x14ac:dyDescent="0.25">
      <c r="A11" s="337"/>
      <c r="B11" s="333" t="s">
        <v>1278</v>
      </c>
      <c r="C11" s="333">
        <v>-0.15498224999999999</v>
      </c>
      <c r="D11" s="333">
        <v>-0.117981</v>
      </c>
      <c r="E11" s="333">
        <v>0.22720472999999999</v>
      </c>
      <c r="F11" s="333">
        <v>0.84975542599999998</v>
      </c>
      <c r="G11" s="333">
        <v>0.74869220599999997</v>
      </c>
      <c r="H11" s="333">
        <v>0.49804093999999999</v>
      </c>
      <c r="I11" s="333">
        <v>0.17296540399999999</v>
      </c>
      <c r="J11" s="333">
        <v>1</v>
      </c>
      <c r="K11" s="333">
        <v>0.22304072999999999</v>
      </c>
      <c r="L11" s="333">
        <v>0.13366185</v>
      </c>
      <c r="M11" s="333">
        <v>0.17453208000000001</v>
      </c>
      <c r="N11" s="333">
        <v>0.17464877000000001</v>
      </c>
      <c r="O11" s="333">
        <v>0.33022719</v>
      </c>
      <c r="P11" s="333">
        <v>-0.12280418999999999</v>
      </c>
      <c r="Q11" s="333">
        <v>1.1818743E-2</v>
      </c>
      <c r="R11" s="333">
        <v>0.33254879999999998</v>
      </c>
      <c r="S11" s="333">
        <v>0.32673551000000001</v>
      </c>
      <c r="T11" s="333">
        <v>0.173841525</v>
      </c>
      <c r="U11" s="333">
        <v>0.3195114</v>
      </c>
      <c r="V11" s="333">
        <v>0.41142394999999998</v>
      </c>
      <c r="W11" s="333">
        <v>-0.50179320999999999</v>
      </c>
      <c r="X11" s="333">
        <v>0.65978142100000003</v>
      </c>
      <c r="Y11" s="333">
        <v>0.15707583</v>
      </c>
      <c r="Z11" s="333">
        <v>-0.38658819</v>
      </c>
      <c r="AA11" s="333">
        <v>-0.17724513</v>
      </c>
      <c r="AB11" s="333">
        <v>-8.9782799999999996E-2</v>
      </c>
      <c r="AC11" s="333">
        <v>0.15376519999999999</v>
      </c>
      <c r="AD11" s="337"/>
    </row>
    <row r="12" spans="1:30" ht="12" thickBot="1" x14ac:dyDescent="0.25">
      <c r="A12" s="337"/>
      <c r="B12" s="333" t="s">
        <v>1279</v>
      </c>
      <c r="C12" s="333">
        <v>-0.42820645000000002</v>
      </c>
      <c r="D12" s="333">
        <v>-0.42666375000000001</v>
      </c>
      <c r="E12" s="333">
        <v>-0.26190556999999998</v>
      </c>
      <c r="F12" s="333">
        <v>0.175898148</v>
      </c>
      <c r="G12" s="333">
        <v>0.55477389300000002</v>
      </c>
      <c r="H12" s="333">
        <v>-0.31130901999999999</v>
      </c>
      <c r="I12" s="333">
        <v>-0.44498841099999997</v>
      </c>
      <c r="J12" s="333">
        <v>0.22304072999999999</v>
      </c>
      <c r="K12" s="333">
        <v>1</v>
      </c>
      <c r="L12" s="333">
        <v>0.17677520999999999</v>
      </c>
      <c r="M12" s="333">
        <v>0.22212491000000001</v>
      </c>
      <c r="N12" s="333">
        <v>0.19333364</v>
      </c>
      <c r="O12" s="333">
        <v>0.39224812999999997</v>
      </c>
      <c r="P12" s="333">
        <v>-4.6731160000000001E-2</v>
      </c>
      <c r="Q12" s="333">
        <v>-6.3061613000000002E-2</v>
      </c>
      <c r="R12" s="333">
        <v>0.44881710000000002</v>
      </c>
      <c r="S12" s="333">
        <v>0.33976486</v>
      </c>
      <c r="T12" s="333">
        <v>0.36654118000000002</v>
      </c>
      <c r="U12" s="333">
        <v>0.4441715</v>
      </c>
      <c r="V12" s="333">
        <v>0.71097524000000001</v>
      </c>
      <c r="W12" s="333">
        <v>-0.37896568000000003</v>
      </c>
      <c r="X12" s="333">
        <v>0.47349239700000001</v>
      </c>
      <c r="Y12" s="333">
        <v>0.27179073999999998</v>
      </c>
      <c r="Z12" s="333">
        <v>-0.49610145</v>
      </c>
      <c r="AA12" s="333">
        <v>-0.1581853</v>
      </c>
      <c r="AB12" s="333">
        <v>-8.21075E-2</v>
      </c>
      <c r="AC12" s="333">
        <v>0.31662781000000001</v>
      </c>
      <c r="AD12" s="337"/>
    </row>
    <row r="13" spans="1:30" ht="12" thickBot="1" x14ac:dyDescent="0.25">
      <c r="A13" s="337"/>
      <c r="B13" s="333" t="s">
        <v>1280</v>
      </c>
      <c r="C13" s="333">
        <v>-0.83005119000000005</v>
      </c>
      <c r="D13" s="333">
        <v>-0.83667002999999995</v>
      </c>
      <c r="E13" s="333">
        <v>-0.71742293000000001</v>
      </c>
      <c r="F13" s="333">
        <v>9.2074135000000001E-2</v>
      </c>
      <c r="G13" s="333">
        <v>-1.7625080000000001E-2</v>
      </c>
      <c r="H13" s="333">
        <v>-0.24532482999999999</v>
      </c>
      <c r="I13" s="333">
        <v>-0.61822269299999999</v>
      </c>
      <c r="J13" s="333">
        <v>0.13366185</v>
      </c>
      <c r="K13" s="333">
        <v>0.17677520999999999</v>
      </c>
      <c r="L13" s="333">
        <v>1</v>
      </c>
      <c r="M13" s="333">
        <v>0.81418515000000002</v>
      </c>
      <c r="N13" s="333">
        <v>0.61018806999999997</v>
      </c>
      <c r="O13" s="333">
        <v>0.77991374000000002</v>
      </c>
      <c r="P13" s="333">
        <v>0.45425284999999999</v>
      </c>
      <c r="Q13" s="333">
        <v>-0.779462671</v>
      </c>
      <c r="R13" s="333">
        <v>0.75333030000000001</v>
      </c>
      <c r="S13" s="333">
        <v>0.13234773</v>
      </c>
      <c r="T13" s="333">
        <v>-0.47230804900000001</v>
      </c>
      <c r="U13" s="333">
        <v>-0.19488627</v>
      </c>
      <c r="V13" s="333">
        <v>-4.8600640000000001E-2</v>
      </c>
      <c r="W13" s="333">
        <v>-0.67118844</v>
      </c>
      <c r="X13" s="333">
        <v>0.58906128400000002</v>
      </c>
      <c r="Y13" s="334">
        <v>0.94436609999999999</v>
      </c>
      <c r="Z13" s="333">
        <v>-0.58683072000000003</v>
      </c>
      <c r="AA13" s="333">
        <v>-0.69026796999999995</v>
      </c>
      <c r="AB13" s="333">
        <v>0.55424686000000001</v>
      </c>
      <c r="AC13" s="333">
        <v>0.76982428999999997</v>
      </c>
      <c r="AD13" s="337"/>
    </row>
    <row r="14" spans="1:30" ht="12" thickBot="1" x14ac:dyDescent="0.25">
      <c r="A14" s="337"/>
      <c r="B14" s="333" t="s">
        <v>1281</v>
      </c>
      <c r="C14" s="333">
        <v>-0.72269921999999998</v>
      </c>
      <c r="D14" s="333">
        <v>-0.72979797999999996</v>
      </c>
      <c r="E14" s="333">
        <v>-0.59574948999999999</v>
      </c>
      <c r="F14" s="333">
        <v>8.5163345000000001E-2</v>
      </c>
      <c r="G14" s="333">
        <v>5.1649288000000002E-2</v>
      </c>
      <c r="H14" s="333">
        <v>-0.25985591000000002</v>
      </c>
      <c r="I14" s="333">
        <v>-0.57113497899999999</v>
      </c>
      <c r="J14" s="333">
        <v>0.17453208000000001</v>
      </c>
      <c r="K14" s="333">
        <v>0.22212491000000001</v>
      </c>
      <c r="L14" s="333">
        <v>0.81418515000000002</v>
      </c>
      <c r="M14" s="333">
        <v>1</v>
      </c>
      <c r="N14" s="333">
        <v>0.67208292000000003</v>
      </c>
      <c r="O14" s="333">
        <v>0.73825078</v>
      </c>
      <c r="P14" s="333">
        <v>0.37329867</v>
      </c>
      <c r="Q14" s="333">
        <v>-0.62463391199999996</v>
      </c>
      <c r="R14" s="333">
        <v>0.70518210000000003</v>
      </c>
      <c r="S14" s="333">
        <v>0.18948218999999999</v>
      </c>
      <c r="T14" s="333">
        <v>-0.27794750299999998</v>
      </c>
      <c r="U14" s="333">
        <v>-2.6477839999999999E-2</v>
      </c>
      <c r="V14" s="333">
        <v>4.5239880000000003E-2</v>
      </c>
      <c r="W14" s="333">
        <v>-0.56886029000000005</v>
      </c>
      <c r="X14" s="333">
        <v>0.59268960900000001</v>
      </c>
      <c r="Y14" s="333">
        <v>0.64434334999999998</v>
      </c>
      <c r="Z14" s="333">
        <v>-0.49098173000000001</v>
      </c>
      <c r="AA14" s="333">
        <v>-0.56967623999999994</v>
      </c>
      <c r="AB14" s="333">
        <v>0.37514373000000001</v>
      </c>
      <c r="AC14" s="333">
        <v>0.68108396000000004</v>
      </c>
      <c r="AD14" s="337"/>
    </row>
    <row r="15" spans="1:30" ht="12" thickBot="1" x14ac:dyDescent="0.25">
      <c r="A15" s="337"/>
      <c r="B15" s="333" t="s">
        <v>1282</v>
      </c>
      <c r="C15" s="333">
        <v>-0.47944132</v>
      </c>
      <c r="D15" s="333">
        <v>-0.48197878</v>
      </c>
      <c r="E15" s="333">
        <v>-0.32259897999999998</v>
      </c>
      <c r="F15" s="333">
        <v>0.15068109599999999</v>
      </c>
      <c r="G15" s="333">
        <v>9.0138474999999996E-2</v>
      </c>
      <c r="H15" s="333">
        <v>-0.13953118</v>
      </c>
      <c r="I15" s="333">
        <v>-0.293568263</v>
      </c>
      <c r="J15" s="333">
        <v>0.17464877000000001</v>
      </c>
      <c r="K15" s="333">
        <v>0.19333364</v>
      </c>
      <c r="L15" s="333">
        <v>0.61018806999999997</v>
      </c>
      <c r="M15" s="333">
        <v>0.67208292000000003</v>
      </c>
      <c r="N15" s="333">
        <v>1</v>
      </c>
      <c r="O15" s="333">
        <v>0.78580063</v>
      </c>
      <c r="P15" s="333">
        <v>0.47307985000000002</v>
      </c>
      <c r="Q15" s="333">
        <v>-0.37095697599999999</v>
      </c>
      <c r="R15" s="333">
        <v>0.731132</v>
      </c>
      <c r="S15" s="333">
        <v>0.47497404999999998</v>
      </c>
      <c r="T15" s="333">
        <v>-0.24754541599999999</v>
      </c>
      <c r="U15" s="333">
        <v>-9.7485619999999995E-2</v>
      </c>
      <c r="V15" s="333">
        <v>4.5015399999999997E-2</v>
      </c>
      <c r="W15" s="333">
        <v>-0.37175849</v>
      </c>
      <c r="X15" s="333">
        <v>0.38511152500000001</v>
      </c>
      <c r="Y15" s="333">
        <v>0.51801397000000005</v>
      </c>
      <c r="Z15" s="333">
        <v>-0.22563599000000001</v>
      </c>
      <c r="AA15" s="333">
        <v>-0.55517033000000005</v>
      </c>
      <c r="AB15" s="333">
        <v>0.47802537</v>
      </c>
      <c r="AC15" s="333">
        <v>0.45643792999999999</v>
      </c>
      <c r="AD15" s="337"/>
    </row>
    <row r="16" spans="1:30" ht="12" thickBot="1" x14ac:dyDescent="0.25">
      <c r="A16" s="337"/>
      <c r="B16" s="333" t="s">
        <v>1283</v>
      </c>
      <c r="C16" s="333">
        <v>-0.72828203999999996</v>
      </c>
      <c r="D16" s="333">
        <v>-0.73143670999999999</v>
      </c>
      <c r="E16" s="333">
        <v>-0.54431905999999997</v>
      </c>
      <c r="F16" s="333">
        <v>0.29444926700000001</v>
      </c>
      <c r="G16" s="333">
        <v>0.260096141</v>
      </c>
      <c r="H16" s="333">
        <v>-0.21330878</v>
      </c>
      <c r="I16" s="333">
        <v>-0.52187860399999997</v>
      </c>
      <c r="J16" s="333">
        <v>0.33022719</v>
      </c>
      <c r="K16" s="333">
        <v>0.39224812999999997</v>
      </c>
      <c r="L16" s="333">
        <v>0.77991374000000002</v>
      </c>
      <c r="M16" s="333">
        <v>0.73825078</v>
      </c>
      <c r="N16" s="333">
        <v>0.78580063</v>
      </c>
      <c r="O16" s="333">
        <v>1</v>
      </c>
      <c r="P16" s="333">
        <v>0.33320266999999998</v>
      </c>
      <c r="Q16" s="333">
        <v>-0.52469397399999995</v>
      </c>
      <c r="R16" s="334">
        <v>0.95147619999999999</v>
      </c>
      <c r="S16" s="333">
        <v>0.46778715999999998</v>
      </c>
      <c r="T16" s="333">
        <v>-0.256120874</v>
      </c>
      <c r="U16" s="333">
        <v>3.3570080000000002E-2</v>
      </c>
      <c r="V16" s="333">
        <v>0.20317387000000001</v>
      </c>
      <c r="W16" s="333">
        <v>-0.68879692000000003</v>
      </c>
      <c r="X16" s="333">
        <v>0.65725294599999995</v>
      </c>
      <c r="Y16" s="333">
        <v>0.73803759999999996</v>
      </c>
      <c r="Z16" s="333">
        <v>-0.71147737</v>
      </c>
      <c r="AA16" s="333">
        <v>-0.69325634000000003</v>
      </c>
      <c r="AB16" s="333">
        <v>0.45697652</v>
      </c>
      <c r="AC16" s="333">
        <v>0.71620611000000001</v>
      </c>
      <c r="AD16" s="337"/>
    </row>
    <row r="17" spans="1:30" ht="12" thickBot="1" x14ac:dyDescent="0.25">
      <c r="A17" s="337"/>
      <c r="B17" s="333" t="s">
        <v>1284</v>
      </c>
      <c r="C17" s="333">
        <v>-0.31436279</v>
      </c>
      <c r="D17" s="333">
        <v>-0.34010771000000001</v>
      </c>
      <c r="E17" s="333">
        <v>-0.31874985</v>
      </c>
      <c r="F17" s="333">
        <v>-9.6637845E-2</v>
      </c>
      <c r="G17" s="333">
        <v>-0.27815248100000001</v>
      </c>
      <c r="H17" s="333">
        <v>-7.2823159999999998E-2</v>
      </c>
      <c r="I17" s="333">
        <v>-0.20765730099999999</v>
      </c>
      <c r="J17" s="333">
        <v>-0.12280418999999999</v>
      </c>
      <c r="K17" s="333">
        <v>-4.6731160000000001E-2</v>
      </c>
      <c r="L17" s="333">
        <v>0.45425284999999999</v>
      </c>
      <c r="M17" s="333">
        <v>0.37329867</v>
      </c>
      <c r="N17" s="333">
        <v>0.47307985000000002</v>
      </c>
      <c r="O17" s="333">
        <v>0.33320266999999998</v>
      </c>
      <c r="P17" s="333">
        <v>1</v>
      </c>
      <c r="Q17" s="333">
        <v>-0.402940831</v>
      </c>
      <c r="R17" s="333">
        <v>0.31090699999999999</v>
      </c>
      <c r="S17" s="333">
        <v>-5.9495239999999998E-2</v>
      </c>
      <c r="T17" s="333">
        <v>-0.436461292</v>
      </c>
      <c r="U17" s="333">
        <v>-0.43099731000000002</v>
      </c>
      <c r="V17" s="333">
        <v>-0.29446053999999999</v>
      </c>
      <c r="W17" s="333">
        <v>-0.16672466</v>
      </c>
      <c r="X17" s="333">
        <v>8.8269724999999993E-2</v>
      </c>
      <c r="Y17" s="333">
        <v>0.37094039000000001</v>
      </c>
      <c r="Z17" s="333">
        <v>-3.8109230000000001E-2</v>
      </c>
      <c r="AA17" s="333">
        <v>-0.40544912</v>
      </c>
      <c r="AB17" s="333">
        <v>0.55636273000000003</v>
      </c>
      <c r="AC17" s="333">
        <v>0.39087548999999999</v>
      </c>
      <c r="AD17" s="337"/>
    </row>
    <row r="18" spans="1:30" ht="12" thickBot="1" x14ac:dyDescent="0.25">
      <c r="A18" s="337"/>
      <c r="B18" s="333" t="s">
        <v>1285</v>
      </c>
      <c r="C18" s="333">
        <v>0.74200650000000001</v>
      </c>
      <c r="D18" s="333">
        <v>0.74317918000000005</v>
      </c>
      <c r="E18" s="333">
        <v>0.68529010000000001</v>
      </c>
      <c r="F18" s="333">
        <v>7.9710809999999997E-3</v>
      </c>
      <c r="G18" s="333">
        <v>0.12981606400000001</v>
      </c>
      <c r="H18" s="333">
        <v>0.22707136</v>
      </c>
      <c r="I18" s="333">
        <v>0.57094989600000001</v>
      </c>
      <c r="J18" s="333">
        <v>1.1818739999999999E-2</v>
      </c>
      <c r="K18" s="333">
        <v>-6.3061610000000004E-2</v>
      </c>
      <c r="L18" s="333">
        <v>-0.77946267000000002</v>
      </c>
      <c r="M18" s="333">
        <v>-0.62463391000000001</v>
      </c>
      <c r="N18" s="333">
        <v>-0.37095697999999999</v>
      </c>
      <c r="O18" s="333">
        <v>-0.52469396999999995</v>
      </c>
      <c r="P18" s="333">
        <v>-0.40294083000000003</v>
      </c>
      <c r="Q18" s="333">
        <v>1</v>
      </c>
      <c r="R18" s="333">
        <v>-0.48309980000000002</v>
      </c>
      <c r="S18" s="333">
        <v>0.11519531</v>
      </c>
      <c r="T18" s="333">
        <v>0.47704421499999999</v>
      </c>
      <c r="U18" s="333">
        <v>0.30455563000000002</v>
      </c>
      <c r="V18" s="333">
        <v>0.14869826999999999</v>
      </c>
      <c r="W18" s="333">
        <v>0.54056740999999997</v>
      </c>
      <c r="X18" s="333">
        <v>-0.40971877499999998</v>
      </c>
      <c r="Y18" s="333">
        <v>-0.74010699999999996</v>
      </c>
      <c r="Z18" s="333">
        <v>0.46823184000000001</v>
      </c>
      <c r="AA18" s="333">
        <v>0.47076440000000003</v>
      </c>
      <c r="AB18" s="333">
        <v>-0.45596933000000001</v>
      </c>
      <c r="AC18" s="333">
        <v>-0.68069089000000005</v>
      </c>
      <c r="AD18" s="337"/>
    </row>
    <row r="19" spans="1:30" ht="12" thickBot="1" x14ac:dyDescent="0.25">
      <c r="A19" s="337"/>
      <c r="B19" s="333" t="s">
        <v>1286</v>
      </c>
      <c r="C19" s="333">
        <v>-0.72891952000000004</v>
      </c>
      <c r="D19" s="333">
        <v>-0.73730640999999997</v>
      </c>
      <c r="E19" s="333">
        <v>-0.55908599999999997</v>
      </c>
      <c r="F19" s="333">
        <v>0.26798769700000002</v>
      </c>
      <c r="G19" s="333">
        <v>0.30621664399999998</v>
      </c>
      <c r="H19" s="333">
        <v>-0.24361936000000001</v>
      </c>
      <c r="I19" s="333">
        <v>-0.556905019</v>
      </c>
      <c r="J19" s="333">
        <v>0.33254880999999997</v>
      </c>
      <c r="K19" s="333">
        <v>0.44881713000000001</v>
      </c>
      <c r="L19" s="333">
        <v>0.75333032</v>
      </c>
      <c r="M19" s="333">
        <v>0.70518208000000004</v>
      </c>
      <c r="N19" s="333">
        <v>0.73113205000000003</v>
      </c>
      <c r="O19" s="334">
        <v>0.95147616999999995</v>
      </c>
      <c r="P19" s="333">
        <v>0.31090698</v>
      </c>
      <c r="Q19" s="333">
        <v>-0.48309981299999999</v>
      </c>
      <c r="R19" s="333">
        <v>1</v>
      </c>
      <c r="S19" s="333">
        <v>0.54107179999999999</v>
      </c>
      <c r="T19" s="333">
        <v>-0.212825663</v>
      </c>
      <c r="U19" s="333">
        <v>0.12186176999999999</v>
      </c>
      <c r="V19" s="333">
        <v>0.29763146000000001</v>
      </c>
      <c r="W19" s="333">
        <v>-0.68291146999999996</v>
      </c>
      <c r="X19" s="333">
        <v>0.69142567099999996</v>
      </c>
      <c r="Y19" s="333">
        <v>0.72676454000000001</v>
      </c>
      <c r="Z19" s="333">
        <v>-0.72715806999999999</v>
      </c>
      <c r="AA19" s="333">
        <v>-0.70548949000000005</v>
      </c>
      <c r="AB19" s="333">
        <v>0.42898581000000002</v>
      </c>
      <c r="AC19" s="333">
        <v>0.72948743000000005</v>
      </c>
      <c r="AD19" s="337"/>
    </row>
    <row r="20" spans="1:30" ht="12" thickBot="1" x14ac:dyDescent="0.25">
      <c r="A20" s="337"/>
      <c r="B20" s="333" t="s">
        <v>1287</v>
      </c>
      <c r="C20" s="333">
        <v>-0.21351406000000001</v>
      </c>
      <c r="D20" s="333">
        <v>-0.19515398</v>
      </c>
      <c r="E20" s="333">
        <v>-3.4694450000000002E-2</v>
      </c>
      <c r="F20" s="333">
        <v>0.28682729899999998</v>
      </c>
      <c r="G20" s="333">
        <v>0.437833474</v>
      </c>
      <c r="H20" s="333">
        <v>-9.013206E-2</v>
      </c>
      <c r="I20" s="333">
        <v>-0.15218531800000001</v>
      </c>
      <c r="J20" s="333">
        <v>0.32673551000000001</v>
      </c>
      <c r="K20" s="333">
        <v>0.33976486</v>
      </c>
      <c r="L20" s="333">
        <v>0.13234773</v>
      </c>
      <c r="M20" s="333">
        <v>0.18948218999999999</v>
      </c>
      <c r="N20" s="333">
        <v>0.47497404999999998</v>
      </c>
      <c r="O20" s="333">
        <v>0.46778715999999998</v>
      </c>
      <c r="P20" s="333">
        <v>-5.9495239999999998E-2</v>
      </c>
      <c r="Q20" s="333">
        <v>0.11519531299999999</v>
      </c>
      <c r="R20" s="333">
        <v>0.54107179999999999</v>
      </c>
      <c r="S20" s="333">
        <v>1</v>
      </c>
      <c r="T20" s="333">
        <v>0.132171605</v>
      </c>
      <c r="U20" s="333">
        <v>0.31106563999999998</v>
      </c>
      <c r="V20" s="333">
        <v>0.43644263999999999</v>
      </c>
      <c r="W20" s="333">
        <v>-0.26842843999999999</v>
      </c>
      <c r="X20" s="333">
        <v>0.37510722000000002</v>
      </c>
      <c r="Y20" s="333">
        <v>0.15806428</v>
      </c>
      <c r="Z20" s="333">
        <v>-0.32874453999999997</v>
      </c>
      <c r="AA20" s="333">
        <v>-0.32786027000000001</v>
      </c>
      <c r="AB20" s="333">
        <v>0.10065716</v>
      </c>
      <c r="AC20" s="333">
        <v>-0.10447555</v>
      </c>
      <c r="AD20" s="337"/>
    </row>
    <row r="21" spans="1:30" ht="12" thickBot="1" x14ac:dyDescent="0.25">
      <c r="A21" s="337"/>
      <c r="B21" s="333" t="s">
        <v>1288</v>
      </c>
      <c r="C21" s="333">
        <v>0.33416254000000001</v>
      </c>
      <c r="D21" s="333">
        <v>0.33191317999999997</v>
      </c>
      <c r="E21" s="333">
        <v>0.38082257000000003</v>
      </c>
      <c r="F21" s="333">
        <v>0.105982719</v>
      </c>
      <c r="G21" s="333">
        <v>0.48864847300000003</v>
      </c>
      <c r="H21" s="333">
        <v>-2.0445979999999999E-2</v>
      </c>
      <c r="I21" s="333">
        <v>0.118561465</v>
      </c>
      <c r="J21" s="333">
        <v>0.17384152999999999</v>
      </c>
      <c r="K21" s="333">
        <v>0.36654118000000002</v>
      </c>
      <c r="L21" s="333">
        <v>-0.47230804999999998</v>
      </c>
      <c r="M21" s="333">
        <v>-0.27794750000000001</v>
      </c>
      <c r="N21" s="333">
        <v>-0.24754541999999999</v>
      </c>
      <c r="O21" s="333">
        <v>-0.25612087</v>
      </c>
      <c r="P21" s="333">
        <v>-0.43646129</v>
      </c>
      <c r="Q21" s="333">
        <v>0.47704421499999999</v>
      </c>
      <c r="R21" s="333">
        <v>-0.21282570000000001</v>
      </c>
      <c r="S21" s="333">
        <v>0.13217160999999999</v>
      </c>
      <c r="T21" s="333">
        <v>1</v>
      </c>
      <c r="U21" s="333">
        <v>0.69152139000000001</v>
      </c>
      <c r="V21" s="333">
        <v>0.60595407999999995</v>
      </c>
      <c r="W21" s="333">
        <v>0.21498153</v>
      </c>
      <c r="X21" s="333">
        <v>6.7073849999999997E-3</v>
      </c>
      <c r="Y21" s="333">
        <v>-0.40799513999999998</v>
      </c>
      <c r="Z21" s="333">
        <v>5.6805260000000003E-2</v>
      </c>
      <c r="AA21" s="333">
        <v>0.65624452</v>
      </c>
      <c r="AB21" s="333">
        <v>-0.68269685999999996</v>
      </c>
      <c r="AC21" s="333">
        <v>-0.29930040000000002</v>
      </c>
      <c r="AD21" s="337"/>
    </row>
    <row r="22" spans="1:30" ht="12" thickBot="1" x14ac:dyDescent="0.25">
      <c r="A22" s="337"/>
      <c r="B22" s="333" t="s">
        <v>1289</v>
      </c>
      <c r="C22" s="333">
        <v>6.6666249999999996E-2</v>
      </c>
      <c r="D22" s="333">
        <v>7.2723259999999998E-2</v>
      </c>
      <c r="E22" s="333">
        <v>0.17116967</v>
      </c>
      <c r="F22" s="333">
        <v>0.25166512600000002</v>
      </c>
      <c r="G22" s="333">
        <v>0.60814085600000001</v>
      </c>
      <c r="H22" s="333">
        <v>-3.3381000000000001E-2</v>
      </c>
      <c r="I22" s="333">
        <v>-3.5632948999999997E-2</v>
      </c>
      <c r="J22" s="333">
        <v>0.3195114</v>
      </c>
      <c r="K22" s="333">
        <v>0.4441715</v>
      </c>
      <c r="L22" s="333">
        <v>-0.19488627</v>
      </c>
      <c r="M22" s="333">
        <v>-2.6477839999999999E-2</v>
      </c>
      <c r="N22" s="333">
        <v>-9.7485619999999995E-2</v>
      </c>
      <c r="O22" s="333">
        <v>3.3570080000000002E-2</v>
      </c>
      <c r="P22" s="333">
        <v>-0.43099731000000002</v>
      </c>
      <c r="Q22" s="333">
        <v>0.30455563299999999</v>
      </c>
      <c r="R22" s="333">
        <v>0.12186180000000001</v>
      </c>
      <c r="S22" s="333">
        <v>0.31106563999999998</v>
      </c>
      <c r="T22" s="333">
        <v>0.69152139199999996</v>
      </c>
      <c r="U22" s="333">
        <v>1</v>
      </c>
      <c r="V22" s="333">
        <v>0.68551899999999999</v>
      </c>
      <c r="W22" s="333">
        <v>-6.5730419999999998E-2</v>
      </c>
      <c r="X22" s="333">
        <v>0.24488422600000001</v>
      </c>
      <c r="Y22" s="333">
        <v>-0.13174594000000001</v>
      </c>
      <c r="Z22" s="333">
        <v>-0.25400278999999998</v>
      </c>
      <c r="AA22" s="333">
        <v>0.18805199</v>
      </c>
      <c r="AB22" s="333">
        <v>-0.75172099999999997</v>
      </c>
      <c r="AC22" s="333">
        <v>-5.5972149999999998E-2</v>
      </c>
      <c r="AD22" s="337"/>
    </row>
    <row r="23" spans="1:30" ht="12" thickBot="1" x14ac:dyDescent="0.25">
      <c r="A23" s="337"/>
      <c r="B23" s="333" t="s">
        <v>1290</v>
      </c>
      <c r="C23" s="333">
        <v>-0.21158680999999999</v>
      </c>
      <c r="D23" s="333">
        <v>-0.20880009999999999</v>
      </c>
      <c r="E23" s="333">
        <v>2.4387410000000002E-2</v>
      </c>
      <c r="F23" s="333">
        <v>0.307573918</v>
      </c>
      <c r="G23" s="333">
        <v>0.84124123699999998</v>
      </c>
      <c r="H23" s="333">
        <v>-0.1807821</v>
      </c>
      <c r="I23" s="333">
        <v>-0.24941546000000001</v>
      </c>
      <c r="J23" s="333">
        <v>0.41142394999999998</v>
      </c>
      <c r="K23" s="333">
        <v>0.71097524000000001</v>
      </c>
      <c r="L23" s="333">
        <v>-4.8600640000000001E-2</v>
      </c>
      <c r="M23" s="333">
        <v>4.5239880000000003E-2</v>
      </c>
      <c r="N23" s="333">
        <v>4.5015399999999997E-2</v>
      </c>
      <c r="O23" s="333">
        <v>0.20317387000000001</v>
      </c>
      <c r="P23" s="333">
        <v>-0.29446053999999999</v>
      </c>
      <c r="Q23" s="333">
        <v>0.14869827499999999</v>
      </c>
      <c r="R23" s="333">
        <v>0.29763149999999999</v>
      </c>
      <c r="S23" s="333">
        <v>0.43644263999999999</v>
      </c>
      <c r="T23" s="333">
        <v>0.60595407700000004</v>
      </c>
      <c r="U23" s="333">
        <v>0.68551899999999999</v>
      </c>
      <c r="V23" s="333">
        <v>1</v>
      </c>
      <c r="W23" s="333">
        <v>-0.25668790000000002</v>
      </c>
      <c r="X23" s="333">
        <v>0.450958258</v>
      </c>
      <c r="Y23" s="333">
        <v>7.3189019999999994E-2</v>
      </c>
      <c r="Z23" s="333">
        <v>-0.41851414999999997</v>
      </c>
      <c r="AA23" s="333">
        <v>2.2390460000000001E-2</v>
      </c>
      <c r="AB23" s="333">
        <v>-0.34414225999999998</v>
      </c>
      <c r="AC23" s="333">
        <v>0.10014692</v>
      </c>
      <c r="AD23" s="337"/>
    </row>
    <row r="24" spans="1:30" ht="12" thickBot="1" x14ac:dyDescent="0.25">
      <c r="A24" s="337"/>
      <c r="B24" s="333" t="s">
        <v>1291</v>
      </c>
      <c r="C24" s="333">
        <v>0.75358431000000003</v>
      </c>
      <c r="D24" s="333">
        <v>0.73664814999999995</v>
      </c>
      <c r="E24" s="333">
        <v>0.60920434999999995</v>
      </c>
      <c r="F24" s="333">
        <v>-0.56435422499999999</v>
      </c>
      <c r="G24" s="333">
        <v>-0.437241622</v>
      </c>
      <c r="H24" s="333">
        <v>4.3854169999999998E-2</v>
      </c>
      <c r="I24" s="333">
        <v>0.54296261199999996</v>
      </c>
      <c r="J24" s="333">
        <v>-0.50179320999999999</v>
      </c>
      <c r="K24" s="333">
        <v>-0.37896568000000003</v>
      </c>
      <c r="L24" s="333">
        <v>-0.67118844</v>
      </c>
      <c r="M24" s="333">
        <v>-0.56886029000000005</v>
      </c>
      <c r="N24" s="333">
        <v>-0.37175849</v>
      </c>
      <c r="O24" s="333">
        <v>-0.68879692000000003</v>
      </c>
      <c r="P24" s="333">
        <v>-0.16672466</v>
      </c>
      <c r="Q24" s="333">
        <v>0.54056741500000005</v>
      </c>
      <c r="R24" s="333">
        <v>-0.6829115</v>
      </c>
      <c r="S24" s="333">
        <v>-0.26842843999999999</v>
      </c>
      <c r="T24" s="333">
        <v>0.21498152600000001</v>
      </c>
      <c r="U24" s="333">
        <v>-6.5730419999999998E-2</v>
      </c>
      <c r="V24" s="333">
        <v>-0.25668790000000002</v>
      </c>
      <c r="W24" s="333">
        <v>1</v>
      </c>
      <c r="X24" s="333">
        <v>-0.77731129600000004</v>
      </c>
      <c r="Y24" s="333">
        <v>-0.69904493999999995</v>
      </c>
      <c r="Z24" s="333">
        <v>0.75260996000000002</v>
      </c>
      <c r="AA24" s="333">
        <v>0.58733592999999995</v>
      </c>
      <c r="AB24" s="333">
        <v>-0.31439856999999999</v>
      </c>
      <c r="AC24" s="333">
        <v>-0.63129659000000005</v>
      </c>
      <c r="AD24" s="337"/>
    </row>
    <row r="25" spans="1:30" ht="12" thickBot="1" x14ac:dyDescent="0.25">
      <c r="A25" s="337"/>
      <c r="B25" s="333" t="s">
        <v>1292</v>
      </c>
      <c r="C25" s="333">
        <v>-0.70921785000000004</v>
      </c>
      <c r="D25" s="333">
        <v>-0.71023294999999997</v>
      </c>
      <c r="E25" s="333">
        <v>-0.48025338000000001</v>
      </c>
      <c r="F25" s="333">
        <v>0.45104537500000003</v>
      </c>
      <c r="G25" s="333">
        <v>0.51779044200000002</v>
      </c>
      <c r="H25" s="333">
        <v>-0.10549074999999999</v>
      </c>
      <c r="I25" s="333">
        <v>-0.59310897399999996</v>
      </c>
      <c r="J25" s="333">
        <v>0.65978141999999995</v>
      </c>
      <c r="K25" s="333">
        <v>0.47349239999999998</v>
      </c>
      <c r="L25" s="333">
        <v>0.58906128000000002</v>
      </c>
      <c r="M25" s="333">
        <v>0.59268960999999998</v>
      </c>
      <c r="N25" s="333">
        <v>0.38511152999999998</v>
      </c>
      <c r="O25" s="333">
        <v>0.65725294999999995</v>
      </c>
      <c r="P25" s="333">
        <v>8.8269730000000005E-2</v>
      </c>
      <c r="Q25" s="333">
        <v>-0.40971877499999998</v>
      </c>
      <c r="R25" s="333">
        <v>0.69142570000000003</v>
      </c>
      <c r="S25" s="333">
        <v>0.37510722000000002</v>
      </c>
      <c r="T25" s="333">
        <v>6.7073849999999997E-3</v>
      </c>
      <c r="U25" s="333">
        <v>0.24488423000000001</v>
      </c>
      <c r="V25" s="333">
        <v>0.45095826</v>
      </c>
      <c r="W25" s="333">
        <v>-0.77731130000000004</v>
      </c>
      <c r="X25" s="333">
        <v>1</v>
      </c>
      <c r="Y25" s="333">
        <v>0.59151134000000005</v>
      </c>
      <c r="Z25" s="333">
        <v>-0.69444494000000001</v>
      </c>
      <c r="AA25" s="333">
        <v>-0.45546722000000001</v>
      </c>
      <c r="AB25" s="333">
        <v>0.17265707</v>
      </c>
      <c r="AC25" s="333">
        <v>0.57710017999999996</v>
      </c>
      <c r="AD25" s="337"/>
    </row>
    <row r="26" spans="1:30" ht="12" thickBot="1" x14ac:dyDescent="0.25">
      <c r="A26" s="337"/>
      <c r="B26" s="333" t="s">
        <v>1293</v>
      </c>
      <c r="C26" s="333">
        <v>-0.83995843000000003</v>
      </c>
      <c r="D26" s="333">
        <v>-0.84782899</v>
      </c>
      <c r="E26" s="333">
        <v>-0.70081769999999999</v>
      </c>
      <c r="F26" s="333">
        <v>0.14454529599999999</v>
      </c>
      <c r="G26" s="333">
        <v>9.2560084000000001E-2</v>
      </c>
      <c r="H26" s="333">
        <v>-0.25592284999999998</v>
      </c>
      <c r="I26" s="333">
        <v>-0.62437989900000002</v>
      </c>
      <c r="J26" s="333">
        <v>0.15707583</v>
      </c>
      <c r="K26" s="333">
        <v>0.27179073999999998</v>
      </c>
      <c r="L26" s="334">
        <v>0.94436609999999999</v>
      </c>
      <c r="M26" s="333">
        <v>0.64434334999999998</v>
      </c>
      <c r="N26" s="333">
        <v>0.51801397000000005</v>
      </c>
      <c r="O26" s="333">
        <v>0.73803759999999996</v>
      </c>
      <c r="P26" s="333">
        <v>0.37094039000000001</v>
      </c>
      <c r="Q26" s="333">
        <v>-0.74010699999999996</v>
      </c>
      <c r="R26" s="333">
        <v>0.72676450000000004</v>
      </c>
      <c r="S26" s="333">
        <v>0.15806428</v>
      </c>
      <c r="T26" s="333">
        <v>-0.40799513900000001</v>
      </c>
      <c r="U26" s="333">
        <v>-0.13174594000000001</v>
      </c>
      <c r="V26" s="333">
        <v>7.3189019999999994E-2</v>
      </c>
      <c r="W26" s="333">
        <v>-0.69904493999999995</v>
      </c>
      <c r="X26" s="333">
        <v>0.59151134000000005</v>
      </c>
      <c r="Y26" s="333">
        <v>1</v>
      </c>
      <c r="Z26" s="333">
        <v>-0.63367856</v>
      </c>
      <c r="AA26" s="333">
        <v>-0.68539192000000004</v>
      </c>
      <c r="AB26" s="333">
        <v>0.52397136</v>
      </c>
      <c r="AC26" s="333">
        <v>0.74178986000000002</v>
      </c>
      <c r="AD26" s="337"/>
    </row>
    <row r="27" spans="1:30" ht="12" thickBot="1" x14ac:dyDescent="0.25">
      <c r="A27" s="337"/>
      <c r="B27" s="333" t="s">
        <v>1294</v>
      </c>
      <c r="C27" s="333">
        <v>0.70087200999999999</v>
      </c>
      <c r="D27" s="333">
        <v>0.69840513999999998</v>
      </c>
      <c r="E27" s="333">
        <v>0.54118456999999998</v>
      </c>
      <c r="F27" s="333">
        <v>-0.34320032299999997</v>
      </c>
      <c r="G27" s="333">
        <v>-0.43910121699999999</v>
      </c>
      <c r="H27" s="333">
        <v>0.22516448999999999</v>
      </c>
      <c r="I27" s="333">
        <v>0.55647288399999995</v>
      </c>
      <c r="J27" s="333">
        <v>-0.38658819</v>
      </c>
      <c r="K27" s="333">
        <v>-0.49610145</v>
      </c>
      <c r="L27" s="333">
        <v>-0.58683072000000003</v>
      </c>
      <c r="M27" s="333">
        <v>-0.49098173000000001</v>
      </c>
      <c r="N27" s="333">
        <v>-0.22563599000000001</v>
      </c>
      <c r="O27" s="333">
        <v>-0.71147737</v>
      </c>
      <c r="P27" s="333">
        <v>-3.8109230000000001E-2</v>
      </c>
      <c r="Q27" s="333">
        <v>0.46823184400000001</v>
      </c>
      <c r="R27" s="333">
        <v>-0.72715810000000003</v>
      </c>
      <c r="S27" s="333">
        <v>-0.32874453999999997</v>
      </c>
      <c r="T27" s="333">
        <v>5.6805257999999997E-2</v>
      </c>
      <c r="U27" s="333">
        <v>-0.25400278999999998</v>
      </c>
      <c r="V27" s="333">
        <v>-0.41851414999999997</v>
      </c>
      <c r="W27" s="333">
        <v>0.75260996000000002</v>
      </c>
      <c r="X27" s="333">
        <v>-0.69444493799999996</v>
      </c>
      <c r="Y27" s="333">
        <v>-0.63367856</v>
      </c>
      <c r="Z27" s="333">
        <v>1</v>
      </c>
      <c r="AA27" s="333">
        <v>0.58442402999999998</v>
      </c>
      <c r="AB27" s="333">
        <v>-0.18649706999999999</v>
      </c>
      <c r="AC27" s="333">
        <v>-0.64559332000000003</v>
      </c>
      <c r="AD27" s="337"/>
    </row>
    <row r="28" spans="1:30" ht="12" thickBot="1" x14ac:dyDescent="0.25">
      <c r="A28" s="337"/>
      <c r="B28" s="333" t="s">
        <v>1295</v>
      </c>
      <c r="C28" s="333">
        <v>0.64852544000000001</v>
      </c>
      <c r="D28" s="333">
        <v>0.65060361</v>
      </c>
      <c r="E28" s="333">
        <v>0.52208131999999996</v>
      </c>
      <c r="F28" s="333">
        <v>-0.18275596299999999</v>
      </c>
      <c r="G28" s="333">
        <v>-5.1051218000000002E-2</v>
      </c>
      <c r="H28" s="333">
        <v>9.9697330000000001E-2</v>
      </c>
      <c r="I28" s="333">
        <v>0.37798200100000001</v>
      </c>
      <c r="J28" s="333">
        <v>-0.17724513</v>
      </c>
      <c r="K28" s="333">
        <v>-0.1581853</v>
      </c>
      <c r="L28" s="333">
        <v>-0.69026796999999995</v>
      </c>
      <c r="M28" s="333">
        <v>-0.56967623999999994</v>
      </c>
      <c r="N28" s="333">
        <v>-0.55517033000000005</v>
      </c>
      <c r="O28" s="333">
        <v>-0.69325634000000003</v>
      </c>
      <c r="P28" s="333">
        <v>-0.40544912</v>
      </c>
      <c r="Q28" s="333">
        <v>0.47076440000000003</v>
      </c>
      <c r="R28" s="333">
        <v>-0.70548949999999999</v>
      </c>
      <c r="S28" s="333">
        <v>-0.32786027000000001</v>
      </c>
      <c r="T28" s="333">
        <v>0.656244524</v>
      </c>
      <c r="U28" s="333">
        <v>0.18805199</v>
      </c>
      <c r="V28" s="333">
        <v>2.2390460000000001E-2</v>
      </c>
      <c r="W28" s="333">
        <v>0.58733592999999995</v>
      </c>
      <c r="X28" s="333">
        <v>-0.455467222</v>
      </c>
      <c r="Y28" s="333">
        <v>-0.68539192000000004</v>
      </c>
      <c r="Z28" s="333">
        <v>0.58442402999999998</v>
      </c>
      <c r="AA28" s="333">
        <v>1</v>
      </c>
      <c r="AB28" s="333">
        <v>-0.62534537000000001</v>
      </c>
      <c r="AC28" s="333">
        <v>-0.61500071999999995</v>
      </c>
      <c r="AD28" s="337"/>
    </row>
    <row r="29" spans="1:30" ht="12" thickBot="1" x14ac:dyDescent="0.25">
      <c r="A29" s="337"/>
      <c r="B29" s="333" t="s">
        <v>1296</v>
      </c>
      <c r="C29" s="333">
        <v>-0.47935857999999998</v>
      </c>
      <c r="D29" s="333">
        <v>-0.48191440000000002</v>
      </c>
      <c r="E29" s="333">
        <v>-0.43434582999999999</v>
      </c>
      <c r="F29" s="333">
        <v>-7.0443854E-2</v>
      </c>
      <c r="G29" s="333">
        <v>-0.30567544499999999</v>
      </c>
      <c r="H29" s="333">
        <v>-0.12203376000000001</v>
      </c>
      <c r="I29" s="333">
        <v>-0.266352912</v>
      </c>
      <c r="J29" s="333">
        <v>-8.9782799999999996E-2</v>
      </c>
      <c r="K29" s="333">
        <v>-8.21075E-2</v>
      </c>
      <c r="L29" s="333">
        <v>0.55424686000000001</v>
      </c>
      <c r="M29" s="333">
        <v>0.37514373000000001</v>
      </c>
      <c r="N29" s="333">
        <v>0.47802537</v>
      </c>
      <c r="O29" s="333">
        <v>0.45697652</v>
      </c>
      <c r="P29" s="333">
        <v>0.55636273000000003</v>
      </c>
      <c r="Q29" s="333">
        <v>-0.45596932800000001</v>
      </c>
      <c r="R29" s="333">
        <v>0.42898579999999997</v>
      </c>
      <c r="S29" s="333">
        <v>0.10065716</v>
      </c>
      <c r="T29" s="333">
        <v>-0.68269686399999996</v>
      </c>
      <c r="U29" s="333">
        <v>-0.75172099999999997</v>
      </c>
      <c r="V29" s="333">
        <v>-0.34414225999999998</v>
      </c>
      <c r="W29" s="333">
        <v>-0.31439856999999999</v>
      </c>
      <c r="X29" s="333">
        <v>0.172657066</v>
      </c>
      <c r="Y29" s="333">
        <v>0.52397136</v>
      </c>
      <c r="Z29" s="333">
        <v>-0.18649706999999999</v>
      </c>
      <c r="AA29" s="333">
        <v>-0.62534537000000001</v>
      </c>
      <c r="AB29" s="333">
        <v>1</v>
      </c>
      <c r="AC29" s="333">
        <v>0.42658710999999999</v>
      </c>
      <c r="AD29" s="337"/>
    </row>
    <row r="30" spans="1:30" ht="12" thickBot="1" x14ac:dyDescent="0.25">
      <c r="A30" s="337"/>
      <c r="B30" s="333" t="s">
        <v>1297</v>
      </c>
      <c r="C30" s="333">
        <v>-0.74689941999999998</v>
      </c>
      <c r="D30" s="333">
        <v>-0.76741645999999997</v>
      </c>
      <c r="E30" s="333">
        <v>-0.65402548999999999</v>
      </c>
      <c r="F30" s="333">
        <v>0.100707543</v>
      </c>
      <c r="G30" s="333">
        <v>8.8328273999999998E-2</v>
      </c>
      <c r="H30" s="333">
        <v>-0.24122178999999999</v>
      </c>
      <c r="I30" s="333">
        <v>-0.58669256700000005</v>
      </c>
      <c r="J30" s="333">
        <v>0.15376519999999999</v>
      </c>
      <c r="K30" s="333">
        <v>0.31662781000000001</v>
      </c>
      <c r="L30" s="333">
        <v>0.76982428999999997</v>
      </c>
      <c r="M30" s="333">
        <v>0.68108396000000004</v>
      </c>
      <c r="N30" s="333">
        <v>0.45643792999999999</v>
      </c>
      <c r="O30" s="333">
        <v>0.71620611000000001</v>
      </c>
      <c r="P30" s="333">
        <v>0.39087548999999999</v>
      </c>
      <c r="Q30" s="333">
        <v>-0.68069088700000002</v>
      </c>
      <c r="R30" s="333">
        <v>0.72948740000000001</v>
      </c>
      <c r="S30" s="333">
        <v>-0.10447555</v>
      </c>
      <c r="T30" s="333">
        <v>-0.29930040099999999</v>
      </c>
      <c r="U30" s="333">
        <v>-5.5972149999999998E-2</v>
      </c>
      <c r="V30" s="333">
        <v>0.10014692</v>
      </c>
      <c r="W30" s="333">
        <v>-0.63129659000000005</v>
      </c>
      <c r="X30" s="333">
        <v>0.57710017700000005</v>
      </c>
      <c r="Y30" s="333">
        <v>0.74178986000000002</v>
      </c>
      <c r="Z30" s="333">
        <v>-0.64559332000000003</v>
      </c>
      <c r="AA30" s="333">
        <v>-0.61500071999999995</v>
      </c>
      <c r="AB30" s="333">
        <v>0.42658710999999999</v>
      </c>
      <c r="AC30" s="333">
        <v>1</v>
      </c>
      <c r="AD30" s="337"/>
    </row>
    <row r="31" spans="1:30" x14ac:dyDescent="0.2">
      <c r="A31" s="337"/>
      <c r="B31" s="339"/>
      <c r="C31" s="339"/>
      <c r="D31" s="339"/>
      <c r="E31" s="339"/>
      <c r="F31" s="339"/>
      <c r="G31" s="339"/>
      <c r="H31" s="339"/>
      <c r="I31" s="339"/>
      <c r="J31" s="339"/>
      <c r="K31" s="339"/>
      <c r="L31" s="339"/>
      <c r="M31" s="339"/>
      <c r="N31" s="339"/>
      <c r="O31" s="339"/>
      <c r="P31" s="339"/>
      <c r="Q31" s="339"/>
      <c r="R31" s="339"/>
      <c r="S31" s="339"/>
      <c r="T31" s="339"/>
      <c r="U31" s="339"/>
      <c r="V31" s="339"/>
      <c r="W31" s="339"/>
      <c r="X31" s="339"/>
      <c r="Y31" s="339"/>
      <c r="Z31" s="339"/>
      <c r="AA31" s="339"/>
      <c r="AB31" s="339"/>
      <c r="AC31" s="339"/>
      <c r="AD31" s="337"/>
    </row>
    <row r="32" spans="1:30" x14ac:dyDescent="0.2">
      <c r="B32" s="331"/>
      <c r="C32" s="331"/>
      <c r="D32" s="331"/>
      <c r="E32" s="331"/>
      <c r="F32" s="331"/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B32" s="331"/>
      <c r="AC32" s="331"/>
    </row>
    <row r="33" spans="1:30" ht="12" thickBot="1" x14ac:dyDescent="0.25">
      <c r="A33" s="337"/>
      <c r="B33" s="336" t="s">
        <v>1514</v>
      </c>
      <c r="C33" s="336"/>
      <c r="D33" s="338"/>
      <c r="E33" s="338"/>
      <c r="F33" s="338"/>
      <c r="G33" s="338"/>
      <c r="H33" s="338"/>
      <c r="I33" s="338"/>
      <c r="J33" s="338"/>
      <c r="K33" s="338"/>
      <c r="L33" s="338"/>
      <c r="M33" s="338"/>
      <c r="N33" s="338"/>
      <c r="O33" s="338"/>
      <c r="P33" s="338"/>
      <c r="Q33" s="338"/>
      <c r="R33" s="338"/>
      <c r="S33" s="338"/>
      <c r="T33" s="338"/>
      <c r="U33" s="338"/>
      <c r="V33" s="338"/>
      <c r="W33" s="338"/>
      <c r="X33" s="338"/>
      <c r="Y33" s="338"/>
      <c r="Z33" s="338"/>
      <c r="AA33" s="338"/>
      <c r="AB33" s="338"/>
      <c r="AC33" s="338"/>
      <c r="AD33" s="337"/>
    </row>
    <row r="34" spans="1:30" ht="12" thickBot="1" x14ac:dyDescent="0.25">
      <c r="A34" s="337"/>
      <c r="B34" s="331"/>
      <c r="C34" s="333" t="s">
        <v>1271</v>
      </c>
      <c r="D34" s="333" t="s">
        <v>1272</v>
      </c>
      <c r="E34" s="333" t="s">
        <v>1273</v>
      </c>
      <c r="F34" s="333" t="s">
        <v>1274</v>
      </c>
      <c r="G34" s="333" t="s">
        <v>1275</v>
      </c>
      <c r="H34" s="333" t="s">
        <v>1276</v>
      </c>
      <c r="I34" s="333" t="s">
        <v>1277</v>
      </c>
      <c r="J34" s="333" t="s">
        <v>1278</v>
      </c>
      <c r="K34" s="333" t="s">
        <v>1279</v>
      </c>
      <c r="L34" s="333" t="s">
        <v>1280</v>
      </c>
      <c r="M34" s="333" t="s">
        <v>1281</v>
      </c>
      <c r="N34" s="333" t="s">
        <v>1282</v>
      </c>
      <c r="O34" s="333" t="s">
        <v>1283</v>
      </c>
      <c r="P34" s="333" t="s">
        <v>1284</v>
      </c>
      <c r="Q34" s="333" t="s">
        <v>1285</v>
      </c>
      <c r="R34" s="333" t="s">
        <v>1286</v>
      </c>
      <c r="S34" s="333" t="s">
        <v>1287</v>
      </c>
      <c r="T34" s="333" t="s">
        <v>1288</v>
      </c>
      <c r="U34" s="333" t="s">
        <v>1289</v>
      </c>
      <c r="V34" s="333" t="s">
        <v>1290</v>
      </c>
      <c r="W34" s="333" t="s">
        <v>1291</v>
      </c>
      <c r="X34" s="333" t="s">
        <v>1292</v>
      </c>
      <c r="Y34" s="333" t="s">
        <v>1293</v>
      </c>
      <c r="Z34" s="333" t="s">
        <v>1294</v>
      </c>
      <c r="AA34" s="333" t="s">
        <v>1295</v>
      </c>
      <c r="AB34" s="333" t="s">
        <v>1296</v>
      </c>
      <c r="AC34" s="333" t="s">
        <v>1297</v>
      </c>
      <c r="AD34" s="337"/>
    </row>
    <row r="35" spans="1:30" ht="12" thickBot="1" x14ac:dyDescent="0.25">
      <c r="A35" s="337"/>
      <c r="B35" s="333" t="s">
        <v>1271</v>
      </c>
      <c r="C35" s="333">
        <v>1</v>
      </c>
      <c r="D35" s="334">
        <v>0.96381636999999998</v>
      </c>
      <c r="E35" s="333">
        <v>0.82780821000000004</v>
      </c>
      <c r="F35" s="333">
        <v>-0.1074364</v>
      </c>
      <c r="G35" s="333">
        <v>-0.30024711999999998</v>
      </c>
      <c r="H35" s="333">
        <v>0.42506010300000002</v>
      </c>
      <c r="I35" s="333">
        <v>0.79856695</v>
      </c>
      <c r="J35" s="333">
        <v>-0.15247139000000001</v>
      </c>
      <c r="K35" s="333">
        <v>-0.49927949100000002</v>
      </c>
      <c r="L35" s="333">
        <v>-0.8653343</v>
      </c>
      <c r="M35" s="333">
        <v>-0.75536323999999999</v>
      </c>
      <c r="N35" s="333">
        <v>-0.51469810000000005</v>
      </c>
      <c r="O35" s="333">
        <v>-0.77227533270000004</v>
      </c>
      <c r="P35" s="333">
        <v>-0.32634779000000003</v>
      </c>
      <c r="Q35" s="333">
        <v>0.71913174000000002</v>
      </c>
      <c r="R35" s="333">
        <v>-0.74582546999999999</v>
      </c>
      <c r="S35" s="333">
        <v>-0.24132981000000001</v>
      </c>
      <c r="T35" s="333">
        <v>0.4870429</v>
      </c>
      <c r="U35" s="333">
        <v>0.1840767787</v>
      </c>
      <c r="V35" s="333">
        <v>-0.40943089999999999</v>
      </c>
      <c r="W35" s="333">
        <v>0.77486637000000003</v>
      </c>
      <c r="X35" s="333">
        <v>-0.69433696</v>
      </c>
      <c r="Y35" s="333">
        <v>-0.85578449999999995</v>
      </c>
      <c r="Z35" s="333">
        <v>0.71831201</v>
      </c>
      <c r="AA35" s="333">
        <v>0.76227049999999996</v>
      </c>
      <c r="AB35" s="333">
        <v>-0.61616817199999996</v>
      </c>
      <c r="AC35" s="333">
        <v>-0.77990205000000001</v>
      </c>
      <c r="AD35" s="337"/>
    </row>
    <row r="36" spans="1:30" ht="12" thickBot="1" x14ac:dyDescent="0.25">
      <c r="A36" s="337"/>
      <c r="B36" s="333" t="s">
        <v>1272</v>
      </c>
      <c r="C36" s="334">
        <v>0.96381640000000002</v>
      </c>
      <c r="D36" s="333">
        <v>1</v>
      </c>
      <c r="E36" s="333">
        <v>0.86383376999999995</v>
      </c>
      <c r="F36" s="333">
        <v>-5.7776229999999998E-2</v>
      </c>
      <c r="G36" s="333">
        <v>-0.27753302000000002</v>
      </c>
      <c r="H36" s="333">
        <v>0.50320503000000005</v>
      </c>
      <c r="I36" s="333">
        <v>0.86181518999999995</v>
      </c>
      <c r="J36" s="333">
        <v>-0.11473862999999999</v>
      </c>
      <c r="K36" s="333">
        <v>-0.49189044999999998</v>
      </c>
      <c r="L36" s="333">
        <v>-0.86836550000000001</v>
      </c>
      <c r="M36" s="333">
        <v>-0.75989803</v>
      </c>
      <c r="N36" s="333">
        <v>-0.50659010000000004</v>
      </c>
      <c r="O36" s="333">
        <v>-0.77369488639999995</v>
      </c>
      <c r="P36" s="333">
        <v>-0.33893904000000002</v>
      </c>
      <c r="Q36" s="333">
        <v>0.71636294</v>
      </c>
      <c r="R36" s="333">
        <v>-0.75189351999999998</v>
      </c>
      <c r="S36" s="333">
        <v>-0.20312886999999999</v>
      </c>
      <c r="T36" s="333">
        <v>0.48646979000000001</v>
      </c>
      <c r="U36" s="333">
        <v>0.1923746797</v>
      </c>
      <c r="V36" s="333">
        <v>-0.41000560000000003</v>
      </c>
      <c r="W36" s="333">
        <v>0.75972976999999997</v>
      </c>
      <c r="X36" s="333">
        <v>-0.70665615999999998</v>
      </c>
      <c r="Y36" s="333">
        <v>-0.85928530000000003</v>
      </c>
      <c r="Z36" s="333">
        <v>0.72222509999999995</v>
      </c>
      <c r="AA36" s="333">
        <v>0.7567334</v>
      </c>
      <c r="AB36" s="333">
        <v>-0.617676946</v>
      </c>
      <c r="AC36" s="333">
        <v>-0.81127959000000005</v>
      </c>
      <c r="AD36" s="337"/>
    </row>
    <row r="37" spans="1:30" ht="12" thickBot="1" x14ac:dyDescent="0.25">
      <c r="A37" s="337"/>
      <c r="B37" s="333" t="s">
        <v>1273</v>
      </c>
      <c r="C37" s="333">
        <v>0.82780819999999999</v>
      </c>
      <c r="D37" s="333">
        <v>0.86383376999999995</v>
      </c>
      <c r="E37" s="333">
        <v>1</v>
      </c>
      <c r="F37" s="333">
        <v>0.18130035</v>
      </c>
      <c r="G37" s="333">
        <v>-1.968754E-2</v>
      </c>
      <c r="H37" s="333">
        <v>0.52323278399999995</v>
      </c>
      <c r="I37" s="333">
        <v>0.88182143999999996</v>
      </c>
      <c r="J37" s="333">
        <v>0.13102494000000001</v>
      </c>
      <c r="K37" s="333">
        <v>-0.324012627</v>
      </c>
      <c r="L37" s="333">
        <v>-0.70229129999999995</v>
      </c>
      <c r="M37" s="333">
        <v>-0.61367276999999998</v>
      </c>
      <c r="N37" s="333">
        <v>-0.36956869999999997</v>
      </c>
      <c r="O37" s="333">
        <v>-0.6033587185</v>
      </c>
      <c r="P37" s="333">
        <v>-0.30229226999999997</v>
      </c>
      <c r="Q37" s="333">
        <v>0.67573415000000003</v>
      </c>
      <c r="R37" s="333">
        <v>-0.58652451000000005</v>
      </c>
      <c r="S37" s="333">
        <v>-7.396759E-2</v>
      </c>
      <c r="T37" s="333">
        <v>0.50883593000000005</v>
      </c>
      <c r="U37" s="333">
        <v>0.2440757003</v>
      </c>
      <c r="V37" s="333">
        <v>-0.23729159999999999</v>
      </c>
      <c r="W37" s="333">
        <v>0.63311233</v>
      </c>
      <c r="X37" s="333">
        <v>-0.51109203999999997</v>
      </c>
      <c r="Y37" s="333">
        <v>-0.69673110000000005</v>
      </c>
      <c r="Z37" s="333">
        <v>0.55655873</v>
      </c>
      <c r="AA37" s="333">
        <v>0.65741830000000001</v>
      </c>
      <c r="AB37" s="333">
        <v>-0.53938821000000003</v>
      </c>
      <c r="AC37" s="333">
        <v>-0.68575357999999997</v>
      </c>
      <c r="AD37" s="337"/>
    </row>
    <row r="38" spans="1:30" ht="12" thickBot="1" x14ac:dyDescent="0.25">
      <c r="A38" s="337"/>
      <c r="B38" s="333" t="s">
        <v>1274</v>
      </c>
      <c r="C38" s="333">
        <v>-0.1074364</v>
      </c>
      <c r="D38" s="333">
        <v>-5.7776229999999998E-2</v>
      </c>
      <c r="E38" s="333">
        <v>0.18130035</v>
      </c>
      <c r="F38" s="333">
        <v>1</v>
      </c>
      <c r="G38" s="333">
        <v>0.73583096000000003</v>
      </c>
      <c r="H38" s="333">
        <v>0.44741992000000003</v>
      </c>
      <c r="I38" s="333">
        <v>0.20249439999999999</v>
      </c>
      <c r="J38" s="333">
        <v>0.83512527999999997</v>
      </c>
      <c r="K38" s="333">
        <v>0.23666610499999999</v>
      </c>
      <c r="L38" s="333">
        <v>0.19250329999999999</v>
      </c>
      <c r="M38" s="333">
        <v>0.17820296999999999</v>
      </c>
      <c r="N38" s="333">
        <v>0.1557856</v>
      </c>
      <c r="O38" s="333">
        <v>0.34050964340000001</v>
      </c>
      <c r="P38" s="333">
        <v>-0.11516021999999999</v>
      </c>
      <c r="Q38" s="333">
        <v>3.2020460000000001E-2</v>
      </c>
      <c r="R38" s="333">
        <v>0.30933295</v>
      </c>
      <c r="S38" s="333">
        <v>0.34008634999999998</v>
      </c>
      <c r="T38" s="333">
        <v>9.3239879999999997E-2</v>
      </c>
      <c r="U38" s="333">
        <v>0.26727492829999999</v>
      </c>
      <c r="V38" s="333">
        <v>0.29383379999999998</v>
      </c>
      <c r="W38" s="333">
        <v>-0.59629299000000002</v>
      </c>
      <c r="X38" s="333">
        <v>0.45468639999999999</v>
      </c>
      <c r="Y38" s="333">
        <v>0.2007352</v>
      </c>
      <c r="Z38" s="333">
        <v>-0.37934827999999998</v>
      </c>
      <c r="AA38" s="333">
        <v>-0.1805908</v>
      </c>
      <c r="AB38" s="333">
        <v>-2.9794015E-2</v>
      </c>
      <c r="AC38" s="333">
        <v>0.17545848</v>
      </c>
      <c r="AD38" s="337"/>
    </row>
    <row r="39" spans="1:30" ht="12" thickBot="1" x14ac:dyDescent="0.25">
      <c r="A39" s="337"/>
      <c r="B39" s="333" t="s">
        <v>1275</v>
      </c>
      <c r="C39" s="333">
        <v>-0.30024709999999999</v>
      </c>
      <c r="D39" s="333">
        <v>-0.27753302000000002</v>
      </c>
      <c r="E39" s="333">
        <v>-1.968754E-2</v>
      </c>
      <c r="F39" s="333">
        <v>0.73583096000000003</v>
      </c>
      <c r="G39" s="333">
        <v>1</v>
      </c>
      <c r="H39" s="333">
        <v>2.0576206E-2</v>
      </c>
      <c r="I39" s="333">
        <v>-0.16340157999999999</v>
      </c>
      <c r="J39" s="333">
        <v>0.73727118999999997</v>
      </c>
      <c r="K39" s="333">
        <v>0.67962121399999997</v>
      </c>
      <c r="L39" s="333">
        <v>0.35129830000000001</v>
      </c>
      <c r="M39" s="333">
        <v>0.26857413000000002</v>
      </c>
      <c r="N39" s="333">
        <v>0.19632939999999999</v>
      </c>
      <c r="O39" s="333">
        <v>0.4620958718</v>
      </c>
      <c r="P39" s="333">
        <v>-0.18150649999999999</v>
      </c>
      <c r="Q39" s="333">
        <v>-1.0017460000000001E-2</v>
      </c>
      <c r="R39" s="333">
        <v>0.48072517999999997</v>
      </c>
      <c r="S39" s="333">
        <v>0.46031893000000002</v>
      </c>
      <c r="T39" s="333">
        <v>0.35549650999999999</v>
      </c>
      <c r="U39" s="333">
        <v>0.52482506470000001</v>
      </c>
      <c r="V39" s="333">
        <v>0.8346034</v>
      </c>
      <c r="W39" s="333">
        <v>-0.55238041000000004</v>
      </c>
      <c r="X39" s="333">
        <v>0.63648514</v>
      </c>
      <c r="Y39" s="333">
        <v>0.3724326</v>
      </c>
      <c r="Z39" s="333">
        <v>-0.53134667000000002</v>
      </c>
      <c r="AA39" s="333">
        <v>-0.14954239999999999</v>
      </c>
      <c r="AB39" s="333">
        <v>-0.12513843299999999</v>
      </c>
      <c r="AC39" s="333">
        <v>0.33146733</v>
      </c>
      <c r="AD39" s="337"/>
    </row>
    <row r="40" spans="1:30" ht="12" thickBot="1" x14ac:dyDescent="0.25">
      <c r="A40" s="337"/>
      <c r="B40" s="333" t="s">
        <v>1276</v>
      </c>
      <c r="C40" s="333">
        <v>0.4250601</v>
      </c>
      <c r="D40" s="333">
        <v>0.50320503000000005</v>
      </c>
      <c r="E40" s="333">
        <v>0.52323277999999995</v>
      </c>
      <c r="F40" s="333">
        <v>0.44741992000000003</v>
      </c>
      <c r="G40" s="333">
        <v>2.0576210000000001E-2</v>
      </c>
      <c r="H40" s="333">
        <v>1</v>
      </c>
      <c r="I40" s="333">
        <v>0.67318699999999998</v>
      </c>
      <c r="J40" s="333">
        <v>0.39753639000000002</v>
      </c>
      <c r="K40" s="333">
        <v>-0.37995439199999997</v>
      </c>
      <c r="L40" s="333">
        <v>-0.31963380000000002</v>
      </c>
      <c r="M40" s="333">
        <v>-0.29537497000000001</v>
      </c>
      <c r="N40" s="333">
        <v>-0.19622990000000001</v>
      </c>
      <c r="O40" s="333">
        <v>-0.28537341939999999</v>
      </c>
      <c r="P40" s="333">
        <v>-8.8196150000000001E-2</v>
      </c>
      <c r="Q40" s="333">
        <v>0.24289264999999999</v>
      </c>
      <c r="R40" s="333">
        <v>-0.30853855000000002</v>
      </c>
      <c r="S40" s="333">
        <v>-0.10036577000000001</v>
      </c>
      <c r="T40" s="333">
        <v>2.5083790000000002E-2</v>
      </c>
      <c r="U40" s="333">
        <v>-6.2104074000000004E-3</v>
      </c>
      <c r="V40" s="333">
        <v>-0.31945610000000002</v>
      </c>
      <c r="W40" s="333">
        <v>4.9057290000000003E-2</v>
      </c>
      <c r="X40" s="333">
        <v>-0.12528238</v>
      </c>
      <c r="Y40" s="333">
        <v>-0.31001499999999999</v>
      </c>
      <c r="Z40" s="333">
        <v>0.22721408000000001</v>
      </c>
      <c r="AA40" s="333">
        <v>0.19948340000000001</v>
      </c>
      <c r="AB40" s="333">
        <v>-0.18195847900000001</v>
      </c>
      <c r="AC40" s="333">
        <v>-0.29080566000000002</v>
      </c>
      <c r="AD40" s="337"/>
    </row>
    <row r="41" spans="1:30" ht="12" thickBot="1" x14ac:dyDescent="0.25">
      <c r="A41" s="337"/>
      <c r="B41" s="333" t="s">
        <v>1277</v>
      </c>
      <c r="C41" s="333">
        <v>0.79856700000000003</v>
      </c>
      <c r="D41" s="333">
        <v>0.86181518999999995</v>
      </c>
      <c r="E41" s="333">
        <v>0.88182143999999996</v>
      </c>
      <c r="F41" s="333">
        <v>0.20249439999999999</v>
      </c>
      <c r="G41" s="333">
        <v>-0.16340157999999999</v>
      </c>
      <c r="H41" s="333">
        <v>0.67318700200000003</v>
      </c>
      <c r="I41" s="333">
        <v>1</v>
      </c>
      <c r="J41" s="333">
        <v>0.14099227</v>
      </c>
      <c r="K41" s="333">
        <v>-0.48882777900000002</v>
      </c>
      <c r="L41" s="333">
        <v>-0.66893100000000005</v>
      </c>
      <c r="M41" s="333">
        <v>-0.58040132</v>
      </c>
      <c r="N41" s="333">
        <v>-0.32951049999999998</v>
      </c>
      <c r="O41" s="333">
        <v>-0.56371739060000003</v>
      </c>
      <c r="P41" s="333">
        <v>-0.23096180999999999</v>
      </c>
      <c r="Q41" s="333">
        <v>0.56755411</v>
      </c>
      <c r="R41" s="333">
        <v>-0.56875566</v>
      </c>
      <c r="S41" s="333">
        <v>-0.13800892000000001</v>
      </c>
      <c r="T41" s="333">
        <v>0.28036863000000001</v>
      </c>
      <c r="U41" s="333">
        <v>8.2193714900000006E-2</v>
      </c>
      <c r="V41" s="333">
        <v>-0.43077399999999999</v>
      </c>
      <c r="W41" s="333">
        <v>0.52445456999999995</v>
      </c>
      <c r="X41" s="333">
        <v>-0.58151021999999997</v>
      </c>
      <c r="Y41" s="333">
        <v>-0.65915100000000004</v>
      </c>
      <c r="Z41" s="333">
        <v>0.53683278999999995</v>
      </c>
      <c r="AA41" s="333">
        <v>0.50399499999999997</v>
      </c>
      <c r="AB41" s="333">
        <v>-0.40412921499999999</v>
      </c>
      <c r="AC41" s="333">
        <v>-0.61991839999999998</v>
      </c>
      <c r="AD41" s="337"/>
    </row>
    <row r="42" spans="1:30" ht="12" thickBot="1" x14ac:dyDescent="0.25">
      <c r="A42" s="337"/>
      <c r="B42" s="333" t="s">
        <v>1278</v>
      </c>
      <c r="C42" s="333">
        <v>-0.15247140000000001</v>
      </c>
      <c r="D42" s="333">
        <v>-0.11473862999999999</v>
      </c>
      <c r="E42" s="333">
        <v>0.13102494000000001</v>
      </c>
      <c r="F42" s="333">
        <v>0.83512527999999997</v>
      </c>
      <c r="G42" s="333">
        <v>0.73727118999999997</v>
      </c>
      <c r="H42" s="333">
        <v>0.39753638499999999</v>
      </c>
      <c r="I42" s="333">
        <v>0.14099227</v>
      </c>
      <c r="J42" s="333">
        <v>1</v>
      </c>
      <c r="K42" s="333">
        <v>0.30690342900000001</v>
      </c>
      <c r="L42" s="333">
        <v>0.28136749999999999</v>
      </c>
      <c r="M42" s="333">
        <v>0.25716518999999999</v>
      </c>
      <c r="N42" s="333">
        <v>0.19774140000000001</v>
      </c>
      <c r="O42" s="333">
        <v>0.39110340719999998</v>
      </c>
      <c r="P42" s="333">
        <v>-0.12014266</v>
      </c>
      <c r="Q42" s="333">
        <v>1.078495E-2</v>
      </c>
      <c r="R42" s="333">
        <v>0.3816676</v>
      </c>
      <c r="S42" s="333">
        <v>0.35012301000000001</v>
      </c>
      <c r="T42" s="333">
        <v>0.1494124</v>
      </c>
      <c r="U42" s="333">
        <v>0.32174675279999998</v>
      </c>
      <c r="V42" s="333">
        <v>0.42802750000000001</v>
      </c>
      <c r="W42" s="333">
        <v>-0.52452975000000002</v>
      </c>
      <c r="X42" s="333">
        <v>0.66297528999999999</v>
      </c>
      <c r="Y42" s="333">
        <v>0.26890199999999997</v>
      </c>
      <c r="Z42" s="333">
        <v>-0.42687912</v>
      </c>
      <c r="AA42" s="333">
        <v>-0.18041570000000001</v>
      </c>
      <c r="AB42" s="333">
        <v>-3.5783575999999997E-2</v>
      </c>
      <c r="AC42" s="333">
        <v>0.25569113999999998</v>
      </c>
      <c r="AD42" s="337"/>
    </row>
    <row r="43" spans="1:30" ht="12" thickBot="1" x14ac:dyDescent="0.25">
      <c r="A43" s="337"/>
      <c r="B43" s="333" t="s">
        <v>1279</v>
      </c>
      <c r="C43" s="333">
        <v>-0.49927949999999999</v>
      </c>
      <c r="D43" s="333">
        <v>-0.49189044999999998</v>
      </c>
      <c r="E43" s="333">
        <v>-0.32401263000000002</v>
      </c>
      <c r="F43" s="333">
        <v>0.23666611000000001</v>
      </c>
      <c r="G43" s="333">
        <v>0.67962120999999998</v>
      </c>
      <c r="H43" s="333">
        <v>-0.37995439199999997</v>
      </c>
      <c r="I43" s="333">
        <v>-0.48882777999999999</v>
      </c>
      <c r="J43" s="333">
        <v>0.30690342999999998</v>
      </c>
      <c r="K43" s="333">
        <v>1</v>
      </c>
      <c r="L43" s="333">
        <v>0.46774640000000001</v>
      </c>
      <c r="M43" s="333">
        <v>0.41133916999999998</v>
      </c>
      <c r="N43" s="333">
        <v>0.29795240000000001</v>
      </c>
      <c r="O43" s="333">
        <v>0.5224273653</v>
      </c>
      <c r="P43" s="333">
        <v>-1.4627060000000001E-2</v>
      </c>
      <c r="Q43" s="333">
        <v>-0.15212213999999999</v>
      </c>
      <c r="R43" s="333">
        <v>0.54945942999999997</v>
      </c>
      <c r="S43" s="333">
        <v>0.37776652999999999</v>
      </c>
      <c r="T43" s="333">
        <v>0.29084218000000001</v>
      </c>
      <c r="U43" s="333">
        <v>0.43356432430000003</v>
      </c>
      <c r="V43" s="333">
        <v>0.80087390000000003</v>
      </c>
      <c r="W43" s="333">
        <v>-0.42694965000000001</v>
      </c>
      <c r="X43" s="333">
        <v>0.56396685999999996</v>
      </c>
      <c r="Y43" s="333">
        <v>0.4786822</v>
      </c>
      <c r="Z43" s="333">
        <v>-0.55437356999999998</v>
      </c>
      <c r="AA43" s="333">
        <v>-0.1956261</v>
      </c>
      <c r="AB43" s="333">
        <v>-4.1717910000000002E-3</v>
      </c>
      <c r="AC43" s="333">
        <v>0.46462668000000001</v>
      </c>
      <c r="AD43" s="337"/>
    </row>
    <row r="44" spans="1:30" ht="12" thickBot="1" x14ac:dyDescent="0.25">
      <c r="A44" s="337"/>
      <c r="B44" s="333" t="s">
        <v>1280</v>
      </c>
      <c r="C44" s="333">
        <v>-0.8653343</v>
      </c>
      <c r="D44" s="333">
        <v>-0.86836550999999995</v>
      </c>
      <c r="E44" s="333">
        <v>-0.70229125000000003</v>
      </c>
      <c r="F44" s="333">
        <v>0.19250327</v>
      </c>
      <c r="G44" s="333">
        <v>0.35129832</v>
      </c>
      <c r="H44" s="333">
        <v>-0.31963375300000002</v>
      </c>
      <c r="I44" s="333">
        <v>-0.66893104000000003</v>
      </c>
      <c r="J44" s="333">
        <v>0.28136746000000001</v>
      </c>
      <c r="K44" s="333">
        <v>0.46774643900000001</v>
      </c>
      <c r="L44" s="333">
        <v>1</v>
      </c>
      <c r="M44" s="333">
        <v>0.82467628000000004</v>
      </c>
      <c r="N44" s="333">
        <v>0.65240949999999998</v>
      </c>
      <c r="O44" s="333">
        <v>0.84747795780000001</v>
      </c>
      <c r="P44" s="333">
        <v>0.33621591000000001</v>
      </c>
      <c r="Q44" s="333">
        <v>-0.65625358</v>
      </c>
      <c r="R44" s="333">
        <v>0.82349570000000005</v>
      </c>
      <c r="S44" s="333">
        <v>0.29662432</v>
      </c>
      <c r="T44" s="333">
        <v>-0.43803793000000002</v>
      </c>
      <c r="U44" s="333">
        <v>-0.16882338199999999</v>
      </c>
      <c r="V44" s="333">
        <v>0.42302659999999997</v>
      </c>
      <c r="W44" s="333">
        <v>-0.75210087999999997</v>
      </c>
      <c r="X44" s="333">
        <v>0.70289164999999998</v>
      </c>
      <c r="Y44" s="334">
        <v>0.97020280000000003</v>
      </c>
      <c r="Z44" s="333">
        <v>-0.71361419999999998</v>
      </c>
      <c r="AA44" s="333">
        <v>-0.74375029999999998</v>
      </c>
      <c r="AB44" s="333">
        <v>0.59220944099999995</v>
      </c>
      <c r="AC44" s="333">
        <v>0.81048489000000001</v>
      </c>
      <c r="AD44" s="337"/>
    </row>
    <row r="45" spans="1:30" ht="12" thickBot="1" x14ac:dyDescent="0.25">
      <c r="A45" s="337"/>
      <c r="B45" s="333" t="s">
        <v>1281</v>
      </c>
      <c r="C45" s="333">
        <v>-0.75536320000000001</v>
      </c>
      <c r="D45" s="333">
        <v>-0.75989803</v>
      </c>
      <c r="E45" s="333">
        <v>-0.61367276999999998</v>
      </c>
      <c r="F45" s="333">
        <v>0.17820296999999999</v>
      </c>
      <c r="G45" s="333">
        <v>0.26857413000000002</v>
      </c>
      <c r="H45" s="333">
        <v>-0.29537497400000001</v>
      </c>
      <c r="I45" s="333">
        <v>-0.58040132</v>
      </c>
      <c r="J45" s="333">
        <v>0.25716518999999999</v>
      </c>
      <c r="K45" s="333">
        <v>0.41133917399999997</v>
      </c>
      <c r="L45" s="333">
        <v>0.82467630000000003</v>
      </c>
      <c r="M45" s="333">
        <v>1</v>
      </c>
      <c r="N45" s="333">
        <v>0.67921540000000002</v>
      </c>
      <c r="O45" s="333">
        <v>0.76993749680000001</v>
      </c>
      <c r="P45" s="333">
        <v>0.31583952999999998</v>
      </c>
      <c r="Q45" s="333">
        <v>-0.58505366999999997</v>
      </c>
      <c r="R45" s="333">
        <v>0.74409997999999999</v>
      </c>
      <c r="S45" s="333">
        <v>0.25504608000000001</v>
      </c>
      <c r="T45" s="333">
        <v>-0.37399490000000002</v>
      </c>
      <c r="U45" s="333">
        <v>-7.0126984200000006E-2</v>
      </c>
      <c r="V45" s="333">
        <v>0.3300921</v>
      </c>
      <c r="W45" s="333">
        <v>-0.64736428000000001</v>
      </c>
      <c r="X45" s="333">
        <v>0.61885831999999996</v>
      </c>
      <c r="Y45" s="333">
        <v>0.69760230000000001</v>
      </c>
      <c r="Z45" s="333">
        <v>-0.56720181999999997</v>
      </c>
      <c r="AA45" s="333">
        <v>-0.65228699999999995</v>
      </c>
      <c r="AB45" s="333">
        <v>0.47257825599999997</v>
      </c>
      <c r="AC45" s="333">
        <v>0.72671226</v>
      </c>
      <c r="AD45" s="337"/>
    </row>
    <row r="46" spans="1:30" ht="12" thickBot="1" x14ac:dyDescent="0.25">
      <c r="A46" s="337"/>
      <c r="B46" s="333" t="s">
        <v>1282</v>
      </c>
      <c r="C46" s="333">
        <v>-0.51469810000000005</v>
      </c>
      <c r="D46" s="333">
        <v>-0.50659010999999998</v>
      </c>
      <c r="E46" s="333">
        <v>-0.36956871000000002</v>
      </c>
      <c r="F46" s="333">
        <v>0.1557856</v>
      </c>
      <c r="G46" s="333">
        <v>0.19632938999999999</v>
      </c>
      <c r="H46" s="333">
        <v>-0.19622990200000001</v>
      </c>
      <c r="I46" s="333">
        <v>-0.32951046000000001</v>
      </c>
      <c r="J46" s="333">
        <v>0.19774140000000001</v>
      </c>
      <c r="K46" s="333">
        <v>0.29795242300000002</v>
      </c>
      <c r="L46" s="333">
        <v>0.65240949999999998</v>
      </c>
      <c r="M46" s="333">
        <v>0.67921538000000004</v>
      </c>
      <c r="N46" s="333">
        <v>1</v>
      </c>
      <c r="O46" s="333">
        <v>0.77692188709999999</v>
      </c>
      <c r="P46" s="333">
        <v>0.42548721</v>
      </c>
      <c r="Q46" s="333">
        <v>-0.32354068000000002</v>
      </c>
      <c r="R46" s="333">
        <v>0.72935886999999999</v>
      </c>
      <c r="S46" s="333">
        <v>0.52883784</v>
      </c>
      <c r="T46" s="333">
        <v>-0.32280878000000002</v>
      </c>
      <c r="U46" s="333">
        <v>-0.1527381756</v>
      </c>
      <c r="V46" s="333">
        <v>0.203067</v>
      </c>
      <c r="W46" s="333">
        <v>-0.47116084000000003</v>
      </c>
      <c r="X46" s="333">
        <v>0.40346701000000001</v>
      </c>
      <c r="Y46" s="333">
        <v>0.56685859999999999</v>
      </c>
      <c r="Z46" s="333">
        <v>-0.33548306999999999</v>
      </c>
      <c r="AA46" s="333">
        <v>-0.61296150000000005</v>
      </c>
      <c r="AB46" s="333">
        <v>0.54261203800000002</v>
      </c>
      <c r="AC46" s="333">
        <v>0.47741059000000002</v>
      </c>
      <c r="AD46" s="337"/>
    </row>
    <row r="47" spans="1:30" ht="12" thickBot="1" x14ac:dyDescent="0.25">
      <c r="A47" s="337"/>
      <c r="B47" s="333" t="s">
        <v>1283</v>
      </c>
      <c r="C47" s="333">
        <v>-0.7722753</v>
      </c>
      <c r="D47" s="333">
        <v>-0.77369489000000002</v>
      </c>
      <c r="E47" s="333">
        <v>-0.60335872000000002</v>
      </c>
      <c r="F47" s="333">
        <v>0.34050964</v>
      </c>
      <c r="G47" s="333">
        <v>0.46209587000000002</v>
      </c>
      <c r="H47" s="333">
        <v>-0.28537341900000002</v>
      </c>
      <c r="I47" s="333">
        <v>-0.56371738999999998</v>
      </c>
      <c r="J47" s="333">
        <v>0.39110340999999998</v>
      </c>
      <c r="K47" s="333">
        <v>0.52242736499999998</v>
      </c>
      <c r="L47" s="333">
        <v>0.84747799999999995</v>
      </c>
      <c r="M47" s="333">
        <v>0.76993750000000005</v>
      </c>
      <c r="N47" s="333">
        <v>0.77692190000000005</v>
      </c>
      <c r="O47" s="333">
        <v>1</v>
      </c>
      <c r="P47" s="333">
        <v>0.29671785000000001</v>
      </c>
      <c r="Q47" s="333">
        <v>-0.48538091</v>
      </c>
      <c r="R47" s="334">
        <v>0.95461762999999999</v>
      </c>
      <c r="S47" s="333">
        <v>0.53194852999999998</v>
      </c>
      <c r="T47" s="333">
        <v>-0.34257151000000002</v>
      </c>
      <c r="U47" s="333">
        <v>-1.2580879999999999E-4</v>
      </c>
      <c r="V47" s="333">
        <v>0.45285750000000002</v>
      </c>
      <c r="W47" s="333">
        <v>-0.76754219000000001</v>
      </c>
      <c r="X47" s="333">
        <v>0.70104557000000001</v>
      </c>
      <c r="Y47" s="333">
        <v>0.80864480000000005</v>
      </c>
      <c r="Z47" s="333">
        <v>-0.82928647</v>
      </c>
      <c r="AA47" s="333">
        <v>-0.78828359999999997</v>
      </c>
      <c r="AB47" s="333">
        <v>0.55470038300000002</v>
      </c>
      <c r="AC47" s="333">
        <v>0.78485433000000004</v>
      </c>
      <c r="AD47" s="337"/>
    </row>
    <row r="48" spans="1:30" ht="12" thickBot="1" x14ac:dyDescent="0.25">
      <c r="A48" s="337"/>
      <c r="B48" s="333" t="s">
        <v>1284</v>
      </c>
      <c r="C48" s="333">
        <v>-0.32634780000000002</v>
      </c>
      <c r="D48" s="333">
        <v>-0.33893904000000002</v>
      </c>
      <c r="E48" s="333">
        <v>-0.30229226999999997</v>
      </c>
      <c r="F48" s="333">
        <v>-0.11516021999999999</v>
      </c>
      <c r="G48" s="333">
        <v>-0.18150649999999999</v>
      </c>
      <c r="H48" s="333">
        <v>-8.8196152E-2</v>
      </c>
      <c r="I48" s="333">
        <v>-0.23096180999999999</v>
      </c>
      <c r="J48" s="333">
        <v>-0.12014266</v>
      </c>
      <c r="K48" s="333">
        <v>-1.4627062999999999E-2</v>
      </c>
      <c r="L48" s="333">
        <v>0.33621590000000001</v>
      </c>
      <c r="M48" s="333">
        <v>0.31583952999999998</v>
      </c>
      <c r="N48" s="333">
        <v>0.42548720000000001</v>
      </c>
      <c r="O48" s="333">
        <v>0.29671784919999999</v>
      </c>
      <c r="P48" s="333">
        <v>1</v>
      </c>
      <c r="Q48" s="333">
        <v>-0.36514606999999999</v>
      </c>
      <c r="R48" s="333">
        <v>0.28020128</v>
      </c>
      <c r="S48" s="333">
        <v>-1.214089E-2</v>
      </c>
      <c r="T48" s="333">
        <v>-0.49141880999999998</v>
      </c>
      <c r="U48" s="333">
        <v>-0.49383806549999998</v>
      </c>
      <c r="V48" s="333">
        <v>-0.18816430000000001</v>
      </c>
      <c r="W48" s="333">
        <v>-0.22213484999999999</v>
      </c>
      <c r="X48" s="333">
        <v>8.8449769999999997E-2</v>
      </c>
      <c r="Y48" s="333">
        <v>0.30865629999999999</v>
      </c>
      <c r="Z48" s="333">
        <v>-7.1043750000000003E-2</v>
      </c>
      <c r="AA48" s="333">
        <v>-0.45636589999999999</v>
      </c>
      <c r="AB48" s="333">
        <v>0.58668606800000001</v>
      </c>
      <c r="AC48" s="333">
        <v>0.35821628999999999</v>
      </c>
      <c r="AD48" s="337"/>
    </row>
    <row r="49" spans="1:30" ht="12" thickBot="1" x14ac:dyDescent="0.25">
      <c r="A49" s="337"/>
      <c r="B49" s="333" t="s">
        <v>1285</v>
      </c>
      <c r="C49" s="333">
        <v>0.71913170000000004</v>
      </c>
      <c r="D49" s="333">
        <v>0.71636294</v>
      </c>
      <c r="E49" s="333">
        <v>0.67573415000000003</v>
      </c>
      <c r="F49" s="333">
        <v>3.2020460000000001E-2</v>
      </c>
      <c r="G49" s="333">
        <v>-1.0017460000000001E-2</v>
      </c>
      <c r="H49" s="333">
        <v>0.24289264599999999</v>
      </c>
      <c r="I49" s="333">
        <v>0.56755411</v>
      </c>
      <c r="J49" s="333">
        <v>1.078495E-2</v>
      </c>
      <c r="K49" s="333">
        <v>-0.15212214399999999</v>
      </c>
      <c r="L49" s="333">
        <v>-0.65625359999999999</v>
      </c>
      <c r="M49" s="333">
        <v>-0.58505366999999997</v>
      </c>
      <c r="N49" s="333">
        <v>-0.32354070000000001</v>
      </c>
      <c r="O49" s="333">
        <v>-0.48538091449999998</v>
      </c>
      <c r="P49" s="333">
        <v>-0.36514606999999999</v>
      </c>
      <c r="Q49" s="333">
        <v>1</v>
      </c>
      <c r="R49" s="333">
        <v>-0.43223175000000003</v>
      </c>
      <c r="S49" s="333">
        <v>0.1023935</v>
      </c>
      <c r="T49" s="333">
        <v>0.55295722999999997</v>
      </c>
      <c r="U49" s="333">
        <v>0.3735310422</v>
      </c>
      <c r="V49" s="333">
        <v>-0.10080450000000001</v>
      </c>
      <c r="W49" s="333">
        <v>0.55356269000000002</v>
      </c>
      <c r="X49" s="333">
        <v>-0.41925535000000003</v>
      </c>
      <c r="Y49" s="333">
        <v>-0.65635569999999999</v>
      </c>
      <c r="Z49" s="333">
        <v>0.41747441000000002</v>
      </c>
      <c r="AA49" s="333">
        <v>0.56118429999999997</v>
      </c>
      <c r="AB49" s="333">
        <v>-0.54037259999999998</v>
      </c>
      <c r="AC49" s="333">
        <v>-0.63453607000000001</v>
      </c>
      <c r="AD49" s="337"/>
    </row>
    <row r="50" spans="1:30" ht="12" thickBot="1" x14ac:dyDescent="0.25">
      <c r="A50" s="337"/>
      <c r="B50" s="333" t="s">
        <v>1286</v>
      </c>
      <c r="C50" s="333">
        <v>-0.74582550000000003</v>
      </c>
      <c r="D50" s="333">
        <v>-0.75189351999999998</v>
      </c>
      <c r="E50" s="333">
        <v>-0.58652451000000005</v>
      </c>
      <c r="F50" s="333">
        <v>0.30933295</v>
      </c>
      <c r="G50" s="333">
        <v>0.48072517999999997</v>
      </c>
      <c r="H50" s="333">
        <v>-0.308538547</v>
      </c>
      <c r="I50" s="333">
        <v>-0.56875566</v>
      </c>
      <c r="J50" s="333">
        <v>0.3816676</v>
      </c>
      <c r="K50" s="333">
        <v>0.549459433</v>
      </c>
      <c r="L50" s="333">
        <v>0.82349570000000005</v>
      </c>
      <c r="M50" s="333">
        <v>0.74409997999999999</v>
      </c>
      <c r="N50" s="333">
        <v>0.72935890000000003</v>
      </c>
      <c r="O50" s="334">
        <v>0.95461763420000001</v>
      </c>
      <c r="P50" s="333">
        <v>0.28020128</v>
      </c>
      <c r="Q50" s="333">
        <v>-0.43223175000000003</v>
      </c>
      <c r="R50" s="333">
        <v>1</v>
      </c>
      <c r="S50" s="333">
        <v>0.58166713999999997</v>
      </c>
      <c r="T50" s="333">
        <v>-0.29306429000000001</v>
      </c>
      <c r="U50" s="333">
        <v>3.9511294600000003E-2</v>
      </c>
      <c r="V50" s="333">
        <v>0.488207</v>
      </c>
      <c r="W50" s="333">
        <v>-0.72849401999999996</v>
      </c>
      <c r="X50" s="333">
        <v>0.70160323000000002</v>
      </c>
      <c r="Y50" s="333">
        <v>0.78738759999999997</v>
      </c>
      <c r="Z50" s="333">
        <v>-0.79713546000000002</v>
      </c>
      <c r="AA50" s="333">
        <v>-0.78007309999999996</v>
      </c>
      <c r="AB50" s="333">
        <v>0.52908765999999996</v>
      </c>
      <c r="AC50" s="333">
        <v>0.78130010000000005</v>
      </c>
      <c r="AD50" s="337"/>
    </row>
    <row r="51" spans="1:30" ht="12" thickBot="1" x14ac:dyDescent="0.25">
      <c r="A51" s="337"/>
      <c r="B51" s="333" t="s">
        <v>1287</v>
      </c>
      <c r="C51" s="333">
        <v>-0.24132980000000001</v>
      </c>
      <c r="D51" s="333">
        <v>-0.20312886999999999</v>
      </c>
      <c r="E51" s="333">
        <v>-7.396759E-2</v>
      </c>
      <c r="F51" s="333">
        <v>0.34008634999999998</v>
      </c>
      <c r="G51" s="333">
        <v>0.46031893000000002</v>
      </c>
      <c r="H51" s="333">
        <v>-0.10036577200000001</v>
      </c>
      <c r="I51" s="333">
        <v>-0.13800892000000001</v>
      </c>
      <c r="J51" s="333">
        <v>0.35012301000000001</v>
      </c>
      <c r="K51" s="333">
        <v>0.37776652900000002</v>
      </c>
      <c r="L51" s="333">
        <v>0.29662430000000001</v>
      </c>
      <c r="M51" s="333">
        <v>0.25504608000000001</v>
      </c>
      <c r="N51" s="333">
        <v>0.52883780000000002</v>
      </c>
      <c r="O51" s="333">
        <v>0.53194853149999999</v>
      </c>
      <c r="P51" s="333">
        <v>-1.214089E-2</v>
      </c>
      <c r="Q51" s="333">
        <v>0.1023935</v>
      </c>
      <c r="R51" s="333">
        <v>0.58166713999999997</v>
      </c>
      <c r="S51" s="333">
        <v>1</v>
      </c>
      <c r="T51" s="333">
        <v>9.5204419999999998E-2</v>
      </c>
      <c r="U51" s="333">
        <v>0.26876569929999999</v>
      </c>
      <c r="V51" s="333">
        <v>0.4026303</v>
      </c>
      <c r="W51" s="333">
        <v>-0.31421395000000002</v>
      </c>
      <c r="X51" s="333">
        <v>0.36720005</v>
      </c>
      <c r="Y51" s="333">
        <v>0.27509840000000002</v>
      </c>
      <c r="Z51" s="333">
        <v>-0.35343105000000002</v>
      </c>
      <c r="AA51" s="333">
        <v>-0.34251510000000002</v>
      </c>
      <c r="AB51" s="333">
        <v>0.15089645099999999</v>
      </c>
      <c r="AC51" s="333">
        <v>-4.5396799999999999E-3</v>
      </c>
      <c r="AD51" s="337"/>
    </row>
    <row r="52" spans="1:30" ht="12" thickBot="1" x14ac:dyDescent="0.25">
      <c r="A52" s="337"/>
      <c r="B52" s="333" t="s">
        <v>1288</v>
      </c>
      <c r="C52" s="333">
        <v>0.4870429</v>
      </c>
      <c r="D52" s="333">
        <v>0.48646979000000001</v>
      </c>
      <c r="E52" s="333">
        <v>0.50883593000000005</v>
      </c>
      <c r="F52" s="333">
        <v>9.3239879999999997E-2</v>
      </c>
      <c r="G52" s="333">
        <v>0.35549650999999999</v>
      </c>
      <c r="H52" s="333">
        <v>2.5083794E-2</v>
      </c>
      <c r="I52" s="333">
        <v>0.28036863000000001</v>
      </c>
      <c r="J52" s="333">
        <v>0.1494124</v>
      </c>
      <c r="K52" s="333">
        <v>0.29084217600000001</v>
      </c>
      <c r="L52" s="333">
        <v>-0.43803789999999998</v>
      </c>
      <c r="M52" s="333">
        <v>-0.37399490000000002</v>
      </c>
      <c r="N52" s="333">
        <v>-0.32280880000000001</v>
      </c>
      <c r="O52" s="333">
        <v>-0.34257150939999997</v>
      </c>
      <c r="P52" s="333">
        <v>-0.49141880999999998</v>
      </c>
      <c r="Q52" s="333">
        <v>0.55295722999999997</v>
      </c>
      <c r="R52" s="333">
        <v>-0.29306429000000001</v>
      </c>
      <c r="S52" s="333">
        <v>9.5204419999999998E-2</v>
      </c>
      <c r="T52" s="333">
        <v>1</v>
      </c>
      <c r="U52" s="333">
        <v>0.68393229119999999</v>
      </c>
      <c r="V52" s="333">
        <v>0.4133481</v>
      </c>
      <c r="W52" s="333">
        <v>0.37786454000000003</v>
      </c>
      <c r="X52" s="333">
        <v>-0.10038835</v>
      </c>
      <c r="Y52" s="333">
        <v>-0.43852809999999998</v>
      </c>
      <c r="Z52" s="333">
        <v>0.22620271</v>
      </c>
      <c r="AA52" s="333">
        <v>0.76962359999999996</v>
      </c>
      <c r="AB52" s="333">
        <v>-0.72617498400000002</v>
      </c>
      <c r="AC52" s="333">
        <v>-0.38695456</v>
      </c>
      <c r="AD52" s="337"/>
    </row>
    <row r="53" spans="1:30" ht="12" thickBot="1" x14ac:dyDescent="0.25">
      <c r="A53" s="337"/>
      <c r="B53" s="333" t="s">
        <v>1289</v>
      </c>
      <c r="C53" s="333">
        <v>0.18407680000000001</v>
      </c>
      <c r="D53" s="333">
        <v>0.19237467999999999</v>
      </c>
      <c r="E53" s="333">
        <v>0.24407570000000001</v>
      </c>
      <c r="F53" s="333">
        <v>0.26727493000000002</v>
      </c>
      <c r="G53" s="333">
        <v>0.52482505999999995</v>
      </c>
      <c r="H53" s="333">
        <v>-6.2104070000000003E-3</v>
      </c>
      <c r="I53" s="333">
        <v>8.2193710000000003E-2</v>
      </c>
      <c r="J53" s="333">
        <v>0.32174675000000003</v>
      </c>
      <c r="K53" s="333">
        <v>0.433564324</v>
      </c>
      <c r="L53" s="333">
        <v>-0.16882340000000001</v>
      </c>
      <c r="M53" s="333">
        <v>-7.0126980000000005E-2</v>
      </c>
      <c r="N53" s="333">
        <v>-0.15273819999999999</v>
      </c>
      <c r="O53" s="333">
        <v>-1.2580879999999999E-4</v>
      </c>
      <c r="P53" s="333">
        <v>-0.49383807000000002</v>
      </c>
      <c r="Q53" s="333">
        <v>0.37353103999999998</v>
      </c>
      <c r="R53" s="333">
        <v>3.9511289999999998E-2</v>
      </c>
      <c r="S53" s="333">
        <v>0.2687657</v>
      </c>
      <c r="T53" s="333">
        <v>0.68393229</v>
      </c>
      <c r="U53" s="333">
        <v>1</v>
      </c>
      <c r="V53" s="333">
        <v>0.55096409999999996</v>
      </c>
      <c r="W53" s="333">
        <v>3.9190280000000001E-2</v>
      </c>
      <c r="X53" s="333">
        <v>0.18162983999999999</v>
      </c>
      <c r="Y53" s="333">
        <v>-0.1935682</v>
      </c>
      <c r="Z53" s="333">
        <v>-0.14248851000000001</v>
      </c>
      <c r="AA53" s="333">
        <v>0.32888050000000002</v>
      </c>
      <c r="AB53" s="333">
        <v>-0.762949718</v>
      </c>
      <c r="AC53" s="333">
        <v>-8.9775350000000004E-2</v>
      </c>
      <c r="AD53" s="337"/>
    </row>
    <row r="54" spans="1:30" ht="12" thickBot="1" x14ac:dyDescent="0.25">
      <c r="A54" s="337"/>
      <c r="B54" s="333" t="s">
        <v>1290</v>
      </c>
      <c r="C54" s="333">
        <v>-0.40943089999999999</v>
      </c>
      <c r="D54" s="333">
        <v>-0.41000563000000001</v>
      </c>
      <c r="E54" s="333">
        <v>-0.23729156000000001</v>
      </c>
      <c r="F54" s="333">
        <v>0.29383377999999999</v>
      </c>
      <c r="G54" s="333">
        <v>0.83460338999999995</v>
      </c>
      <c r="H54" s="333">
        <v>-0.319456077</v>
      </c>
      <c r="I54" s="333">
        <v>-0.43077402999999997</v>
      </c>
      <c r="J54" s="333">
        <v>0.42802748000000002</v>
      </c>
      <c r="K54" s="333">
        <v>0.80087386000000005</v>
      </c>
      <c r="L54" s="333">
        <v>0.42302659999999997</v>
      </c>
      <c r="M54" s="333">
        <v>0.3300921</v>
      </c>
      <c r="N54" s="333">
        <v>0.203067</v>
      </c>
      <c r="O54" s="333">
        <v>0.45285752169999999</v>
      </c>
      <c r="P54" s="333">
        <v>-0.18816426999999999</v>
      </c>
      <c r="Q54" s="333">
        <v>-0.10080448</v>
      </c>
      <c r="R54" s="333">
        <v>0.48820701999999999</v>
      </c>
      <c r="S54" s="333">
        <v>0.40263027000000001</v>
      </c>
      <c r="T54" s="333">
        <v>0.41334808000000001</v>
      </c>
      <c r="U54" s="333">
        <v>0.55096408640000005</v>
      </c>
      <c r="V54" s="333">
        <v>1</v>
      </c>
      <c r="W54" s="333">
        <v>-0.39755614</v>
      </c>
      <c r="X54" s="333">
        <v>0.61152596999999997</v>
      </c>
      <c r="Y54" s="333">
        <v>0.43412430000000002</v>
      </c>
      <c r="Z54" s="333">
        <v>-0.51305900000000004</v>
      </c>
      <c r="AA54" s="333">
        <v>-0.1123802</v>
      </c>
      <c r="AB54" s="333">
        <v>-0.14644222500000001</v>
      </c>
      <c r="AC54" s="333">
        <v>0.38305436999999998</v>
      </c>
      <c r="AD54" s="337"/>
    </row>
    <row r="55" spans="1:30" ht="12" thickBot="1" x14ac:dyDescent="0.25">
      <c r="A55" s="337"/>
      <c r="B55" s="333" t="s">
        <v>1291</v>
      </c>
      <c r="C55" s="333">
        <v>0.77486639999999996</v>
      </c>
      <c r="D55" s="333">
        <v>0.75972976999999997</v>
      </c>
      <c r="E55" s="333">
        <v>0.63311233</v>
      </c>
      <c r="F55" s="333">
        <v>-0.59629299000000002</v>
      </c>
      <c r="G55" s="333">
        <v>-0.55238041000000004</v>
      </c>
      <c r="H55" s="333">
        <v>4.9057295000000001E-2</v>
      </c>
      <c r="I55" s="333">
        <v>0.52445456999999995</v>
      </c>
      <c r="J55" s="333">
        <v>-0.52452975000000002</v>
      </c>
      <c r="K55" s="333">
        <v>-0.42694965099999999</v>
      </c>
      <c r="L55" s="333">
        <v>-0.75210089999999996</v>
      </c>
      <c r="M55" s="333">
        <v>-0.64736428000000001</v>
      </c>
      <c r="N55" s="333">
        <v>-0.47116079999999999</v>
      </c>
      <c r="O55" s="333">
        <v>-0.76754218600000002</v>
      </c>
      <c r="P55" s="333">
        <v>-0.22213484999999999</v>
      </c>
      <c r="Q55" s="333">
        <v>0.55356269000000002</v>
      </c>
      <c r="R55" s="333">
        <v>-0.72849401999999996</v>
      </c>
      <c r="S55" s="333">
        <v>-0.31421395000000002</v>
      </c>
      <c r="T55" s="333">
        <v>0.37786454000000003</v>
      </c>
      <c r="U55" s="333">
        <v>3.91902773E-2</v>
      </c>
      <c r="V55" s="333">
        <v>-0.39755610000000002</v>
      </c>
      <c r="W55" s="333">
        <v>1</v>
      </c>
      <c r="X55" s="333">
        <v>-0.78085051000000005</v>
      </c>
      <c r="Y55" s="333">
        <v>-0.75119060000000004</v>
      </c>
      <c r="Z55" s="333">
        <v>0.74148846999999996</v>
      </c>
      <c r="AA55" s="333">
        <v>0.70420190000000005</v>
      </c>
      <c r="AB55" s="333">
        <v>-0.46847242700000002</v>
      </c>
      <c r="AC55" s="333">
        <v>-0.71744825000000001</v>
      </c>
      <c r="AD55" s="337"/>
    </row>
    <row r="56" spans="1:30" ht="12" thickBot="1" x14ac:dyDescent="0.25">
      <c r="A56" s="337"/>
      <c r="B56" s="333" t="s">
        <v>1292</v>
      </c>
      <c r="C56" s="333">
        <v>-0.69433699999999998</v>
      </c>
      <c r="D56" s="333">
        <v>-0.70665615999999998</v>
      </c>
      <c r="E56" s="333">
        <v>-0.51109203999999997</v>
      </c>
      <c r="F56" s="333">
        <v>0.45468639999999999</v>
      </c>
      <c r="G56" s="333">
        <v>0.63648514</v>
      </c>
      <c r="H56" s="333">
        <v>-0.125282383</v>
      </c>
      <c r="I56" s="333">
        <v>-0.58151021999999997</v>
      </c>
      <c r="J56" s="333">
        <v>0.66297528999999999</v>
      </c>
      <c r="K56" s="333">
        <v>0.56396685700000004</v>
      </c>
      <c r="L56" s="333">
        <v>0.70289170000000001</v>
      </c>
      <c r="M56" s="333">
        <v>0.61885831999999996</v>
      </c>
      <c r="N56" s="333">
        <v>0.40346700000000002</v>
      </c>
      <c r="O56" s="333">
        <v>0.70104557329999995</v>
      </c>
      <c r="P56" s="333">
        <v>8.8449769999999997E-2</v>
      </c>
      <c r="Q56" s="333">
        <v>-0.41925535000000003</v>
      </c>
      <c r="R56" s="333">
        <v>0.70160323000000002</v>
      </c>
      <c r="S56" s="333">
        <v>0.36720005</v>
      </c>
      <c r="T56" s="333">
        <v>-0.10038835</v>
      </c>
      <c r="U56" s="333">
        <v>0.1816298351</v>
      </c>
      <c r="V56" s="333">
        <v>0.61152600000000001</v>
      </c>
      <c r="W56" s="333">
        <v>-0.78085051000000005</v>
      </c>
      <c r="X56" s="333">
        <v>1</v>
      </c>
      <c r="Y56" s="333">
        <v>0.67499010000000004</v>
      </c>
      <c r="Z56" s="333">
        <v>-0.70084676999999995</v>
      </c>
      <c r="AA56" s="333">
        <v>-0.49565100000000001</v>
      </c>
      <c r="AB56" s="333">
        <v>0.27051697400000002</v>
      </c>
      <c r="AC56" s="333">
        <v>0.64135096999999996</v>
      </c>
      <c r="AD56" s="337"/>
    </row>
    <row r="57" spans="1:30" ht="12" thickBot="1" x14ac:dyDescent="0.25">
      <c r="A57" s="337"/>
      <c r="B57" s="333" t="s">
        <v>1293</v>
      </c>
      <c r="C57" s="333">
        <v>-0.85578449999999995</v>
      </c>
      <c r="D57" s="333">
        <v>-0.85928530999999997</v>
      </c>
      <c r="E57" s="333">
        <v>-0.69673107000000001</v>
      </c>
      <c r="F57" s="333">
        <v>0.20073521999999999</v>
      </c>
      <c r="G57" s="333">
        <v>0.37243262999999999</v>
      </c>
      <c r="H57" s="333">
        <v>-0.310015025</v>
      </c>
      <c r="I57" s="333">
        <v>-0.65915095000000001</v>
      </c>
      <c r="J57" s="333">
        <v>0.26890196</v>
      </c>
      <c r="K57" s="333">
        <v>0.47868221500000002</v>
      </c>
      <c r="L57" s="334">
        <v>0.97020280000000003</v>
      </c>
      <c r="M57" s="333">
        <v>0.69760226000000003</v>
      </c>
      <c r="N57" s="333">
        <v>0.56685859999999999</v>
      </c>
      <c r="O57" s="333">
        <v>0.80864482670000004</v>
      </c>
      <c r="P57" s="333">
        <v>0.30865632999999998</v>
      </c>
      <c r="Q57" s="333">
        <v>-0.65635571999999998</v>
      </c>
      <c r="R57" s="333">
        <v>0.78738763000000001</v>
      </c>
      <c r="S57" s="333">
        <v>0.27509839000000003</v>
      </c>
      <c r="T57" s="333">
        <v>-0.43852807999999999</v>
      </c>
      <c r="U57" s="333">
        <v>-0.1935681816</v>
      </c>
      <c r="V57" s="333">
        <v>0.43412430000000002</v>
      </c>
      <c r="W57" s="333">
        <v>-0.75119057</v>
      </c>
      <c r="X57" s="333">
        <v>0.67499005000000001</v>
      </c>
      <c r="Y57" s="333">
        <v>1</v>
      </c>
      <c r="Z57" s="333">
        <v>-0.73534887999999998</v>
      </c>
      <c r="AA57" s="333">
        <v>-0.73003980000000002</v>
      </c>
      <c r="AB57" s="333">
        <v>0.59438696199999996</v>
      </c>
      <c r="AC57" s="333">
        <v>0.79123542000000002</v>
      </c>
      <c r="AD57" s="337"/>
    </row>
    <row r="58" spans="1:30" ht="12" thickBot="1" x14ac:dyDescent="0.25">
      <c r="A58" s="337"/>
      <c r="B58" s="333" t="s">
        <v>1294</v>
      </c>
      <c r="C58" s="333">
        <v>0.71831199999999995</v>
      </c>
      <c r="D58" s="333">
        <v>0.72222509999999995</v>
      </c>
      <c r="E58" s="333">
        <v>0.55655873</v>
      </c>
      <c r="F58" s="333">
        <v>-0.37934827999999998</v>
      </c>
      <c r="G58" s="333">
        <v>-0.53134667000000002</v>
      </c>
      <c r="H58" s="333">
        <v>0.22721408300000001</v>
      </c>
      <c r="I58" s="333">
        <v>0.53683278999999995</v>
      </c>
      <c r="J58" s="333">
        <v>-0.42687912</v>
      </c>
      <c r="K58" s="333">
        <v>-0.55437357399999998</v>
      </c>
      <c r="L58" s="333">
        <v>-0.71361419999999998</v>
      </c>
      <c r="M58" s="333">
        <v>-0.56720181999999997</v>
      </c>
      <c r="N58" s="333">
        <v>-0.33548309999999998</v>
      </c>
      <c r="O58" s="333">
        <v>-0.82928646520000004</v>
      </c>
      <c r="P58" s="333">
        <v>-7.1043750000000003E-2</v>
      </c>
      <c r="Q58" s="333">
        <v>0.41747441000000002</v>
      </c>
      <c r="R58" s="333">
        <v>-0.79713546000000002</v>
      </c>
      <c r="S58" s="333">
        <v>-0.35343105000000002</v>
      </c>
      <c r="T58" s="333">
        <v>0.22620271</v>
      </c>
      <c r="U58" s="333">
        <v>-0.1424885061</v>
      </c>
      <c r="V58" s="333">
        <v>-0.51305900000000004</v>
      </c>
      <c r="W58" s="333">
        <v>0.74148846999999996</v>
      </c>
      <c r="X58" s="333">
        <v>-0.70084676999999995</v>
      </c>
      <c r="Y58" s="333">
        <v>-0.73534889999999997</v>
      </c>
      <c r="Z58" s="333">
        <v>1</v>
      </c>
      <c r="AA58" s="333">
        <v>0.64834700000000001</v>
      </c>
      <c r="AB58" s="333">
        <v>-0.35909297099999998</v>
      </c>
      <c r="AC58" s="333">
        <v>-0.76723114999999997</v>
      </c>
      <c r="AD58" s="337"/>
    </row>
    <row r="59" spans="1:30" ht="12" thickBot="1" x14ac:dyDescent="0.25">
      <c r="A59" s="337"/>
      <c r="B59" s="333" t="s">
        <v>1295</v>
      </c>
      <c r="C59" s="333">
        <v>0.76227049999999996</v>
      </c>
      <c r="D59" s="333">
        <v>0.75673336000000002</v>
      </c>
      <c r="E59" s="333">
        <v>0.65741830000000001</v>
      </c>
      <c r="F59" s="333">
        <v>-0.18059079</v>
      </c>
      <c r="G59" s="333">
        <v>-0.14954236000000001</v>
      </c>
      <c r="H59" s="333">
        <v>0.199483357</v>
      </c>
      <c r="I59" s="333">
        <v>0.50399501999999996</v>
      </c>
      <c r="J59" s="333">
        <v>-0.18041567</v>
      </c>
      <c r="K59" s="333">
        <v>-0.195626147</v>
      </c>
      <c r="L59" s="333">
        <v>-0.74375029999999998</v>
      </c>
      <c r="M59" s="333">
        <v>-0.65228699000000001</v>
      </c>
      <c r="N59" s="333">
        <v>-0.61296150000000005</v>
      </c>
      <c r="O59" s="333">
        <v>-0.78828363629999998</v>
      </c>
      <c r="P59" s="333">
        <v>-0.45636591999999998</v>
      </c>
      <c r="Q59" s="333">
        <v>0.56118429999999997</v>
      </c>
      <c r="R59" s="333">
        <v>-0.78007309000000002</v>
      </c>
      <c r="S59" s="333">
        <v>-0.34251506999999998</v>
      </c>
      <c r="T59" s="333">
        <v>0.76962357999999997</v>
      </c>
      <c r="U59" s="333">
        <v>0.32888053010000001</v>
      </c>
      <c r="V59" s="333">
        <v>-0.1123802</v>
      </c>
      <c r="W59" s="333">
        <v>0.70420190999999999</v>
      </c>
      <c r="X59" s="333">
        <v>-0.49565103999999999</v>
      </c>
      <c r="Y59" s="333">
        <v>-0.73003980000000002</v>
      </c>
      <c r="Z59" s="333">
        <v>0.64834703000000005</v>
      </c>
      <c r="AA59" s="333">
        <v>1</v>
      </c>
      <c r="AB59" s="333">
        <v>-0.75116677099999996</v>
      </c>
      <c r="AC59" s="333">
        <v>-0.70903324000000001</v>
      </c>
      <c r="AD59" s="337"/>
    </row>
    <row r="60" spans="1:30" ht="12" thickBot="1" x14ac:dyDescent="0.25">
      <c r="A60" s="337"/>
      <c r="B60" s="333" t="s">
        <v>1296</v>
      </c>
      <c r="C60" s="333">
        <v>-0.61616820000000005</v>
      </c>
      <c r="D60" s="333">
        <v>-0.61767695</v>
      </c>
      <c r="E60" s="333">
        <v>-0.53938821000000003</v>
      </c>
      <c r="F60" s="333">
        <v>-2.9794020000000001E-2</v>
      </c>
      <c r="G60" s="333">
        <v>-0.12513842999999999</v>
      </c>
      <c r="H60" s="333">
        <v>-0.18195847900000001</v>
      </c>
      <c r="I60" s="333">
        <v>-0.40412921000000002</v>
      </c>
      <c r="J60" s="333">
        <v>-3.5783580000000002E-2</v>
      </c>
      <c r="K60" s="333">
        <v>-4.1717910000000002E-3</v>
      </c>
      <c r="L60" s="333">
        <v>0.5922094</v>
      </c>
      <c r="M60" s="333">
        <v>0.47257826000000003</v>
      </c>
      <c r="N60" s="333">
        <v>0.54261199999999998</v>
      </c>
      <c r="O60" s="333">
        <v>0.55470038290000001</v>
      </c>
      <c r="P60" s="333">
        <v>0.58668606999999995</v>
      </c>
      <c r="Q60" s="333">
        <v>-0.54037259999999998</v>
      </c>
      <c r="R60" s="333">
        <v>0.52908765999999996</v>
      </c>
      <c r="S60" s="333">
        <v>0.15089644999999999</v>
      </c>
      <c r="T60" s="333">
        <v>-0.72617498000000003</v>
      </c>
      <c r="U60" s="333">
        <v>-0.76294971749999996</v>
      </c>
      <c r="V60" s="333">
        <v>-0.14644219999999999</v>
      </c>
      <c r="W60" s="333">
        <v>-0.46847243</v>
      </c>
      <c r="X60" s="333">
        <v>0.27051697000000002</v>
      </c>
      <c r="Y60" s="333">
        <v>0.594387</v>
      </c>
      <c r="Z60" s="333">
        <v>-0.35909297000000001</v>
      </c>
      <c r="AA60" s="333">
        <v>-0.75116680000000002</v>
      </c>
      <c r="AB60" s="333">
        <v>1</v>
      </c>
      <c r="AC60" s="333">
        <v>0.51845498999999995</v>
      </c>
      <c r="AD60" s="337"/>
    </row>
    <row r="61" spans="1:30" ht="12" thickBot="1" x14ac:dyDescent="0.25">
      <c r="A61" s="337"/>
      <c r="B61" s="333" t="s">
        <v>1297</v>
      </c>
      <c r="C61" s="333">
        <v>-0.77990199999999998</v>
      </c>
      <c r="D61" s="333">
        <v>-0.81127959000000005</v>
      </c>
      <c r="E61" s="333">
        <v>-0.68575357999999997</v>
      </c>
      <c r="F61" s="333">
        <v>0.17545848</v>
      </c>
      <c r="G61" s="333">
        <v>0.33146733</v>
      </c>
      <c r="H61" s="333">
        <v>-0.29080565800000002</v>
      </c>
      <c r="I61" s="333">
        <v>-0.61991839999999998</v>
      </c>
      <c r="J61" s="333">
        <v>0.25569113999999998</v>
      </c>
      <c r="K61" s="333">
        <v>0.46462668200000001</v>
      </c>
      <c r="L61" s="333">
        <v>0.81048489999999995</v>
      </c>
      <c r="M61" s="333">
        <v>0.72671226</v>
      </c>
      <c r="N61" s="333">
        <v>0.47741060000000002</v>
      </c>
      <c r="O61" s="333">
        <v>0.78485432710000003</v>
      </c>
      <c r="P61" s="333">
        <v>0.35821628999999999</v>
      </c>
      <c r="Q61" s="333">
        <v>-0.63453607000000001</v>
      </c>
      <c r="R61" s="333">
        <v>0.78130010000000005</v>
      </c>
      <c r="S61" s="333">
        <v>-4.5396799999999999E-3</v>
      </c>
      <c r="T61" s="333">
        <v>-0.38695456</v>
      </c>
      <c r="U61" s="333">
        <v>-8.9775345000000006E-2</v>
      </c>
      <c r="V61" s="333">
        <v>0.38305440000000002</v>
      </c>
      <c r="W61" s="333">
        <v>-0.71744825000000001</v>
      </c>
      <c r="X61" s="333">
        <v>0.64135096999999996</v>
      </c>
      <c r="Y61" s="333">
        <v>0.79123540000000003</v>
      </c>
      <c r="Z61" s="333">
        <v>-0.76723114999999997</v>
      </c>
      <c r="AA61" s="333">
        <v>-0.70903320000000003</v>
      </c>
      <c r="AB61" s="333">
        <v>0.51845498800000001</v>
      </c>
      <c r="AC61" s="333">
        <v>1</v>
      </c>
      <c r="AD61" s="337"/>
    </row>
    <row r="62" spans="1:30" x14ac:dyDescent="0.2">
      <c r="A62" s="337"/>
      <c r="B62" s="339"/>
      <c r="C62" s="339"/>
      <c r="D62" s="339"/>
      <c r="E62" s="339"/>
      <c r="F62" s="339"/>
      <c r="G62" s="339"/>
      <c r="H62" s="339"/>
      <c r="I62" s="339"/>
      <c r="J62" s="339"/>
      <c r="K62" s="339"/>
      <c r="L62" s="339"/>
      <c r="M62" s="339"/>
      <c r="N62" s="339"/>
      <c r="O62" s="339"/>
      <c r="P62" s="339"/>
      <c r="Q62" s="339"/>
      <c r="R62" s="339"/>
      <c r="S62" s="339"/>
      <c r="T62" s="339"/>
      <c r="U62" s="339"/>
      <c r="V62" s="339"/>
      <c r="W62" s="339"/>
      <c r="X62" s="339"/>
      <c r="Y62" s="339"/>
      <c r="Z62" s="339"/>
      <c r="AA62" s="339"/>
      <c r="AB62" s="339"/>
      <c r="AC62" s="339"/>
      <c r="AD62" s="337"/>
    </row>
    <row r="63" spans="1:30" x14ac:dyDescent="0.2">
      <c r="B63" s="331"/>
      <c r="C63" s="331"/>
      <c r="D63" s="331"/>
      <c r="E63" s="331"/>
      <c r="F63" s="331"/>
      <c r="G63" s="331"/>
      <c r="H63" s="331"/>
      <c r="I63" s="331"/>
      <c r="J63" s="331"/>
      <c r="K63" s="331"/>
      <c r="L63" s="331"/>
      <c r="M63" s="331"/>
      <c r="N63" s="331"/>
      <c r="O63" s="331"/>
      <c r="P63" s="331"/>
      <c r="Q63" s="331"/>
      <c r="R63" s="331"/>
      <c r="S63" s="331"/>
      <c r="T63" s="331"/>
      <c r="U63" s="331"/>
      <c r="V63" s="331"/>
      <c r="W63" s="331"/>
      <c r="X63" s="331"/>
      <c r="Y63" s="331"/>
      <c r="Z63" s="331"/>
      <c r="AA63" s="331"/>
      <c r="AB63" s="331"/>
      <c r="AC63" s="331"/>
    </row>
    <row r="64" spans="1:30" ht="12" thickBot="1" x14ac:dyDescent="0.25">
      <c r="A64" s="337"/>
      <c r="B64" s="336" t="s">
        <v>1515</v>
      </c>
      <c r="C64" s="336"/>
      <c r="D64" s="336"/>
      <c r="E64" s="336"/>
      <c r="F64" s="338"/>
      <c r="G64" s="338"/>
      <c r="H64" s="338"/>
      <c r="I64" s="338"/>
      <c r="J64" s="338"/>
      <c r="K64" s="338"/>
      <c r="L64" s="338"/>
      <c r="M64" s="338"/>
      <c r="N64" s="338"/>
      <c r="O64" s="338"/>
      <c r="P64" s="338"/>
      <c r="Q64" s="338"/>
      <c r="R64" s="338"/>
      <c r="S64" s="338"/>
      <c r="T64" s="338"/>
      <c r="U64" s="338"/>
      <c r="V64" s="338"/>
      <c r="W64" s="338"/>
      <c r="X64" s="338"/>
      <c r="Y64" s="338"/>
      <c r="Z64" s="338"/>
      <c r="AA64" s="338"/>
      <c r="AB64" s="338"/>
      <c r="AC64" s="338"/>
      <c r="AD64" s="337"/>
    </row>
    <row r="65" spans="1:30" ht="12" thickBot="1" x14ac:dyDescent="0.25">
      <c r="A65" s="337"/>
      <c r="B65" s="331"/>
      <c r="C65" s="333" t="s">
        <v>1271</v>
      </c>
      <c r="D65" s="333" t="s">
        <v>1272</v>
      </c>
      <c r="E65" s="333" t="s">
        <v>1273</v>
      </c>
      <c r="F65" s="333" t="s">
        <v>1274</v>
      </c>
      <c r="G65" s="333" t="s">
        <v>1275</v>
      </c>
      <c r="H65" s="333" t="s">
        <v>1276</v>
      </c>
      <c r="I65" s="333" t="s">
        <v>1277</v>
      </c>
      <c r="J65" s="333" t="s">
        <v>1278</v>
      </c>
      <c r="K65" s="333" t="s">
        <v>1279</v>
      </c>
      <c r="L65" s="333" t="s">
        <v>1280</v>
      </c>
      <c r="M65" s="333" t="s">
        <v>1281</v>
      </c>
      <c r="N65" s="333" t="s">
        <v>1282</v>
      </c>
      <c r="O65" s="333" t="s">
        <v>1283</v>
      </c>
      <c r="P65" s="333" t="s">
        <v>1284</v>
      </c>
      <c r="Q65" s="333" t="s">
        <v>1285</v>
      </c>
      <c r="R65" s="333" t="s">
        <v>1286</v>
      </c>
      <c r="S65" s="333" t="s">
        <v>1287</v>
      </c>
      <c r="T65" s="333" t="s">
        <v>1288</v>
      </c>
      <c r="U65" s="333" t="s">
        <v>1289</v>
      </c>
      <c r="V65" s="333" t="s">
        <v>1290</v>
      </c>
      <c r="W65" s="333" t="s">
        <v>1291</v>
      </c>
      <c r="X65" s="333" t="s">
        <v>1292</v>
      </c>
      <c r="Y65" s="333" t="s">
        <v>1293</v>
      </c>
      <c r="Z65" s="333" t="s">
        <v>1294</v>
      </c>
      <c r="AA65" s="333" t="s">
        <v>1295</v>
      </c>
      <c r="AB65" s="333" t="s">
        <v>1296</v>
      </c>
      <c r="AC65" s="333" t="s">
        <v>1297</v>
      </c>
      <c r="AD65" s="337"/>
    </row>
    <row r="66" spans="1:30" ht="12" thickBot="1" x14ac:dyDescent="0.25">
      <c r="A66" s="337"/>
      <c r="B66" s="333" t="s">
        <v>1271</v>
      </c>
      <c r="C66" s="333">
        <v>1</v>
      </c>
      <c r="D66" s="333">
        <v>0.92267220000000005</v>
      </c>
      <c r="E66" s="333">
        <v>0.46392157000000001</v>
      </c>
      <c r="F66" s="333">
        <v>-0.43487705999999998</v>
      </c>
      <c r="G66" s="333">
        <v>-0.75535622000000002</v>
      </c>
      <c r="H66" s="333">
        <v>0.32213502999999999</v>
      </c>
      <c r="I66" s="333">
        <v>0.71829094000000004</v>
      </c>
      <c r="J66" s="333">
        <v>-0.49528235999999998</v>
      </c>
      <c r="K66" s="333">
        <v>-0.75426979999999999</v>
      </c>
      <c r="L66" s="333">
        <v>-0.73740059999999996</v>
      </c>
      <c r="M66" s="333">
        <v>-0.63497519999999996</v>
      </c>
      <c r="N66" s="333">
        <v>-0.34000591899999999</v>
      </c>
      <c r="O66" s="333">
        <v>-0.69383737000000001</v>
      </c>
      <c r="P66" s="333">
        <v>0.25974313999999998</v>
      </c>
      <c r="Q66" s="333">
        <v>0.25605589000000001</v>
      </c>
      <c r="R66" s="333">
        <v>-0.74401815000000004</v>
      </c>
      <c r="S66" s="333">
        <v>-0.58393127</v>
      </c>
      <c r="T66" s="333">
        <v>-0.56040020000000001</v>
      </c>
      <c r="U66" s="333">
        <v>-0.56248980000000004</v>
      </c>
      <c r="V66" s="333">
        <v>-0.81655239999999996</v>
      </c>
      <c r="W66" s="333">
        <v>0.65034955999999999</v>
      </c>
      <c r="X66" s="333">
        <v>-0.78095406999999994</v>
      </c>
      <c r="Y66" s="333">
        <v>-0.69856742000000005</v>
      </c>
      <c r="Z66" s="333">
        <v>0.66523346800000005</v>
      </c>
      <c r="AA66" s="333">
        <v>0.29031162999999999</v>
      </c>
      <c r="AB66" s="333">
        <v>0.16036695000000001</v>
      </c>
      <c r="AC66" s="333">
        <v>-0.55960319999999997</v>
      </c>
      <c r="AD66" s="337"/>
    </row>
    <row r="67" spans="1:30" ht="12" thickBot="1" x14ac:dyDescent="0.25">
      <c r="A67" s="337"/>
      <c r="B67" s="333" t="s">
        <v>1272</v>
      </c>
      <c r="C67" s="333">
        <v>0.92267220000000005</v>
      </c>
      <c r="D67" s="333">
        <v>1</v>
      </c>
      <c r="E67" s="333">
        <v>0.49931961000000002</v>
      </c>
      <c r="F67" s="333">
        <v>-0.38495267999999999</v>
      </c>
      <c r="G67" s="333">
        <v>-0.74379651000000002</v>
      </c>
      <c r="H67" s="333">
        <v>0.44409117999999997</v>
      </c>
      <c r="I67" s="333">
        <v>0.81206431000000001</v>
      </c>
      <c r="J67" s="333">
        <v>-0.47446023999999998</v>
      </c>
      <c r="K67" s="333">
        <v>-0.7652274</v>
      </c>
      <c r="L67" s="333">
        <v>-0.75801399999999997</v>
      </c>
      <c r="M67" s="333">
        <v>-0.64627250000000003</v>
      </c>
      <c r="N67" s="333">
        <v>-0.31508289299999998</v>
      </c>
      <c r="O67" s="333">
        <v>-0.70244991000000001</v>
      </c>
      <c r="P67" s="333">
        <v>0.26114910000000002</v>
      </c>
      <c r="Q67" s="333">
        <v>0.23248376000000001</v>
      </c>
      <c r="R67" s="333">
        <v>-0.75879461999999998</v>
      </c>
      <c r="S67" s="333">
        <v>-0.55832627000000001</v>
      </c>
      <c r="T67" s="333">
        <v>-0.6175368</v>
      </c>
      <c r="U67" s="333">
        <v>-0.59855040000000004</v>
      </c>
      <c r="V67" s="333">
        <v>-0.8346768</v>
      </c>
      <c r="W67" s="333">
        <v>0.62364134999999998</v>
      </c>
      <c r="X67" s="333">
        <v>-0.80992905000000004</v>
      </c>
      <c r="Y67" s="333">
        <v>-0.72750585999999995</v>
      </c>
      <c r="Z67" s="333">
        <v>0.67961250200000001</v>
      </c>
      <c r="AA67" s="333">
        <v>0.26916825</v>
      </c>
      <c r="AB67" s="333">
        <v>0.21054434</v>
      </c>
      <c r="AC67" s="333">
        <v>-0.61575409999999997</v>
      </c>
      <c r="AD67" s="337"/>
    </row>
    <row r="68" spans="1:30" ht="12" thickBot="1" x14ac:dyDescent="0.25">
      <c r="A68" s="337"/>
      <c r="B68" s="333" t="s">
        <v>1273</v>
      </c>
      <c r="C68" s="333">
        <v>0.46392159999999999</v>
      </c>
      <c r="D68" s="333">
        <v>0.49931959999999997</v>
      </c>
      <c r="E68" s="333">
        <v>1</v>
      </c>
      <c r="F68" s="333">
        <v>0.22061138</v>
      </c>
      <c r="G68" s="333">
        <v>-7.8384350000000005E-2</v>
      </c>
      <c r="H68" s="333">
        <v>0.57172268000000004</v>
      </c>
      <c r="I68" s="333">
        <v>0.76407979999999998</v>
      </c>
      <c r="J68" s="333">
        <v>0.12674604</v>
      </c>
      <c r="K68" s="333">
        <v>-0.38409989999999999</v>
      </c>
      <c r="L68" s="333">
        <v>-0.28471089999999999</v>
      </c>
      <c r="M68" s="333">
        <v>-0.3194999</v>
      </c>
      <c r="N68" s="333">
        <v>-3.0710668999999999E-2</v>
      </c>
      <c r="O68" s="333">
        <v>-0.31248668000000002</v>
      </c>
      <c r="P68" s="333">
        <v>0.25482020999999999</v>
      </c>
      <c r="Q68" s="333">
        <v>0.23539745000000001</v>
      </c>
      <c r="R68" s="333">
        <v>-0.36032713999999999</v>
      </c>
      <c r="S68" s="333">
        <v>-0.22190841</v>
      </c>
      <c r="T68" s="333">
        <v>-0.36002329999999999</v>
      </c>
      <c r="U68" s="333">
        <v>-0.34280709999999998</v>
      </c>
      <c r="V68" s="333">
        <v>-0.32445079999999998</v>
      </c>
      <c r="W68" s="333">
        <v>0.37866708999999998</v>
      </c>
      <c r="X68" s="333">
        <v>-0.34476834000000001</v>
      </c>
      <c r="Y68" s="333">
        <v>-0.22828021000000001</v>
      </c>
      <c r="Z68" s="333">
        <v>0.40108778099999998</v>
      </c>
      <c r="AA68" s="333">
        <v>2.9407099999999999E-2</v>
      </c>
      <c r="AB68" s="333">
        <v>0.21739021</v>
      </c>
      <c r="AC68" s="333">
        <v>-0.27980870000000002</v>
      </c>
      <c r="AD68" s="337"/>
    </row>
    <row r="69" spans="1:30" ht="12" thickBot="1" x14ac:dyDescent="0.25">
      <c r="A69" s="337"/>
      <c r="B69" s="333" t="s">
        <v>1274</v>
      </c>
      <c r="C69" s="333">
        <v>-0.43487710000000002</v>
      </c>
      <c r="D69" s="333">
        <v>-0.38495269999999998</v>
      </c>
      <c r="E69" s="333">
        <v>0.22061138</v>
      </c>
      <c r="F69" s="333">
        <v>1</v>
      </c>
      <c r="G69" s="333">
        <v>0.81322190999999999</v>
      </c>
      <c r="H69" s="333">
        <v>0.45446766</v>
      </c>
      <c r="I69" s="333">
        <v>2.7358270000000001E-2</v>
      </c>
      <c r="J69" s="333">
        <v>0.90015937000000001</v>
      </c>
      <c r="K69" s="333">
        <v>0.38457570000000002</v>
      </c>
      <c r="L69" s="333">
        <v>0.44036120000000001</v>
      </c>
      <c r="M69" s="333">
        <v>0.2088845</v>
      </c>
      <c r="N69" s="333">
        <v>0.12810881700000001</v>
      </c>
      <c r="O69" s="333">
        <v>0.43110999999999999</v>
      </c>
      <c r="P69" s="333">
        <v>-0.15866638</v>
      </c>
      <c r="Q69" s="333">
        <v>-0.11340219999999999</v>
      </c>
      <c r="R69" s="333">
        <v>0.42435655</v>
      </c>
      <c r="S69" s="333">
        <v>0.31140303000000003</v>
      </c>
      <c r="T69" s="333">
        <v>0.21566930000000001</v>
      </c>
      <c r="U69" s="333">
        <v>0.29398449999999998</v>
      </c>
      <c r="V69" s="333">
        <v>0.46679850000000001</v>
      </c>
      <c r="W69" s="333">
        <v>-0.78017818999999999</v>
      </c>
      <c r="X69" s="333">
        <v>0.65500263000000003</v>
      </c>
      <c r="Y69" s="333">
        <v>0.49474467</v>
      </c>
      <c r="Z69" s="333">
        <v>-0.50208577499999996</v>
      </c>
      <c r="AA69" s="333">
        <v>-0.30425215</v>
      </c>
      <c r="AB69" s="333">
        <v>-9.7234959999999995E-2</v>
      </c>
      <c r="AC69" s="333">
        <v>0.38735770000000003</v>
      </c>
      <c r="AD69" s="337"/>
    </row>
    <row r="70" spans="1:30" ht="12" thickBot="1" x14ac:dyDescent="0.25">
      <c r="A70" s="337"/>
      <c r="B70" s="333" t="s">
        <v>1275</v>
      </c>
      <c r="C70" s="333">
        <v>-0.75535620000000003</v>
      </c>
      <c r="D70" s="333">
        <v>-0.74379649999999997</v>
      </c>
      <c r="E70" s="333">
        <v>-7.8384350000000005E-2</v>
      </c>
      <c r="F70" s="333">
        <v>0.81322190999999999</v>
      </c>
      <c r="G70" s="333">
        <v>1</v>
      </c>
      <c r="H70" s="333">
        <v>3.1430739999999999E-2</v>
      </c>
      <c r="I70" s="333">
        <v>-0.37923526000000002</v>
      </c>
      <c r="J70" s="333">
        <v>0.84496894</v>
      </c>
      <c r="K70" s="333">
        <v>0.72989090000000001</v>
      </c>
      <c r="L70" s="333">
        <v>0.78749599999999997</v>
      </c>
      <c r="M70" s="333">
        <v>0.49238589999999999</v>
      </c>
      <c r="N70" s="333">
        <v>0.293475498</v>
      </c>
      <c r="O70" s="333">
        <v>0.68263748999999996</v>
      </c>
      <c r="P70" s="333">
        <v>-0.27717624000000002</v>
      </c>
      <c r="Q70" s="333">
        <v>-0.22286887</v>
      </c>
      <c r="R70" s="333">
        <v>0.72612390000000004</v>
      </c>
      <c r="S70" s="333">
        <v>0.51874609000000005</v>
      </c>
      <c r="T70" s="333">
        <v>0.53546479999999996</v>
      </c>
      <c r="U70" s="333">
        <v>0.6080603</v>
      </c>
      <c r="V70" s="333">
        <v>0.88440940000000001</v>
      </c>
      <c r="W70" s="333">
        <v>-0.77504859999999998</v>
      </c>
      <c r="X70" s="333">
        <v>0.85319787999999996</v>
      </c>
      <c r="Y70" s="333">
        <v>0.82050774999999998</v>
      </c>
      <c r="Z70" s="333">
        <v>-0.70601129399999996</v>
      </c>
      <c r="AA70" s="333">
        <v>-0.33477601000000001</v>
      </c>
      <c r="AB70" s="333">
        <v>-0.24656428</v>
      </c>
      <c r="AC70" s="333">
        <v>0.6324379</v>
      </c>
      <c r="AD70" s="337"/>
    </row>
    <row r="71" spans="1:30" ht="12" thickBot="1" x14ac:dyDescent="0.25">
      <c r="A71" s="337"/>
      <c r="B71" s="333" t="s">
        <v>1276</v>
      </c>
      <c r="C71" s="333">
        <v>0.322135</v>
      </c>
      <c r="D71" s="333">
        <v>0.44409120000000002</v>
      </c>
      <c r="E71" s="333">
        <v>0.57172268000000004</v>
      </c>
      <c r="F71" s="333">
        <v>0.45446766</v>
      </c>
      <c r="G71" s="333">
        <v>3.1430739999999999E-2</v>
      </c>
      <c r="H71" s="333">
        <v>1</v>
      </c>
      <c r="I71" s="333">
        <v>0.65480495999999999</v>
      </c>
      <c r="J71" s="333">
        <v>0.38524437</v>
      </c>
      <c r="K71" s="333">
        <v>-0.3487267</v>
      </c>
      <c r="L71" s="333">
        <v>-0.28113480000000002</v>
      </c>
      <c r="M71" s="333">
        <v>-0.33411619999999997</v>
      </c>
      <c r="N71" s="333">
        <v>-0.185551612</v>
      </c>
      <c r="O71" s="333">
        <v>-0.30232198999999998</v>
      </c>
      <c r="P71" s="333">
        <v>6.5660860000000001E-2</v>
      </c>
      <c r="Q71" s="333">
        <v>6.6307140000000001E-2</v>
      </c>
      <c r="R71" s="333">
        <v>-0.33945294999999998</v>
      </c>
      <c r="S71" s="333">
        <v>-0.22215289999999999</v>
      </c>
      <c r="T71" s="333">
        <v>-0.29899769999999998</v>
      </c>
      <c r="U71" s="333">
        <v>-0.2446728</v>
      </c>
      <c r="V71" s="333">
        <v>-0.32332100000000003</v>
      </c>
      <c r="W71" s="333">
        <v>-8.2679269999999999E-2</v>
      </c>
      <c r="X71" s="333">
        <v>-8.8436059999999997E-2</v>
      </c>
      <c r="Y71" s="333">
        <v>-0.21124519999999999</v>
      </c>
      <c r="Z71" s="333">
        <v>0.220910839</v>
      </c>
      <c r="AA71" s="333">
        <v>4.7901029999999997E-2</v>
      </c>
      <c r="AB71" s="333">
        <v>4.2144460000000002E-2</v>
      </c>
      <c r="AC71" s="333">
        <v>-0.2437685</v>
      </c>
      <c r="AD71" s="337"/>
    </row>
    <row r="72" spans="1:30" ht="12" thickBot="1" x14ac:dyDescent="0.25">
      <c r="A72" s="337"/>
      <c r="B72" s="333" t="s">
        <v>1277</v>
      </c>
      <c r="C72" s="333">
        <v>0.71829089999999995</v>
      </c>
      <c r="D72" s="333">
        <v>0.81206429999999996</v>
      </c>
      <c r="E72" s="333">
        <v>0.76407979999999998</v>
      </c>
      <c r="F72" s="333">
        <v>2.7358270000000001E-2</v>
      </c>
      <c r="G72" s="333">
        <v>-0.37923526000000002</v>
      </c>
      <c r="H72" s="333">
        <v>0.65480495999999999</v>
      </c>
      <c r="I72" s="333">
        <v>1</v>
      </c>
      <c r="J72" s="333">
        <v>-7.6104160000000004E-2</v>
      </c>
      <c r="K72" s="333">
        <v>-0.60541160000000005</v>
      </c>
      <c r="L72" s="333">
        <v>-0.58705770000000002</v>
      </c>
      <c r="M72" s="333">
        <v>-0.55714660000000005</v>
      </c>
      <c r="N72" s="333">
        <v>-0.19420631899999999</v>
      </c>
      <c r="O72" s="333">
        <v>-0.52791445000000004</v>
      </c>
      <c r="P72" s="333">
        <v>0.28310400000000002</v>
      </c>
      <c r="Q72" s="333">
        <v>0.22003339999999999</v>
      </c>
      <c r="R72" s="333">
        <v>-0.57535097000000002</v>
      </c>
      <c r="S72" s="333">
        <v>-0.40499350000000001</v>
      </c>
      <c r="T72" s="333">
        <v>-0.58267829999999998</v>
      </c>
      <c r="U72" s="333">
        <v>-0.54409580000000002</v>
      </c>
      <c r="V72" s="333">
        <v>-0.62815980000000005</v>
      </c>
      <c r="W72" s="333">
        <v>0.43016351000000003</v>
      </c>
      <c r="X72" s="333">
        <v>-0.62537626000000002</v>
      </c>
      <c r="Y72" s="333">
        <v>-0.51590232999999996</v>
      </c>
      <c r="Z72" s="333">
        <v>0.53066302399999998</v>
      </c>
      <c r="AA72" s="333">
        <v>7.0890320000000007E-2</v>
      </c>
      <c r="AB72" s="333">
        <v>0.29072175</v>
      </c>
      <c r="AC72" s="333">
        <v>-0.44794390000000001</v>
      </c>
      <c r="AD72" s="337"/>
    </row>
    <row r="73" spans="1:30" ht="12" thickBot="1" x14ac:dyDescent="0.25">
      <c r="A73" s="337"/>
      <c r="B73" s="333" t="s">
        <v>1278</v>
      </c>
      <c r="C73" s="333">
        <v>-0.49528240000000001</v>
      </c>
      <c r="D73" s="333">
        <v>-0.4744602</v>
      </c>
      <c r="E73" s="333">
        <v>0.12674604</v>
      </c>
      <c r="F73" s="333">
        <v>0.90015937000000001</v>
      </c>
      <c r="G73" s="333">
        <v>0.84496894</v>
      </c>
      <c r="H73" s="333">
        <v>0.38524437</v>
      </c>
      <c r="I73" s="333">
        <v>-7.6104160000000004E-2</v>
      </c>
      <c r="J73" s="333">
        <v>1</v>
      </c>
      <c r="K73" s="333">
        <v>0.44183630000000002</v>
      </c>
      <c r="L73" s="333">
        <v>0.53125370000000005</v>
      </c>
      <c r="M73" s="333">
        <v>0.25734970000000001</v>
      </c>
      <c r="N73" s="333">
        <v>0.12058445</v>
      </c>
      <c r="O73" s="333">
        <v>0.47491707999999999</v>
      </c>
      <c r="P73" s="333">
        <v>-0.19648562</v>
      </c>
      <c r="Q73" s="333">
        <v>-0.11499305</v>
      </c>
      <c r="R73" s="333">
        <v>0.49556963999999998</v>
      </c>
      <c r="S73" s="333">
        <v>0.34028475000000002</v>
      </c>
      <c r="T73" s="333">
        <v>0.340613</v>
      </c>
      <c r="U73" s="333">
        <v>0.38615440000000001</v>
      </c>
      <c r="V73" s="333">
        <v>0.57916129999999999</v>
      </c>
      <c r="W73" s="333">
        <v>-0.75623898000000001</v>
      </c>
      <c r="X73" s="333">
        <v>0.80709668000000001</v>
      </c>
      <c r="Y73" s="333">
        <v>0.59601950000000004</v>
      </c>
      <c r="Z73" s="333">
        <v>-0.56874146400000003</v>
      </c>
      <c r="AA73" s="333">
        <v>-0.26787846999999998</v>
      </c>
      <c r="AB73" s="333">
        <v>-0.15252183999999999</v>
      </c>
      <c r="AC73" s="333">
        <v>0.46839439999999999</v>
      </c>
      <c r="AD73" s="337"/>
    </row>
    <row r="74" spans="1:30" ht="12" thickBot="1" x14ac:dyDescent="0.25">
      <c r="A74" s="337"/>
      <c r="B74" s="333" t="s">
        <v>1279</v>
      </c>
      <c r="C74" s="333">
        <v>-0.75426979999999999</v>
      </c>
      <c r="D74" s="333">
        <v>-0.7652274</v>
      </c>
      <c r="E74" s="333">
        <v>-0.38409993999999997</v>
      </c>
      <c r="F74" s="333">
        <v>0.38457573</v>
      </c>
      <c r="G74" s="333">
        <v>0.72989093999999999</v>
      </c>
      <c r="H74" s="333">
        <v>-0.34872672999999998</v>
      </c>
      <c r="I74" s="333">
        <v>-0.60541164999999997</v>
      </c>
      <c r="J74" s="333">
        <v>0.44183632</v>
      </c>
      <c r="K74" s="333">
        <v>1</v>
      </c>
      <c r="L74" s="333">
        <v>0.84237189999999995</v>
      </c>
      <c r="M74" s="333">
        <v>0.60954220000000003</v>
      </c>
      <c r="N74" s="333">
        <v>0.370037791</v>
      </c>
      <c r="O74" s="333">
        <v>0.71703574000000003</v>
      </c>
      <c r="P74" s="333">
        <v>-0.15779103</v>
      </c>
      <c r="Q74" s="333">
        <v>-0.17418539999999999</v>
      </c>
      <c r="R74" s="333">
        <v>0.76014601999999998</v>
      </c>
      <c r="S74" s="333">
        <v>0.53404817000000004</v>
      </c>
      <c r="T74" s="333">
        <v>0.67553030000000003</v>
      </c>
      <c r="U74" s="333">
        <v>0.64179030000000004</v>
      </c>
      <c r="V74" s="333">
        <v>0.83874159999999998</v>
      </c>
      <c r="W74" s="333">
        <v>-0.58659249999999996</v>
      </c>
      <c r="X74" s="333">
        <v>0.69467305000000001</v>
      </c>
      <c r="Y74" s="333">
        <v>0.82132992000000005</v>
      </c>
      <c r="Z74" s="333">
        <v>-0.63766830299999999</v>
      </c>
      <c r="AA74" s="333">
        <v>-0.263457</v>
      </c>
      <c r="AB74" s="333">
        <v>-0.20914832</v>
      </c>
      <c r="AC74" s="333">
        <v>0.61125269999999998</v>
      </c>
      <c r="AD74" s="337"/>
    </row>
    <row r="75" spans="1:30" ht="12" thickBot="1" x14ac:dyDescent="0.25">
      <c r="A75" s="337"/>
      <c r="B75" s="333" t="s">
        <v>1280</v>
      </c>
      <c r="C75" s="333">
        <v>-0.73740059999999996</v>
      </c>
      <c r="D75" s="333">
        <v>-0.75801399999999997</v>
      </c>
      <c r="E75" s="333">
        <v>-0.28471088</v>
      </c>
      <c r="F75" s="333">
        <v>0.44036124999999998</v>
      </c>
      <c r="G75" s="333">
        <v>0.78749601999999996</v>
      </c>
      <c r="H75" s="333">
        <v>-0.28113476999999998</v>
      </c>
      <c r="I75" s="333">
        <v>-0.58705766999999998</v>
      </c>
      <c r="J75" s="333">
        <v>0.53125369</v>
      </c>
      <c r="K75" s="333">
        <v>0.84237189999999995</v>
      </c>
      <c r="L75" s="333">
        <v>1</v>
      </c>
      <c r="M75" s="333">
        <v>0.69030150000000001</v>
      </c>
      <c r="N75" s="333">
        <v>0.47113960500000002</v>
      </c>
      <c r="O75" s="333">
        <v>0.80399458000000001</v>
      </c>
      <c r="P75" s="333">
        <v>-0.22995914000000001</v>
      </c>
      <c r="Q75" s="333">
        <v>-0.14962622</v>
      </c>
      <c r="R75" s="333">
        <v>0.83621053000000001</v>
      </c>
      <c r="S75" s="333">
        <v>0.54768543000000003</v>
      </c>
      <c r="T75" s="333">
        <v>0.70983300000000005</v>
      </c>
      <c r="U75" s="333">
        <v>0.68172580000000005</v>
      </c>
      <c r="V75" s="333">
        <v>0.87540439999999997</v>
      </c>
      <c r="W75" s="333">
        <v>-0.57318687999999995</v>
      </c>
      <c r="X75" s="333">
        <v>0.76166942999999998</v>
      </c>
      <c r="Y75" s="333">
        <v>0.94849762999999998</v>
      </c>
      <c r="Z75" s="333">
        <v>-0.65329819899999997</v>
      </c>
      <c r="AA75" s="333">
        <v>-0.30408190000000002</v>
      </c>
      <c r="AB75" s="333">
        <v>-0.21800884000000001</v>
      </c>
      <c r="AC75" s="333">
        <v>0.70427030000000002</v>
      </c>
      <c r="AD75" s="337"/>
    </row>
    <row r="76" spans="1:30" ht="12" thickBot="1" x14ac:dyDescent="0.25">
      <c r="A76" s="337"/>
      <c r="B76" s="333" t="s">
        <v>1281</v>
      </c>
      <c r="C76" s="333">
        <v>-0.63497519999999996</v>
      </c>
      <c r="D76" s="333">
        <v>-0.64627250000000003</v>
      </c>
      <c r="E76" s="333">
        <v>-0.31949991999999999</v>
      </c>
      <c r="F76" s="333">
        <v>0.20888451999999999</v>
      </c>
      <c r="G76" s="333">
        <v>0.49238590999999998</v>
      </c>
      <c r="H76" s="333">
        <v>-0.33411625</v>
      </c>
      <c r="I76" s="333">
        <v>-0.55714657999999995</v>
      </c>
      <c r="J76" s="333">
        <v>0.25734971000000001</v>
      </c>
      <c r="K76" s="333">
        <v>0.60954220000000003</v>
      </c>
      <c r="L76" s="333">
        <v>0.69030150000000001</v>
      </c>
      <c r="M76" s="333">
        <v>1</v>
      </c>
      <c r="N76" s="333">
        <v>0.56324244700000003</v>
      </c>
      <c r="O76" s="333">
        <v>0.65971727000000002</v>
      </c>
      <c r="P76" s="333">
        <v>-0.14056958999999999</v>
      </c>
      <c r="Q76" s="333">
        <v>-0.20170684999999999</v>
      </c>
      <c r="R76" s="333">
        <v>0.60495401000000004</v>
      </c>
      <c r="S76" s="333">
        <v>0.37944958000000001</v>
      </c>
      <c r="T76" s="333">
        <v>0.55161680000000002</v>
      </c>
      <c r="U76" s="333">
        <v>0.50589439999999997</v>
      </c>
      <c r="V76" s="333">
        <v>0.59395819999999999</v>
      </c>
      <c r="W76" s="333">
        <v>-0.37927712000000002</v>
      </c>
      <c r="X76" s="333">
        <v>0.51988648000000004</v>
      </c>
      <c r="Y76" s="333">
        <v>0.48922048000000001</v>
      </c>
      <c r="Z76" s="333">
        <v>-0.36753087099999998</v>
      </c>
      <c r="AA76" s="333">
        <v>-0.21986510000000001</v>
      </c>
      <c r="AB76" s="333">
        <v>-0.18458173999999999</v>
      </c>
      <c r="AC76" s="333">
        <v>0.5321785</v>
      </c>
      <c r="AD76" s="337"/>
    </row>
    <row r="77" spans="1:30" ht="12" thickBot="1" x14ac:dyDescent="0.25">
      <c r="A77" s="337"/>
      <c r="B77" s="333" t="s">
        <v>1282</v>
      </c>
      <c r="C77" s="333">
        <v>-0.34000590000000003</v>
      </c>
      <c r="D77" s="333">
        <v>-0.3150829</v>
      </c>
      <c r="E77" s="333">
        <v>-3.0710669999999999E-2</v>
      </c>
      <c r="F77" s="333">
        <v>0.12810882000000001</v>
      </c>
      <c r="G77" s="333">
        <v>0.2934755</v>
      </c>
      <c r="H77" s="333">
        <v>-0.18555161000000001</v>
      </c>
      <c r="I77" s="333">
        <v>-0.19420631999999999</v>
      </c>
      <c r="J77" s="333">
        <v>0.12058445</v>
      </c>
      <c r="K77" s="333">
        <v>0.37003779999999997</v>
      </c>
      <c r="L77" s="333">
        <v>0.47113959999999999</v>
      </c>
      <c r="M77" s="333">
        <v>0.56324240000000003</v>
      </c>
      <c r="N77" s="333">
        <v>1</v>
      </c>
      <c r="O77" s="333">
        <v>0.66276847000000005</v>
      </c>
      <c r="P77" s="333">
        <v>0.23979880000000001</v>
      </c>
      <c r="Q77" s="333">
        <v>9.3234209999999998E-2</v>
      </c>
      <c r="R77" s="333">
        <v>0.55716392000000003</v>
      </c>
      <c r="S77" s="333">
        <v>0.59510017000000004</v>
      </c>
      <c r="T77" s="333">
        <v>0.23779600000000001</v>
      </c>
      <c r="U77" s="333">
        <v>0.16065579999999999</v>
      </c>
      <c r="V77" s="333">
        <v>0.3387831</v>
      </c>
      <c r="W77" s="333">
        <v>-0.11470234999999999</v>
      </c>
      <c r="X77" s="333">
        <v>0.22774899000000001</v>
      </c>
      <c r="Y77" s="333">
        <v>0.36861454999999999</v>
      </c>
      <c r="Z77" s="333">
        <v>-5.9724829999999998E-3</v>
      </c>
      <c r="AA77" s="333">
        <v>-0.44195973999999999</v>
      </c>
      <c r="AB77" s="333">
        <v>0.27360004999999998</v>
      </c>
      <c r="AC77" s="333">
        <v>0.22242239999999999</v>
      </c>
      <c r="AD77" s="337"/>
    </row>
    <row r="78" spans="1:30" ht="12" thickBot="1" x14ac:dyDescent="0.25">
      <c r="A78" s="337"/>
      <c r="B78" s="333" t="s">
        <v>1283</v>
      </c>
      <c r="C78" s="333">
        <v>-0.69383740000000005</v>
      </c>
      <c r="D78" s="333">
        <v>-0.70244989999999996</v>
      </c>
      <c r="E78" s="333">
        <v>-0.31248668000000002</v>
      </c>
      <c r="F78" s="333">
        <v>0.43110999999999999</v>
      </c>
      <c r="G78" s="333">
        <v>0.68263748999999996</v>
      </c>
      <c r="H78" s="333">
        <v>-0.30232198999999998</v>
      </c>
      <c r="I78" s="333">
        <v>-0.52791445000000004</v>
      </c>
      <c r="J78" s="333">
        <v>0.47491707999999999</v>
      </c>
      <c r="K78" s="333">
        <v>0.71703570000000005</v>
      </c>
      <c r="L78" s="333">
        <v>0.8039946</v>
      </c>
      <c r="M78" s="333">
        <v>0.65971729999999995</v>
      </c>
      <c r="N78" s="333">
        <v>0.66276847400000005</v>
      </c>
      <c r="O78" s="333">
        <v>1</v>
      </c>
      <c r="P78" s="333">
        <v>-0.18198640999999999</v>
      </c>
      <c r="Q78" s="333">
        <v>-5.5079059999999999E-2</v>
      </c>
      <c r="R78" s="333">
        <v>0.91247031999999995</v>
      </c>
      <c r="S78" s="333">
        <v>0.68240122000000003</v>
      </c>
      <c r="T78" s="333">
        <v>0.50007100000000004</v>
      </c>
      <c r="U78" s="333">
        <v>0.50944880000000003</v>
      </c>
      <c r="V78" s="333">
        <v>0.72048409999999996</v>
      </c>
      <c r="W78" s="333">
        <v>-0.58537585999999997</v>
      </c>
      <c r="X78" s="333">
        <v>0.68157526000000002</v>
      </c>
      <c r="Y78" s="333">
        <v>0.74849825000000003</v>
      </c>
      <c r="Z78" s="333">
        <v>-0.695042944</v>
      </c>
      <c r="AA78" s="333">
        <v>-0.52714875000000005</v>
      </c>
      <c r="AB78" s="333">
        <v>2.4092289999999999E-2</v>
      </c>
      <c r="AC78" s="333">
        <v>0.65647889999999998</v>
      </c>
      <c r="AD78" s="337"/>
    </row>
    <row r="79" spans="1:30" ht="12" thickBot="1" x14ac:dyDescent="0.25">
      <c r="A79" s="337"/>
      <c r="B79" s="333" t="s">
        <v>1284</v>
      </c>
      <c r="C79" s="333">
        <v>0.2597431</v>
      </c>
      <c r="D79" s="333">
        <v>0.26114910000000002</v>
      </c>
      <c r="E79" s="333">
        <v>0.25482020999999999</v>
      </c>
      <c r="F79" s="333">
        <v>-0.15866638</v>
      </c>
      <c r="G79" s="333">
        <v>-0.27717624000000002</v>
      </c>
      <c r="H79" s="333">
        <v>6.5660860000000001E-2</v>
      </c>
      <c r="I79" s="333">
        <v>0.28310400000000002</v>
      </c>
      <c r="J79" s="333">
        <v>-0.19648562</v>
      </c>
      <c r="K79" s="333">
        <v>-0.15779099999999999</v>
      </c>
      <c r="L79" s="333">
        <v>-0.2299591</v>
      </c>
      <c r="M79" s="333">
        <v>-0.14056959999999999</v>
      </c>
      <c r="N79" s="333">
        <v>0.23979879800000001</v>
      </c>
      <c r="O79" s="333">
        <v>-0.18198640999999999</v>
      </c>
      <c r="P79" s="333">
        <v>1</v>
      </c>
      <c r="Q79" s="333">
        <v>0.21370860999999999</v>
      </c>
      <c r="R79" s="333">
        <v>-0.17914661000000001</v>
      </c>
      <c r="S79" s="333">
        <v>-6.5769859999999999E-2</v>
      </c>
      <c r="T79" s="333">
        <v>-0.27617019999999998</v>
      </c>
      <c r="U79" s="333">
        <v>-0.34988910000000001</v>
      </c>
      <c r="V79" s="333">
        <v>-0.31240630000000003</v>
      </c>
      <c r="W79" s="333">
        <v>0.31543333000000001</v>
      </c>
      <c r="X79" s="333">
        <v>-0.29689768</v>
      </c>
      <c r="Y79" s="333">
        <v>-0.24681196999999999</v>
      </c>
      <c r="Z79" s="333">
        <v>0.39396139400000002</v>
      </c>
      <c r="AA79" s="333">
        <v>-0.16444179</v>
      </c>
      <c r="AB79" s="333">
        <v>0.40706600999999998</v>
      </c>
      <c r="AC79" s="333">
        <v>-0.14284169999999999</v>
      </c>
      <c r="AD79" s="337"/>
    </row>
    <row r="80" spans="1:30" ht="12" thickBot="1" x14ac:dyDescent="0.25">
      <c r="A80" s="337"/>
      <c r="B80" s="333" t="s">
        <v>1285</v>
      </c>
      <c r="C80" s="333">
        <v>0.2560559</v>
      </c>
      <c r="D80" s="333">
        <v>0.23248379999999999</v>
      </c>
      <c r="E80" s="333">
        <v>0.23539745000000001</v>
      </c>
      <c r="F80" s="333">
        <v>-0.11340219999999999</v>
      </c>
      <c r="G80" s="333">
        <v>-0.22286887</v>
      </c>
      <c r="H80" s="333">
        <v>6.6307140000000001E-2</v>
      </c>
      <c r="I80" s="333">
        <v>0.22003339999999999</v>
      </c>
      <c r="J80" s="333">
        <v>-0.11499305</v>
      </c>
      <c r="K80" s="333">
        <v>-0.17418539999999999</v>
      </c>
      <c r="L80" s="333">
        <v>-0.14962619999999999</v>
      </c>
      <c r="M80" s="333">
        <v>-0.20170679999999999</v>
      </c>
      <c r="N80" s="333">
        <v>9.3234210999999997E-2</v>
      </c>
      <c r="O80" s="333">
        <v>-5.5079059999999999E-2</v>
      </c>
      <c r="P80" s="333">
        <v>0.21370860999999999</v>
      </c>
      <c r="Q80" s="333">
        <v>1</v>
      </c>
      <c r="R80" s="333">
        <v>-6.2739359999999994E-2</v>
      </c>
      <c r="S80" s="333">
        <v>-1.8787950000000001E-2</v>
      </c>
      <c r="T80" s="333">
        <v>-0.1878486</v>
      </c>
      <c r="U80" s="333">
        <v>-0.14653089999999999</v>
      </c>
      <c r="V80" s="333">
        <v>-0.208921</v>
      </c>
      <c r="W80" s="333">
        <v>0.19069697999999999</v>
      </c>
      <c r="X80" s="333">
        <v>-0.18566794</v>
      </c>
      <c r="Y80" s="333">
        <v>-8.8591870000000003E-2</v>
      </c>
      <c r="Z80" s="333">
        <v>0.26128038399999998</v>
      </c>
      <c r="AA80" s="333">
        <v>-0.20984615000000001</v>
      </c>
      <c r="AB80" s="333">
        <v>0.27900923999999999</v>
      </c>
      <c r="AC80" s="333">
        <v>-0.1317024</v>
      </c>
      <c r="AD80" s="337"/>
    </row>
    <row r="81" spans="1:30" ht="12" thickBot="1" x14ac:dyDescent="0.25">
      <c r="A81" s="337"/>
      <c r="B81" s="333" t="s">
        <v>1286</v>
      </c>
      <c r="C81" s="333">
        <v>-0.74401810000000002</v>
      </c>
      <c r="D81" s="333">
        <v>-0.75879459999999999</v>
      </c>
      <c r="E81" s="333">
        <v>-0.36032713999999999</v>
      </c>
      <c r="F81" s="333">
        <v>0.42435655</v>
      </c>
      <c r="G81" s="333">
        <v>0.72612390000000004</v>
      </c>
      <c r="H81" s="333">
        <v>-0.33945294999999998</v>
      </c>
      <c r="I81" s="333">
        <v>-0.57535097000000002</v>
      </c>
      <c r="J81" s="333">
        <v>0.49556963999999998</v>
      </c>
      <c r="K81" s="333">
        <v>0.76014599999999999</v>
      </c>
      <c r="L81" s="333">
        <v>0.83621049999999997</v>
      </c>
      <c r="M81" s="333">
        <v>0.60495399999999999</v>
      </c>
      <c r="N81" s="333">
        <v>0.55716391799999998</v>
      </c>
      <c r="O81" s="333">
        <v>0.91247031999999995</v>
      </c>
      <c r="P81" s="333">
        <v>-0.17914661000000001</v>
      </c>
      <c r="Q81" s="333">
        <v>-6.2739359999999994E-2</v>
      </c>
      <c r="R81" s="333">
        <v>1</v>
      </c>
      <c r="S81" s="333">
        <v>0.75225076999999996</v>
      </c>
      <c r="T81" s="333">
        <v>0.52334080000000005</v>
      </c>
      <c r="U81" s="333">
        <v>0.62773310000000004</v>
      </c>
      <c r="V81" s="333">
        <v>0.80388939999999998</v>
      </c>
      <c r="W81" s="333">
        <v>-0.60670590999999996</v>
      </c>
      <c r="X81" s="333">
        <v>0.73033155000000005</v>
      </c>
      <c r="Y81" s="333">
        <v>0.81382971000000004</v>
      </c>
      <c r="Z81" s="333">
        <v>-0.72665890499999997</v>
      </c>
      <c r="AA81" s="333">
        <v>-0.56930813000000002</v>
      </c>
      <c r="AB81" s="333">
        <v>-2.0252920000000001E-2</v>
      </c>
      <c r="AC81" s="333">
        <v>0.70916349999999995</v>
      </c>
      <c r="AD81" s="337"/>
    </row>
    <row r="82" spans="1:30" ht="12" thickBot="1" x14ac:dyDescent="0.25">
      <c r="A82" s="337"/>
      <c r="B82" s="333" t="s">
        <v>1287</v>
      </c>
      <c r="C82" s="333">
        <v>-0.58393130000000004</v>
      </c>
      <c r="D82" s="333">
        <v>-0.55832630000000005</v>
      </c>
      <c r="E82" s="333">
        <v>-0.22190841</v>
      </c>
      <c r="F82" s="333">
        <v>0.31140303000000003</v>
      </c>
      <c r="G82" s="333">
        <v>0.51874609000000005</v>
      </c>
      <c r="H82" s="333">
        <v>-0.22215289999999999</v>
      </c>
      <c r="I82" s="333">
        <v>-0.40499350000000001</v>
      </c>
      <c r="J82" s="333">
        <v>0.34028475000000002</v>
      </c>
      <c r="K82" s="333">
        <v>0.53404819999999997</v>
      </c>
      <c r="L82" s="333">
        <v>0.54768539999999999</v>
      </c>
      <c r="M82" s="333">
        <v>0.3794496</v>
      </c>
      <c r="N82" s="333">
        <v>0.59510017500000001</v>
      </c>
      <c r="O82" s="333">
        <v>0.68240122000000003</v>
      </c>
      <c r="P82" s="333">
        <v>-6.5769859999999999E-2</v>
      </c>
      <c r="Q82" s="333">
        <v>-1.8787950000000001E-2</v>
      </c>
      <c r="R82" s="333">
        <v>0.75225076999999996</v>
      </c>
      <c r="S82" s="333">
        <v>1</v>
      </c>
      <c r="T82" s="333">
        <v>0.29328549999999998</v>
      </c>
      <c r="U82" s="333">
        <v>0.37166739999999998</v>
      </c>
      <c r="V82" s="333">
        <v>0.57728420000000003</v>
      </c>
      <c r="W82" s="333">
        <v>-0.42850287999999997</v>
      </c>
      <c r="X82" s="333">
        <v>0.52270846000000004</v>
      </c>
      <c r="Y82" s="333">
        <v>0.55618000999999995</v>
      </c>
      <c r="Z82" s="333">
        <v>-0.45427656900000002</v>
      </c>
      <c r="AA82" s="333">
        <v>-0.56315515999999999</v>
      </c>
      <c r="AB82" s="333">
        <v>0.15735260000000001</v>
      </c>
      <c r="AC82" s="333">
        <v>0.1228195</v>
      </c>
      <c r="AD82" s="337"/>
    </row>
    <row r="83" spans="1:30" ht="12" thickBot="1" x14ac:dyDescent="0.25">
      <c r="A83" s="337"/>
      <c r="B83" s="333" t="s">
        <v>1288</v>
      </c>
      <c r="C83" s="333">
        <v>-0.56040020000000001</v>
      </c>
      <c r="D83" s="333">
        <v>-0.6175368</v>
      </c>
      <c r="E83" s="333">
        <v>-0.36002325000000002</v>
      </c>
      <c r="F83" s="333">
        <v>0.21566929000000001</v>
      </c>
      <c r="G83" s="333">
        <v>0.53546479999999996</v>
      </c>
      <c r="H83" s="333">
        <v>-0.29899767999999999</v>
      </c>
      <c r="I83" s="333">
        <v>-0.58267827999999999</v>
      </c>
      <c r="J83" s="333">
        <v>0.34061300999999999</v>
      </c>
      <c r="K83" s="333">
        <v>0.67553030000000003</v>
      </c>
      <c r="L83" s="333">
        <v>0.70983300000000005</v>
      </c>
      <c r="M83" s="333">
        <v>0.55161680000000002</v>
      </c>
      <c r="N83" s="333">
        <v>0.237796021</v>
      </c>
      <c r="O83" s="333">
        <v>0.50007102999999997</v>
      </c>
      <c r="P83" s="333">
        <v>-0.27617017999999999</v>
      </c>
      <c r="Q83" s="333">
        <v>-0.18784856999999999</v>
      </c>
      <c r="R83" s="333">
        <v>0.52334075999999996</v>
      </c>
      <c r="S83" s="333">
        <v>0.29328552000000002</v>
      </c>
      <c r="T83" s="333">
        <v>1</v>
      </c>
      <c r="U83" s="333">
        <v>0.68056030000000001</v>
      </c>
      <c r="V83" s="333">
        <v>0.66574089999999997</v>
      </c>
      <c r="W83" s="333">
        <v>-0.41264956000000003</v>
      </c>
      <c r="X83" s="333">
        <v>0.61678948</v>
      </c>
      <c r="Y83" s="333">
        <v>0.65832727999999996</v>
      </c>
      <c r="Z83" s="333">
        <v>-0.50884275300000004</v>
      </c>
      <c r="AA83" s="333">
        <v>0.23747647999999999</v>
      </c>
      <c r="AB83" s="333">
        <v>-0.42809053000000002</v>
      </c>
      <c r="AC83" s="333">
        <v>0.5501684</v>
      </c>
      <c r="AD83" s="337"/>
    </row>
    <row r="84" spans="1:30" ht="12" thickBot="1" x14ac:dyDescent="0.25">
      <c r="A84" s="337"/>
      <c r="B84" s="333" t="s">
        <v>1289</v>
      </c>
      <c r="C84" s="333">
        <v>-0.56248980000000004</v>
      </c>
      <c r="D84" s="333">
        <v>-0.59855040000000004</v>
      </c>
      <c r="E84" s="333">
        <v>-0.34280706999999999</v>
      </c>
      <c r="F84" s="333">
        <v>0.29398449999999998</v>
      </c>
      <c r="G84" s="333">
        <v>0.60806024999999997</v>
      </c>
      <c r="H84" s="333">
        <v>-0.24467274999999999</v>
      </c>
      <c r="I84" s="333">
        <v>-0.54409576999999998</v>
      </c>
      <c r="J84" s="333">
        <v>0.38615437000000002</v>
      </c>
      <c r="K84" s="333">
        <v>0.64179030000000004</v>
      </c>
      <c r="L84" s="333">
        <v>0.68172580000000005</v>
      </c>
      <c r="M84" s="333">
        <v>0.50589439999999997</v>
      </c>
      <c r="N84" s="333">
        <v>0.16065584599999999</v>
      </c>
      <c r="O84" s="333">
        <v>0.50944875000000001</v>
      </c>
      <c r="P84" s="333">
        <v>-0.34988912999999999</v>
      </c>
      <c r="Q84" s="333">
        <v>-0.14653090999999999</v>
      </c>
      <c r="R84" s="333">
        <v>0.62773310000000004</v>
      </c>
      <c r="S84" s="333">
        <v>0.37166744000000002</v>
      </c>
      <c r="T84" s="333">
        <v>0.68056030000000001</v>
      </c>
      <c r="U84" s="333">
        <v>1</v>
      </c>
      <c r="V84" s="333">
        <v>0.71985180000000004</v>
      </c>
      <c r="W84" s="333">
        <v>-0.45778866000000001</v>
      </c>
      <c r="X84" s="333">
        <v>0.62111274999999999</v>
      </c>
      <c r="Y84" s="333">
        <v>0.66930723999999997</v>
      </c>
      <c r="Z84" s="333">
        <v>-0.59324635699999995</v>
      </c>
      <c r="AA84" s="333">
        <v>-0.15560164000000001</v>
      </c>
      <c r="AB84" s="333">
        <v>-0.71709038000000003</v>
      </c>
      <c r="AC84" s="333">
        <v>0.58865290000000003</v>
      </c>
      <c r="AD84" s="337"/>
    </row>
    <row r="85" spans="1:30" ht="12" thickBot="1" x14ac:dyDescent="0.25">
      <c r="A85" s="337"/>
      <c r="B85" s="333" t="s">
        <v>1290</v>
      </c>
      <c r="C85" s="333">
        <v>-0.81655239999999996</v>
      </c>
      <c r="D85" s="333">
        <v>-0.8346768</v>
      </c>
      <c r="E85" s="333">
        <v>-0.32445084000000002</v>
      </c>
      <c r="F85" s="333">
        <v>0.46679852999999999</v>
      </c>
      <c r="G85" s="333">
        <v>0.88440940999999995</v>
      </c>
      <c r="H85" s="333">
        <v>-0.32332098999999997</v>
      </c>
      <c r="I85" s="333">
        <v>-0.62815984999999996</v>
      </c>
      <c r="J85" s="333">
        <v>0.57916126000000001</v>
      </c>
      <c r="K85" s="333">
        <v>0.83874159999999998</v>
      </c>
      <c r="L85" s="333">
        <v>0.87540439999999997</v>
      </c>
      <c r="M85" s="333">
        <v>0.59395819999999999</v>
      </c>
      <c r="N85" s="333">
        <v>0.33878312700000002</v>
      </c>
      <c r="O85" s="333">
        <v>0.72048411999999995</v>
      </c>
      <c r="P85" s="333">
        <v>-0.31240628999999998</v>
      </c>
      <c r="Q85" s="333">
        <v>-0.20892098000000001</v>
      </c>
      <c r="R85" s="333">
        <v>0.80388937000000005</v>
      </c>
      <c r="S85" s="333">
        <v>0.57728424</v>
      </c>
      <c r="T85" s="333">
        <v>0.66574089999999997</v>
      </c>
      <c r="U85" s="333">
        <v>0.71985180000000004</v>
      </c>
      <c r="V85" s="333">
        <v>1</v>
      </c>
      <c r="W85" s="333">
        <v>-0.62849365000000001</v>
      </c>
      <c r="X85" s="333">
        <v>0.81134501999999997</v>
      </c>
      <c r="Y85" s="333">
        <v>0.87767497000000005</v>
      </c>
      <c r="Z85" s="333">
        <v>-0.71242517000000005</v>
      </c>
      <c r="AA85" s="333">
        <v>-0.28883796</v>
      </c>
      <c r="AB85" s="333">
        <v>-0.29488913</v>
      </c>
      <c r="AC85" s="333">
        <v>0.66678150000000003</v>
      </c>
      <c r="AD85" s="337"/>
    </row>
    <row r="86" spans="1:30" ht="12" thickBot="1" x14ac:dyDescent="0.25">
      <c r="A86" s="337"/>
      <c r="B86" s="333" t="s">
        <v>1291</v>
      </c>
      <c r="C86" s="333">
        <v>0.65034959999999997</v>
      </c>
      <c r="D86" s="333">
        <v>0.62364140000000001</v>
      </c>
      <c r="E86" s="333">
        <v>0.37866708999999998</v>
      </c>
      <c r="F86" s="333">
        <v>-0.78017818999999999</v>
      </c>
      <c r="G86" s="333">
        <v>-0.77504859999999998</v>
      </c>
      <c r="H86" s="333">
        <v>-8.2679269999999999E-2</v>
      </c>
      <c r="I86" s="333">
        <v>0.43016351000000003</v>
      </c>
      <c r="J86" s="333">
        <v>-0.75623898000000001</v>
      </c>
      <c r="K86" s="333">
        <v>-0.58659249999999996</v>
      </c>
      <c r="L86" s="333">
        <v>-0.57318690000000005</v>
      </c>
      <c r="M86" s="333">
        <v>-0.37927709999999998</v>
      </c>
      <c r="N86" s="333">
        <v>-0.11470235300000001</v>
      </c>
      <c r="O86" s="333">
        <v>-0.58537585999999997</v>
      </c>
      <c r="P86" s="333">
        <v>0.31543333000000001</v>
      </c>
      <c r="Q86" s="333">
        <v>0.19069697999999999</v>
      </c>
      <c r="R86" s="333">
        <v>-0.60670590999999996</v>
      </c>
      <c r="S86" s="333">
        <v>-0.42850287999999997</v>
      </c>
      <c r="T86" s="333">
        <v>-0.41264960000000001</v>
      </c>
      <c r="U86" s="333">
        <v>-0.45778869999999999</v>
      </c>
      <c r="V86" s="333">
        <v>-0.62849370000000004</v>
      </c>
      <c r="W86" s="333">
        <v>1</v>
      </c>
      <c r="X86" s="333">
        <v>-0.82065157</v>
      </c>
      <c r="Y86" s="333">
        <v>-0.58199813</v>
      </c>
      <c r="Z86" s="333">
        <v>0.71425887099999996</v>
      </c>
      <c r="AA86" s="333">
        <v>0.29426869</v>
      </c>
      <c r="AB86" s="333">
        <v>0.18450116</v>
      </c>
      <c r="AC86" s="333">
        <v>-0.51578639999999998</v>
      </c>
      <c r="AD86" s="337"/>
    </row>
    <row r="87" spans="1:30" ht="12" thickBot="1" x14ac:dyDescent="0.25">
      <c r="A87" s="337"/>
      <c r="B87" s="333" t="s">
        <v>1292</v>
      </c>
      <c r="C87" s="333">
        <v>-0.78095409999999998</v>
      </c>
      <c r="D87" s="333">
        <v>-0.80992909999999996</v>
      </c>
      <c r="E87" s="333">
        <v>-0.34476834000000001</v>
      </c>
      <c r="F87" s="333">
        <v>0.65500263000000003</v>
      </c>
      <c r="G87" s="333">
        <v>0.85319787999999996</v>
      </c>
      <c r="H87" s="333">
        <v>-8.8436059999999997E-2</v>
      </c>
      <c r="I87" s="333">
        <v>-0.62537626000000002</v>
      </c>
      <c r="J87" s="333">
        <v>0.80709668000000001</v>
      </c>
      <c r="K87" s="333">
        <v>0.69467310000000004</v>
      </c>
      <c r="L87" s="333">
        <v>0.76166940000000005</v>
      </c>
      <c r="M87" s="333">
        <v>0.51988650000000003</v>
      </c>
      <c r="N87" s="333">
        <v>0.22774899300000001</v>
      </c>
      <c r="O87" s="333">
        <v>0.68157526000000002</v>
      </c>
      <c r="P87" s="333">
        <v>-0.29689768</v>
      </c>
      <c r="Q87" s="333">
        <v>-0.18566794</v>
      </c>
      <c r="R87" s="333">
        <v>0.73033155000000005</v>
      </c>
      <c r="S87" s="333">
        <v>0.52270846000000004</v>
      </c>
      <c r="T87" s="333">
        <v>0.61678949999999999</v>
      </c>
      <c r="U87" s="333">
        <v>0.62111269999999996</v>
      </c>
      <c r="V87" s="333">
        <v>0.81134499999999998</v>
      </c>
      <c r="W87" s="333">
        <v>-0.82065157</v>
      </c>
      <c r="X87" s="333">
        <v>1</v>
      </c>
      <c r="Y87" s="333">
        <v>0.77335299999999996</v>
      </c>
      <c r="Z87" s="333">
        <v>-0.73966713900000003</v>
      </c>
      <c r="AA87" s="333">
        <v>-0.25823874000000002</v>
      </c>
      <c r="AB87" s="333">
        <v>-0.26942068000000002</v>
      </c>
      <c r="AC87" s="333">
        <v>0.62169059999999998</v>
      </c>
      <c r="AD87" s="337"/>
    </row>
    <row r="88" spans="1:30" ht="12" thickBot="1" x14ac:dyDescent="0.25">
      <c r="A88" s="337"/>
      <c r="B88" s="333" t="s">
        <v>1293</v>
      </c>
      <c r="C88" s="333">
        <v>-0.69856739999999995</v>
      </c>
      <c r="D88" s="333">
        <v>-0.72750590000000004</v>
      </c>
      <c r="E88" s="333">
        <v>-0.22828021000000001</v>
      </c>
      <c r="F88" s="333">
        <v>0.49474467</v>
      </c>
      <c r="G88" s="333">
        <v>0.82050774999999998</v>
      </c>
      <c r="H88" s="333">
        <v>-0.21124519999999999</v>
      </c>
      <c r="I88" s="333">
        <v>-0.51590232999999996</v>
      </c>
      <c r="J88" s="333">
        <v>0.59601950000000004</v>
      </c>
      <c r="K88" s="333">
        <v>0.82132989999999995</v>
      </c>
      <c r="L88" s="333">
        <v>0.94849760000000005</v>
      </c>
      <c r="M88" s="333">
        <v>0.4892205</v>
      </c>
      <c r="N88" s="333">
        <v>0.36861454599999999</v>
      </c>
      <c r="O88" s="333">
        <v>0.74849825000000003</v>
      </c>
      <c r="P88" s="333">
        <v>-0.24681196999999999</v>
      </c>
      <c r="Q88" s="333">
        <v>-8.8591870000000003E-2</v>
      </c>
      <c r="R88" s="333">
        <v>0.81382971000000004</v>
      </c>
      <c r="S88" s="333">
        <v>0.55618000999999995</v>
      </c>
      <c r="T88" s="333">
        <v>0.65832729999999995</v>
      </c>
      <c r="U88" s="333">
        <v>0.66930719999999999</v>
      </c>
      <c r="V88" s="333">
        <v>0.87767499999999998</v>
      </c>
      <c r="W88" s="333">
        <v>-0.58199813</v>
      </c>
      <c r="X88" s="333">
        <v>0.77335299999999996</v>
      </c>
      <c r="Y88" s="333">
        <v>1</v>
      </c>
      <c r="Z88" s="333">
        <v>-0.66030966599999996</v>
      </c>
      <c r="AA88" s="333">
        <v>-0.31316147</v>
      </c>
      <c r="AB88" s="333">
        <v>-0.21457824</v>
      </c>
      <c r="AC88" s="333">
        <v>0.66929519999999998</v>
      </c>
      <c r="AD88" s="337"/>
    </row>
    <row r="89" spans="1:30" ht="12" thickBot="1" x14ac:dyDescent="0.25">
      <c r="A89" s="337"/>
      <c r="B89" s="333" t="s">
        <v>1294</v>
      </c>
      <c r="C89" s="333">
        <v>0.66523350000000003</v>
      </c>
      <c r="D89" s="333">
        <v>0.67961249999999995</v>
      </c>
      <c r="E89" s="333">
        <v>0.40108778</v>
      </c>
      <c r="F89" s="333">
        <v>-0.50208576999999999</v>
      </c>
      <c r="G89" s="333">
        <v>-0.70601128999999996</v>
      </c>
      <c r="H89" s="333">
        <v>0.22091084</v>
      </c>
      <c r="I89" s="333">
        <v>0.53066301999999999</v>
      </c>
      <c r="J89" s="333">
        <v>-0.56874146000000003</v>
      </c>
      <c r="K89" s="333">
        <v>-0.63766829999999997</v>
      </c>
      <c r="L89" s="333">
        <v>-0.65329820000000005</v>
      </c>
      <c r="M89" s="333">
        <v>-0.36753089999999999</v>
      </c>
      <c r="N89" s="333">
        <v>-5.9724829999999998E-3</v>
      </c>
      <c r="O89" s="333">
        <v>-0.69504294</v>
      </c>
      <c r="P89" s="333">
        <v>0.39396139000000002</v>
      </c>
      <c r="Q89" s="333">
        <v>0.26128037999999998</v>
      </c>
      <c r="R89" s="333">
        <v>-0.72665891000000005</v>
      </c>
      <c r="S89" s="333">
        <v>-0.45427656999999999</v>
      </c>
      <c r="T89" s="333">
        <v>-0.50884280000000004</v>
      </c>
      <c r="U89" s="333">
        <v>-0.59324639999999995</v>
      </c>
      <c r="V89" s="333">
        <v>-0.71242519999999998</v>
      </c>
      <c r="W89" s="333">
        <v>0.71425886999999999</v>
      </c>
      <c r="X89" s="333">
        <v>-0.73966714</v>
      </c>
      <c r="Y89" s="333">
        <v>-0.66030966999999996</v>
      </c>
      <c r="Z89" s="333">
        <v>1</v>
      </c>
      <c r="AA89" s="333">
        <v>0.35656858000000002</v>
      </c>
      <c r="AB89" s="333">
        <v>0.24926359000000001</v>
      </c>
      <c r="AC89" s="333">
        <v>-0.67334890000000003</v>
      </c>
      <c r="AD89" s="337"/>
    </row>
    <row r="90" spans="1:30" ht="12" thickBot="1" x14ac:dyDescent="0.25">
      <c r="A90" s="337"/>
      <c r="B90" s="333" t="s">
        <v>1295</v>
      </c>
      <c r="C90" s="333">
        <v>0.2903116</v>
      </c>
      <c r="D90" s="333">
        <v>0.26916830000000003</v>
      </c>
      <c r="E90" s="333">
        <v>2.9407099999999999E-2</v>
      </c>
      <c r="F90" s="333">
        <v>-0.30425215</v>
      </c>
      <c r="G90" s="333">
        <v>-0.33477601000000001</v>
      </c>
      <c r="H90" s="333">
        <v>4.7901029999999997E-2</v>
      </c>
      <c r="I90" s="333">
        <v>7.0890320000000007E-2</v>
      </c>
      <c r="J90" s="333">
        <v>-0.26787846999999998</v>
      </c>
      <c r="K90" s="333">
        <v>-0.263457</v>
      </c>
      <c r="L90" s="333">
        <v>-0.30408190000000002</v>
      </c>
      <c r="M90" s="333">
        <v>-0.21986510000000001</v>
      </c>
      <c r="N90" s="333">
        <v>-0.44195973599999999</v>
      </c>
      <c r="O90" s="333">
        <v>-0.52714875000000005</v>
      </c>
      <c r="P90" s="333">
        <v>-0.16444179</v>
      </c>
      <c r="Q90" s="333">
        <v>-0.20984615000000001</v>
      </c>
      <c r="R90" s="333">
        <v>-0.56930813000000002</v>
      </c>
      <c r="S90" s="333">
        <v>-0.56315515999999999</v>
      </c>
      <c r="T90" s="333">
        <v>0.23747650000000001</v>
      </c>
      <c r="U90" s="333">
        <v>-0.15560160000000001</v>
      </c>
      <c r="V90" s="333">
        <v>-0.28883799999999998</v>
      </c>
      <c r="W90" s="333">
        <v>0.29426869</v>
      </c>
      <c r="X90" s="333">
        <v>-0.25823874000000002</v>
      </c>
      <c r="Y90" s="333">
        <v>-0.31316147</v>
      </c>
      <c r="Z90" s="333">
        <v>0.356568579</v>
      </c>
      <c r="AA90" s="333">
        <v>1</v>
      </c>
      <c r="AB90" s="333">
        <v>-0.28209602</v>
      </c>
      <c r="AC90" s="333">
        <v>-0.29673769999999999</v>
      </c>
      <c r="AD90" s="337"/>
    </row>
    <row r="91" spans="1:30" ht="12" thickBot="1" x14ac:dyDescent="0.25">
      <c r="A91" s="337"/>
      <c r="B91" s="333" t="s">
        <v>1296</v>
      </c>
      <c r="C91" s="333">
        <v>0.16036690000000001</v>
      </c>
      <c r="D91" s="333">
        <v>0.21054429999999999</v>
      </c>
      <c r="E91" s="333">
        <v>0.21739021</v>
      </c>
      <c r="F91" s="333">
        <v>-9.7234959999999995E-2</v>
      </c>
      <c r="G91" s="333">
        <v>-0.24656428</v>
      </c>
      <c r="H91" s="333">
        <v>4.2144460000000002E-2</v>
      </c>
      <c r="I91" s="333">
        <v>0.29072175</v>
      </c>
      <c r="J91" s="333">
        <v>-0.15252183999999999</v>
      </c>
      <c r="K91" s="333">
        <v>-0.20914830000000001</v>
      </c>
      <c r="L91" s="333">
        <v>-0.2180088</v>
      </c>
      <c r="M91" s="333">
        <v>-0.18458169999999999</v>
      </c>
      <c r="N91" s="333">
        <v>0.27360005300000001</v>
      </c>
      <c r="O91" s="333">
        <v>2.4092289999999999E-2</v>
      </c>
      <c r="P91" s="333">
        <v>0.40706600999999998</v>
      </c>
      <c r="Q91" s="333">
        <v>0.27900923999999999</v>
      </c>
      <c r="R91" s="333">
        <v>-2.0252920000000001E-2</v>
      </c>
      <c r="S91" s="333">
        <v>0.15735260000000001</v>
      </c>
      <c r="T91" s="333">
        <v>-0.42809049999999998</v>
      </c>
      <c r="U91" s="333">
        <v>-0.71709040000000002</v>
      </c>
      <c r="V91" s="333">
        <v>-0.29488910000000002</v>
      </c>
      <c r="W91" s="333">
        <v>0.18450116</v>
      </c>
      <c r="X91" s="333">
        <v>-0.26942068000000002</v>
      </c>
      <c r="Y91" s="333">
        <v>-0.21457824</v>
      </c>
      <c r="Z91" s="333">
        <v>0.24926359200000001</v>
      </c>
      <c r="AA91" s="333">
        <v>-0.28209602</v>
      </c>
      <c r="AB91" s="333">
        <v>1</v>
      </c>
      <c r="AC91" s="333">
        <v>-0.23205709999999999</v>
      </c>
      <c r="AD91" s="337"/>
    </row>
    <row r="92" spans="1:30" ht="12" thickBot="1" x14ac:dyDescent="0.25">
      <c r="A92" s="337"/>
      <c r="B92" s="333" t="s">
        <v>1297</v>
      </c>
      <c r="C92" s="331">
        <v>-0.55960319999999997</v>
      </c>
      <c r="D92" s="331">
        <v>-0.61575409999999997</v>
      </c>
      <c r="E92" s="331">
        <v>-0.27980872000000001</v>
      </c>
      <c r="F92" s="331">
        <v>0.38735765999999999</v>
      </c>
      <c r="G92" s="331">
        <v>0.63243786000000002</v>
      </c>
      <c r="H92" s="331">
        <v>-0.24376849</v>
      </c>
      <c r="I92" s="331">
        <v>-0.44794390000000001</v>
      </c>
      <c r="J92" s="331">
        <v>0.46839437</v>
      </c>
      <c r="K92" s="331">
        <v>0.61125269999999998</v>
      </c>
      <c r="L92" s="331">
        <v>0.70427030000000002</v>
      </c>
      <c r="M92" s="331">
        <v>0.5321785</v>
      </c>
      <c r="N92" s="331">
        <v>0.222422444</v>
      </c>
      <c r="O92" s="331">
        <v>0.65647889000000004</v>
      </c>
      <c r="P92" s="331">
        <v>-0.14284168</v>
      </c>
      <c r="Q92" s="331">
        <v>-0.13170243000000001</v>
      </c>
      <c r="R92" s="331">
        <v>0.70916352000000005</v>
      </c>
      <c r="S92" s="331">
        <v>0.12281946000000001</v>
      </c>
      <c r="T92" s="331">
        <v>0.5501684</v>
      </c>
      <c r="U92" s="331">
        <v>0.58865290000000003</v>
      </c>
      <c r="V92" s="331">
        <v>0.66678150000000003</v>
      </c>
      <c r="W92" s="331">
        <v>-0.51578643000000002</v>
      </c>
      <c r="X92" s="331">
        <v>0.62169057999999999</v>
      </c>
      <c r="Y92" s="331">
        <v>0.66929525000000001</v>
      </c>
      <c r="Z92" s="331">
        <v>-0.67334891200000002</v>
      </c>
      <c r="AA92" s="331">
        <v>-0.29673769999999999</v>
      </c>
      <c r="AB92" s="331">
        <v>-0.23205708</v>
      </c>
      <c r="AC92" s="331">
        <v>1</v>
      </c>
      <c r="AD92" s="337"/>
    </row>
    <row r="93" spans="1:30" x14ac:dyDescent="0.2">
      <c r="A93" s="337"/>
      <c r="B93" s="339"/>
      <c r="C93" s="338"/>
      <c r="D93" s="338"/>
      <c r="E93" s="338"/>
      <c r="F93" s="338"/>
      <c r="G93" s="338"/>
      <c r="H93" s="338"/>
      <c r="I93" s="338"/>
      <c r="J93" s="338"/>
      <c r="K93" s="338"/>
      <c r="L93" s="338"/>
      <c r="M93" s="338"/>
      <c r="N93" s="338"/>
      <c r="O93" s="338"/>
      <c r="P93" s="338"/>
      <c r="Q93" s="338"/>
      <c r="R93" s="338"/>
      <c r="S93" s="338"/>
      <c r="T93" s="338"/>
      <c r="U93" s="338"/>
      <c r="V93" s="338"/>
      <c r="W93" s="338"/>
      <c r="X93" s="338"/>
      <c r="Y93" s="338"/>
      <c r="Z93" s="338"/>
      <c r="AA93" s="338"/>
      <c r="AB93" s="338"/>
      <c r="AC93" s="338"/>
      <c r="AD93" s="337"/>
    </row>
    <row r="94" spans="1:30" x14ac:dyDescent="0.2">
      <c r="B94" s="331"/>
      <c r="C94" s="331"/>
      <c r="D94" s="331"/>
      <c r="E94" s="331"/>
      <c r="F94" s="331"/>
      <c r="G94" s="331"/>
      <c r="H94" s="331"/>
      <c r="I94" s="331"/>
      <c r="J94" s="331"/>
      <c r="K94" s="331"/>
      <c r="L94" s="331"/>
      <c r="M94" s="331"/>
      <c r="N94" s="331"/>
      <c r="O94" s="331"/>
      <c r="P94" s="331"/>
      <c r="Q94" s="331"/>
      <c r="R94" s="331"/>
      <c r="S94" s="331"/>
      <c r="T94" s="331"/>
      <c r="U94" s="331"/>
      <c r="V94" s="331"/>
      <c r="W94" s="331"/>
      <c r="X94" s="331"/>
      <c r="Y94" s="331"/>
      <c r="Z94" s="331"/>
      <c r="AA94" s="331"/>
      <c r="AB94" s="331"/>
      <c r="AC94" s="331"/>
    </row>
    <row r="95" spans="1:30" ht="12" thickBot="1" x14ac:dyDescent="0.25">
      <c r="A95" s="337"/>
      <c r="B95" s="336" t="s">
        <v>1516</v>
      </c>
      <c r="C95" s="336"/>
      <c r="D95" s="336"/>
      <c r="E95" s="336"/>
      <c r="F95" s="338"/>
      <c r="G95" s="338"/>
      <c r="H95" s="338"/>
      <c r="I95" s="338"/>
      <c r="J95" s="338"/>
      <c r="K95" s="338"/>
      <c r="L95" s="338"/>
      <c r="M95" s="338"/>
      <c r="N95" s="338"/>
      <c r="O95" s="338"/>
      <c r="P95" s="338"/>
      <c r="Q95" s="338"/>
      <c r="R95" s="338"/>
      <c r="S95" s="338"/>
      <c r="T95" s="338"/>
      <c r="U95" s="338"/>
      <c r="V95" s="338"/>
      <c r="W95" s="338"/>
      <c r="X95" s="338"/>
      <c r="Y95" s="338"/>
      <c r="Z95" s="338"/>
      <c r="AA95" s="338"/>
      <c r="AB95" s="338"/>
      <c r="AC95" s="338"/>
      <c r="AD95" s="337"/>
    </row>
    <row r="96" spans="1:30" ht="12" thickBot="1" x14ac:dyDescent="0.25">
      <c r="A96" s="337"/>
      <c r="B96" s="331"/>
      <c r="C96" s="333" t="s">
        <v>1271</v>
      </c>
      <c r="D96" s="333" t="s">
        <v>1272</v>
      </c>
      <c r="E96" s="333" t="s">
        <v>1273</v>
      </c>
      <c r="F96" s="333" t="s">
        <v>1274</v>
      </c>
      <c r="G96" s="333" t="s">
        <v>1275</v>
      </c>
      <c r="H96" s="333" t="s">
        <v>1276</v>
      </c>
      <c r="I96" s="333" t="s">
        <v>1277</v>
      </c>
      <c r="J96" s="333" t="s">
        <v>1278</v>
      </c>
      <c r="K96" s="333" t="s">
        <v>1279</v>
      </c>
      <c r="L96" s="333" t="s">
        <v>1280</v>
      </c>
      <c r="M96" s="333" t="s">
        <v>1281</v>
      </c>
      <c r="N96" s="333" t="s">
        <v>1282</v>
      </c>
      <c r="O96" s="333" t="s">
        <v>1283</v>
      </c>
      <c r="P96" s="333" t="s">
        <v>1284</v>
      </c>
      <c r="Q96" s="333" t="s">
        <v>1285</v>
      </c>
      <c r="R96" s="333" t="s">
        <v>1286</v>
      </c>
      <c r="S96" s="333" t="s">
        <v>1287</v>
      </c>
      <c r="T96" s="333" t="s">
        <v>1288</v>
      </c>
      <c r="U96" s="333" t="s">
        <v>1289</v>
      </c>
      <c r="V96" s="333" t="s">
        <v>1290</v>
      </c>
      <c r="W96" s="333" t="s">
        <v>1291</v>
      </c>
      <c r="X96" s="333" t="s">
        <v>1292</v>
      </c>
      <c r="Y96" s="333" t="s">
        <v>1293</v>
      </c>
      <c r="Z96" s="333" t="s">
        <v>1294</v>
      </c>
      <c r="AA96" s="333" t="s">
        <v>1295</v>
      </c>
      <c r="AB96" s="333" t="s">
        <v>1296</v>
      </c>
      <c r="AC96" s="333" t="s">
        <v>1297</v>
      </c>
      <c r="AD96" s="337"/>
    </row>
    <row r="97" spans="1:30" ht="12" thickBot="1" x14ac:dyDescent="0.25">
      <c r="A97" s="337"/>
      <c r="B97" s="333" t="s">
        <v>1271</v>
      </c>
      <c r="C97" s="333">
        <v>1</v>
      </c>
      <c r="D97" s="333">
        <v>0.90569029999999995</v>
      </c>
      <c r="E97" s="333">
        <v>0.53838405</v>
      </c>
      <c r="F97" s="333">
        <v>-0.44536047000000001</v>
      </c>
      <c r="G97" s="333">
        <v>-0.67395523199999996</v>
      </c>
      <c r="H97" s="333">
        <v>0.34622534900000002</v>
      </c>
      <c r="I97" s="333">
        <v>0.73893620000000004</v>
      </c>
      <c r="J97" s="333">
        <v>-0.53274122999999995</v>
      </c>
      <c r="K97" s="333">
        <v>-0.77177470000000004</v>
      </c>
      <c r="L97" s="333">
        <v>-0.70049698000000005</v>
      </c>
      <c r="M97" s="333">
        <v>-0.66766404000000001</v>
      </c>
      <c r="N97" s="333">
        <v>-0.35911926</v>
      </c>
      <c r="O97" s="333">
        <v>-0.72718318000000004</v>
      </c>
      <c r="P97" s="333">
        <v>0.23082596</v>
      </c>
      <c r="Q97" s="333">
        <v>0.24660700999999999</v>
      </c>
      <c r="R97" s="333">
        <v>-0.73579470999999996</v>
      </c>
      <c r="S97" s="333">
        <v>-0.59426011999999995</v>
      </c>
      <c r="T97" s="333">
        <v>-0.62392320000000001</v>
      </c>
      <c r="U97" s="333">
        <v>-0.62889649999999997</v>
      </c>
      <c r="V97" s="333">
        <v>-0.7539787</v>
      </c>
      <c r="W97" s="333">
        <v>0.69193961999999998</v>
      </c>
      <c r="X97" s="333">
        <v>-0.74687121999999995</v>
      </c>
      <c r="Y97" s="333">
        <v>-0.67463839000000003</v>
      </c>
      <c r="Z97" s="333">
        <v>0.7252265</v>
      </c>
      <c r="AA97" s="333">
        <v>0.3671973</v>
      </c>
      <c r="AB97" s="333">
        <v>8.2862420000000006E-2</v>
      </c>
      <c r="AC97" s="333">
        <v>-0.57064970000000004</v>
      </c>
      <c r="AD97" s="337"/>
    </row>
    <row r="98" spans="1:30" ht="12" thickBot="1" x14ac:dyDescent="0.25">
      <c r="A98" s="337"/>
      <c r="B98" s="333" t="s">
        <v>1272</v>
      </c>
      <c r="C98" s="333">
        <v>0.90569029000000001</v>
      </c>
      <c r="D98" s="333">
        <v>1</v>
      </c>
      <c r="E98" s="333">
        <v>0.59287734999999997</v>
      </c>
      <c r="F98" s="333">
        <v>-0.37414170000000002</v>
      </c>
      <c r="G98" s="333">
        <v>-0.63733260300000005</v>
      </c>
      <c r="H98" s="333">
        <v>0.506817462</v>
      </c>
      <c r="I98" s="333">
        <v>0.85895460000000001</v>
      </c>
      <c r="J98" s="333">
        <v>-0.48122963000000002</v>
      </c>
      <c r="K98" s="333">
        <v>-0.77782130000000005</v>
      </c>
      <c r="L98" s="333">
        <v>-0.67563825</v>
      </c>
      <c r="M98" s="333">
        <v>-0.65875209000000001</v>
      </c>
      <c r="N98" s="333">
        <v>-0.33205949000000001</v>
      </c>
      <c r="O98" s="333">
        <v>-0.72448265999999995</v>
      </c>
      <c r="P98" s="333">
        <v>0.25675129000000002</v>
      </c>
      <c r="Q98" s="333">
        <v>0.21991910000000001</v>
      </c>
      <c r="R98" s="333">
        <v>-0.74959637000000001</v>
      </c>
      <c r="S98" s="333">
        <v>-0.54493342</v>
      </c>
      <c r="T98" s="333">
        <v>-0.67119969999999995</v>
      </c>
      <c r="U98" s="333">
        <v>-0.66747409999999996</v>
      </c>
      <c r="V98" s="333">
        <v>-0.77566279999999999</v>
      </c>
      <c r="W98" s="333">
        <v>0.64575433000000004</v>
      </c>
      <c r="X98" s="333">
        <v>-0.76607367999999998</v>
      </c>
      <c r="Y98" s="333">
        <v>-0.65475740999999998</v>
      </c>
      <c r="Z98" s="333">
        <v>0.73065959999999996</v>
      </c>
      <c r="AA98" s="333">
        <v>0.30906939999999999</v>
      </c>
      <c r="AB98" s="333">
        <v>0.14654238999999999</v>
      </c>
      <c r="AC98" s="333">
        <v>-0.62773800000000002</v>
      </c>
      <c r="AD98" s="337"/>
    </row>
    <row r="99" spans="1:30" ht="12" thickBot="1" x14ac:dyDescent="0.25">
      <c r="A99" s="337"/>
      <c r="B99" s="333" t="s">
        <v>1273</v>
      </c>
      <c r="C99" s="333">
        <v>0.53838405</v>
      </c>
      <c r="D99" s="333">
        <v>0.5928774</v>
      </c>
      <c r="E99" s="333">
        <v>1</v>
      </c>
      <c r="F99" s="333">
        <v>2.0606340000000001E-2</v>
      </c>
      <c r="G99" s="333">
        <v>-0.179023776</v>
      </c>
      <c r="H99" s="333">
        <v>0.45799604799999999</v>
      </c>
      <c r="I99" s="333">
        <v>0.76129309999999994</v>
      </c>
      <c r="J99" s="333">
        <v>-7.894698E-2</v>
      </c>
      <c r="K99" s="333">
        <v>-0.3774768</v>
      </c>
      <c r="L99" s="333">
        <v>-0.24398427</v>
      </c>
      <c r="M99" s="333">
        <v>-0.34658993999999999</v>
      </c>
      <c r="N99" s="333">
        <v>-7.0045769999999993E-2</v>
      </c>
      <c r="O99" s="333">
        <v>-0.36314734999999998</v>
      </c>
      <c r="P99" s="333">
        <v>0.29824330999999998</v>
      </c>
      <c r="Q99" s="333">
        <v>0.24331792999999999</v>
      </c>
      <c r="R99" s="333">
        <v>-0.37353360000000002</v>
      </c>
      <c r="S99" s="333">
        <v>-0.26070921000000002</v>
      </c>
      <c r="T99" s="333">
        <v>-0.38133929999999999</v>
      </c>
      <c r="U99" s="333">
        <v>-0.47270289999999998</v>
      </c>
      <c r="V99" s="333">
        <v>-0.42970039999999998</v>
      </c>
      <c r="W99" s="333">
        <v>0.41936152999999998</v>
      </c>
      <c r="X99" s="333">
        <v>-0.40850186999999999</v>
      </c>
      <c r="Y99" s="333">
        <v>-0.22557637999999999</v>
      </c>
      <c r="Z99" s="333">
        <v>0.42176910000000001</v>
      </c>
      <c r="AA99" s="333">
        <v>0.1228476</v>
      </c>
      <c r="AB99" s="333">
        <v>0.27042224999999998</v>
      </c>
      <c r="AC99" s="333">
        <v>-0.37550090000000003</v>
      </c>
      <c r="AD99" s="337"/>
    </row>
    <row r="100" spans="1:30" ht="12" thickBot="1" x14ac:dyDescent="0.25">
      <c r="A100" s="337"/>
      <c r="B100" s="333" t="s">
        <v>1274</v>
      </c>
      <c r="C100" s="333">
        <v>-0.44536047000000001</v>
      </c>
      <c r="D100" s="333">
        <v>-0.37414170000000002</v>
      </c>
      <c r="E100" s="333">
        <v>2.0606340000000001E-2</v>
      </c>
      <c r="F100" s="333">
        <v>1</v>
      </c>
      <c r="G100" s="333">
        <v>0.86641631299999999</v>
      </c>
      <c r="H100" s="333">
        <v>0.29589252300000002</v>
      </c>
      <c r="I100" s="333">
        <v>-0.12333230000000001</v>
      </c>
      <c r="J100" s="333">
        <v>0.88023792000000001</v>
      </c>
      <c r="K100" s="333">
        <v>0.49985210000000002</v>
      </c>
      <c r="L100" s="333">
        <v>0.48827580999999998</v>
      </c>
      <c r="M100" s="333">
        <v>0.34012709000000002</v>
      </c>
      <c r="N100" s="333">
        <v>0.19159414999999999</v>
      </c>
      <c r="O100" s="333">
        <v>0.55763278000000005</v>
      </c>
      <c r="P100" s="333">
        <v>-0.16841626000000001</v>
      </c>
      <c r="Q100" s="333">
        <v>-2.003897E-2</v>
      </c>
      <c r="R100" s="333">
        <v>0.51830429</v>
      </c>
      <c r="S100" s="333">
        <v>0.39803589</v>
      </c>
      <c r="T100" s="333">
        <v>0.33410119999999999</v>
      </c>
      <c r="U100" s="333">
        <v>0.50081109999999995</v>
      </c>
      <c r="V100" s="333">
        <v>0.46194469999999999</v>
      </c>
      <c r="W100" s="333">
        <v>-0.87063824999999995</v>
      </c>
      <c r="X100" s="333">
        <v>0.71248836999999998</v>
      </c>
      <c r="Y100" s="333">
        <v>0.52284072999999998</v>
      </c>
      <c r="Z100" s="333">
        <v>-0.6066762</v>
      </c>
      <c r="AA100" s="333">
        <v>-0.38390449999999998</v>
      </c>
      <c r="AB100" s="333">
        <v>-6.9584499999999994E-2</v>
      </c>
      <c r="AC100" s="333">
        <v>0.4061111</v>
      </c>
      <c r="AD100" s="337"/>
    </row>
    <row r="101" spans="1:30" ht="12" thickBot="1" x14ac:dyDescent="0.25">
      <c r="A101" s="337"/>
      <c r="B101" s="333" t="s">
        <v>1275</v>
      </c>
      <c r="C101" s="333">
        <v>-0.67395523000000002</v>
      </c>
      <c r="D101" s="333">
        <v>-0.63733260000000003</v>
      </c>
      <c r="E101" s="333">
        <v>-0.17902377999999999</v>
      </c>
      <c r="F101" s="333">
        <v>0.86641630999999997</v>
      </c>
      <c r="G101" s="333">
        <v>1</v>
      </c>
      <c r="H101" s="333">
        <v>8.5317529999999996E-3</v>
      </c>
      <c r="I101" s="333">
        <v>-0.3951228</v>
      </c>
      <c r="J101" s="333">
        <v>0.87684808999999997</v>
      </c>
      <c r="K101" s="333">
        <v>0.74016090000000001</v>
      </c>
      <c r="L101" s="333">
        <v>0.73499329999999996</v>
      </c>
      <c r="M101" s="333">
        <v>0.53973590999999999</v>
      </c>
      <c r="N101" s="333">
        <v>0.30056728999999999</v>
      </c>
      <c r="O101" s="333">
        <v>0.73043329000000001</v>
      </c>
      <c r="P101" s="333">
        <v>-0.26471004999999997</v>
      </c>
      <c r="Q101" s="333">
        <v>-0.15683384</v>
      </c>
      <c r="R101" s="333">
        <v>0.72198688</v>
      </c>
      <c r="S101" s="333">
        <v>0.51266423000000005</v>
      </c>
      <c r="T101" s="333">
        <v>0.58501769999999997</v>
      </c>
      <c r="U101" s="333">
        <v>0.7094994</v>
      </c>
      <c r="V101" s="333">
        <v>0.78352469999999996</v>
      </c>
      <c r="W101" s="333">
        <v>-0.86681184</v>
      </c>
      <c r="X101" s="333">
        <v>0.83969448999999996</v>
      </c>
      <c r="Y101" s="333">
        <v>0.75582300000000002</v>
      </c>
      <c r="Z101" s="333">
        <v>-0.74390270000000003</v>
      </c>
      <c r="AA101" s="333">
        <v>-0.39104149999999999</v>
      </c>
      <c r="AB101" s="333">
        <v>-0.20301579</v>
      </c>
      <c r="AC101" s="333">
        <v>0.59689040000000004</v>
      </c>
      <c r="AD101" s="337"/>
    </row>
    <row r="102" spans="1:30" ht="12" thickBot="1" x14ac:dyDescent="0.25">
      <c r="A102" s="337"/>
      <c r="B102" s="333" t="s">
        <v>1276</v>
      </c>
      <c r="C102" s="333">
        <v>0.34622534999999999</v>
      </c>
      <c r="D102" s="333">
        <v>0.50681750000000003</v>
      </c>
      <c r="E102" s="333">
        <v>0.45799604999999999</v>
      </c>
      <c r="F102" s="333">
        <v>0.29589251999999999</v>
      </c>
      <c r="G102" s="333">
        <v>8.5317529999999996E-3</v>
      </c>
      <c r="H102" s="333">
        <v>1</v>
      </c>
      <c r="I102" s="333">
        <v>0.5995897</v>
      </c>
      <c r="J102" s="333">
        <v>0.21044017000000001</v>
      </c>
      <c r="K102" s="333">
        <v>-0.34795979999999999</v>
      </c>
      <c r="L102" s="333">
        <v>-0.22070411000000001</v>
      </c>
      <c r="M102" s="333">
        <v>-0.31883413999999999</v>
      </c>
      <c r="N102" s="333">
        <v>-0.18754303999999999</v>
      </c>
      <c r="O102" s="333">
        <v>-0.32638882000000002</v>
      </c>
      <c r="P102" s="333">
        <v>8.2505090000000003E-2</v>
      </c>
      <c r="Q102" s="333">
        <v>9.9257059999999994E-2</v>
      </c>
      <c r="R102" s="333">
        <v>-0.38935418999999999</v>
      </c>
      <c r="S102" s="333">
        <v>-0.24157466</v>
      </c>
      <c r="T102" s="333">
        <v>-0.3333062</v>
      </c>
      <c r="U102" s="333">
        <v>-0.21662680000000001</v>
      </c>
      <c r="V102" s="333">
        <v>-0.3026857</v>
      </c>
      <c r="W102" s="333">
        <v>-3.5319389999999999E-2</v>
      </c>
      <c r="X102" s="333">
        <v>-8.3164169999999996E-2</v>
      </c>
      <c r="Y102" s="333">
        <v>-0.18202283999999999</v>
      </c>
      <c r="Z102" s="333">
        <v>0.26956570000000002</v>
      </c>
      <c r="AA102" s="333">
        <v>0.1137917</v>
      </c>
      <c r="AB102" s="333">
        <v>-1.886612E-2</v>
      </c>
      <c r="AC102" s="333">
        <v>-0.35202489999999997</v>
      </c>
      <c r="AD102" s="337"/>
    </row>
    <row r="103" spans="1:30" ht="12" thickBot="1" x14ac:dyDescent="0.25">
      <c r="A103" s="337"/>
      <c r="B103" s="333" t="s">
        <v>1277</v>
      </c>
      <c r="C103" s="333">
        <v>0.73893622000000003</v>
      </c>
      <c r="D103" s="333">
        <v>0.85895460000000001</v>
      </c>
      <c r="E103" s="333">
        <v>0.76129309999999994</v>
      </c>
      <c r="F103" s="333">
        <v>-0.12333232</v>
      </c>
      <c r="G103" s="333">
        <v>-0.39512282100000001</v>
      </c>
      <c r="H103" s="333">
        <v>0.59958967100000005</v>
      </c>
      <c r="I103" s="333">
        <v>1</v>
      </c>
      <c r="J103" s="333">
        <v>-0.23277624999999999</v>
      </c>
      <c r="K103" s="333">
        <v>-0.60539940000000003</v>
      </c>
      <c r="L103" s="333">
        <v>-0.50497382999999996</v>
      </c>
      <c r="M103" s="333">
        <v>-0.53460779000000003</v>
      </c>
      <c r="N103" s="333">
        <v>-0.22412082999999999</v>
      </c>
      <c r="O103" s="333">
        <v>-0.55423321999999997</v>
      </c>
      <c r="P103" s="333">
        <v>0.30727103</v>
      </c>
      <c r="Q103" s="333">
        <v>0.17471513</v>
      </c>
      <c r="R103" s="333">
        <v>-0.56921710999999997</v>
      </c>
      <c r="S103" s="333">
        <v>-0.40431080000000003</v>
      </c>
      <c r="T103" s="333">
        <v>-0.55574570000000001</v>
      </c>
      <c r="U103" s="333">
        <v>-0.57757329999999996</v>
      </c>
      <c r="V103" s="333">
        <v>-0.60750680000000001</v>
      </c>
      <c r="W103" s="333">
        <v>0.46224333000000001</v>
      </c>
      <c r="X103" s="333">
        <v>-0.62518806000000005</v>
      </c>
      <c r="Y103" s="333">
        <v>-0.47679785000000002</v>
      </c>
      <c r="Z103" s="333">
        <v>0.55803950000000002</v>
      </c>
      <c r="AA103" s="333">
        <v>0.18051349999999999</v>
      </c>
      <c r="AB103" s="333">
        <v>0.21507107</v>
      </c>
      <c r="AC103" s="333">
        <v>-0.51468659999999999</v>
      </c>
      <c r="AD103" s="337"/>
    </row>
    <row r="104" spans="1:30" ht="12" thickBot="1" x14ac:dyDescent="0.25">
      <c r="A104" s="337"/>
      <c r="B104" s="333" t="s">
        <v>1278</v>
      </c>
      <c r="C104" s="333">
        <v>-0.53274122999999995</v>
      </c>
      <c r="D104" s="333">
        <v>-0.48122959999999998</v>
      </c>
      <c r="E104" s="333">
        <v>-7.894698E-2</v>
      </c>
      <c r="F104" s="333">
        <v>0.88023792000000001</v>
      </c>
      <c r="G104" s="333">
        <v>0.87684809500000005</v>
      </c>
      <c r="H104" s="333">
        <v>0.21044016900000001</v>
      </c>
      <c r="I104" s="333">
        <v>-0.23277619999999999</v>
      </c>
      <c r="J104" s="333">
        <v>1</v>
      </c>
      <c r="K104" s="333">
        <v>0.57215170000000004</v>
      </c>
      <c r="L104" s="333">
        <v>0.62069399999999997</v>
      </c>
      <c r="M104" s="333">
        <v>0.40276698</v>
      </c>
      <c r="N104" s="333">
        <v>0.1879055</v>
      </c>
      <c r="O104" s="333">
        <v>0.61888215999999996</v>
      </c>
      <c r="P104" s="333">
        <v>-0.20100596000000001</v>
      </c>
      <c r="Q104" s="333">
        <v>-5.8192939999999999E-2</v>
      </c>
      <c r="R104" s="333">
        <v>0.59391340999999997</v>
      </c>
      <c r="S104" s="333">
        <v>0.4146262</v>
      </c>
      <c r="T104" s="333">
        <v>0.46733079999999999</v>
      </c>
      <c r="U104" s="333">
        <v>0.58460630000000002</v>
      </c>
      <c r="V104" s="333">
        <v>0.58491550000000003</v>
      </c>
      <c r="W104" s="333">
        <v>-0.81591656999999995</v>
      </c>
      <c r="X104" s="333">
        <v>0.86376001999999996</v>
      </c>
      <c r="Y104" s="333">
        <v>0.65362880999999995</v>
      </c>
      <c r="Z104" s="333">
        <v>-0.67704109999999995</v>
      </c>
      <c r="AA104" s="333">
        <v>-0.34087230000000002</v>
      </c>
      <c r="AB104" s="333">
        <v>-0.12120997</v>
      </c>
      <c r="AC104" s="333">
        <v>0.50512239999999997</v>
      </c>
      <c r="AD104" s="337"/>
    </row>
    <row r="105" spans="1:30" ht="12" thickBot="1" x14ac:dyDescent="0.25">
      <c r="A105" s="337"/>
      <c r="B105" s="333" t="s">
        <v>1279</v>
      </c>
      <c r="C105" s="333">
        <v>-0.77177474999999995</v>
      </c>
      <c r="D105" s="333">
        <v>-0.77782130000000005</v>
      </c>
      <c r="E105" s="333">
        <v>-0.37747675000000003</v>
      </c>
      <c r="F105" s="333">
        <v>0.49985209000000003</v>
      </c>
      <c r="G105" s="333">
        <v>0.74016089100000004</v>
      </c>
      <c r="H105" s="333">
        <v>-0.34795979599999999</v>
      </c>
      <c r="I105" s="333">
        <v>-0.60539940000000003</v>
      </c>
      <c r="J105" s="333">
        <v>0.57215167</v>
      </c>
      <c r="K105" s="333">
        <v>1</v>
      </c>
      <c r="L105" s="333">
        <v>0.80587375000000006</v>
      </c>
      <c r="M105" s="333">
        <v>0.67473013000000004</v>
      </c>
      <c r="N105" s="333">
        <v>0.42011211999999998</v>
      </c>
      <c r="O105" s="333">
        <v>0.76495941000000001</v>
      </c>
      <c r="P105" s="333">
        <v>-0.10682427999999999</v>
      </c>
      <c r="Q105" s="333">
        <v>-0.18136283</v>
      </c>
      <c r="R105" s="333">
        <v>0.79043469</v>
      </c>
      <c r="S105" s="333">
        <v>0.54461559000000004</v>
      </c>
      <c r="T105" s="333">
        <v>0.75638939999999999</v>
      </c>
      <c r="U105" s="333">
        <v>0.70424229999999999</v>
      </c>
      <c r="V105" s="333">
        <v>0.79739479999999996</v>
      </c>
      <c r="W105" s="333">
        <v>-0.65960094999999996</v>
      </c>
      <c r="X105" s="333">
        <v>0.70289723999999998</v>
      </c>
      <c r="Y105" s="333">
        <v>0.78433693999999998</v>
      </c>
      <c r="Z105" s="333">
        <v>-0.71763089999999996</v>
      </c>
      <c r="AA105" s="333">
        <v>-0.28410059999999998</v>
      </c>
      <c r="AB105" s="333">
        <v>-0.15618218</v>
      </c>
      <c r="AC105" s="333">
        <v>0.69509799999999999</v>
      </c>
      <c r="AD105" s="337"/>
    </row>
    <row r="106" spans="1:30" ht="12" thickBot="1" x14ac:dyDescent="0.25">
      <c r="A106" s="337"/>
      <c r="B106" s="333" t="s">
        <v>1280</v>
      </c>
      <c r="C106" s="333">
        <v>-0.70049698000000005</v>
      </c>
      <c r="D106" s="333">
        <v>-0.67563819999999997</v>
      </c>
      <c r="E106" s="333">
        <v>-0.24398427</v>
      </c>
      <c r="F106" s="333">
        <v>0.48827580999999998</v>
      </c>
      <c r="G106" s="333">
        <v>0.73499329999999996</v>
      </c>
      <c r="H106" s="333">
        <v>-0.22070410900000001</v>
      </c>
      <c r="I106" s="333">
        <v>-0.50497380000000003</v>
      </c>
      <c r="J106" s="333">
        <v>0.62069399999999997</v>
      </c>
      <c r="K106" s="333">
        <v>0.80587379999999997</v>
      </c>
      <c r="L106" s="333">
        <v>1</v>
      </c>
      <c r="M106" s="333">
        <v>0.64979264999999997</v>
      </c>
      <c r="N106" s="333">
        <v>0.52454476000000005</v>
      </c>
      <c r="O106" s="333">
        <v>0.77143415999999998</v>
      </c>
      <c r="P106" s="333">
        <v>-0.23003613000000001</v>
      </c>
      <c r="Q106" s="333">
        <v>-3.8503419999999997E-2</v>
      </c>
      <c r="R106" s="333">
        <v>0.77743136999999995</v>
      </c>
      <c r="S106" s="333">
        <v>0.58194420999999996</v>
      </c>
      <c r="T106" s="333">
        <v>0.70632629999999996</v>
      </c>
      <c r="U106" s="333">
        <v>0.65543779999999996</v>
      </c>
      <c r="V106" s="333">
        <v>0.79454849999999999</v>
      </c>
      <c r="W106" s="333">
        <v>-0.59098079999999997</v>
      </c>
      <c r="X106" s="333">
        <v>0.70018232999999996</v>
      </c>
      <c r="Y106" s="334">
        <v>0.96680885000000005</v>
      </c>
      <c r="Z106" s="333">
        <v>-0.63553280000000001</v>
      </c>
      <c r="AA106" s="333">
        <v>-0.2863327</v>
      </c>
      <c r="AB106" s="333">
        <v>-0.12131899</v>
      </c>
      <c r="AC106" s="333">
        <v>0.59208680000000002</v>
      </c>
      <c r="AD106" s="337"/>
    </row>
    <row r="107" spans="1:30" ht="12" thickBot="1" x14ac:dyDescent="0.25">
      <c r="A107" s="337"/>
      <c r="B107" s="333" t="s">
        <v>1281</v>
      </c>
      <c r="C107" s="333">
        <v>-0.66766404000000001</v>
      </c>
      <c r="D107" s="333">
        <v>-0.65875209999999995</v>
      </c>
      <c r="E107" s="333">
        <v>-0.34658993999999999</v>
      </c>
      <c r="F107" s="333">
        <v>0.34012709000000002</v>
      </c>
      <c r="G107" s="333">
        <v>0.53973591300000001</v>
      </c>
      <c r="H107" s="333">
        <v>-0.31883414100000002</v>
      </c>
      <c r="I107" s="333">
        <v>-0.53460779999999997</v>
      </c>
      <c r="J107" s="333">
        <v>0.40276698</v>
      </c>
      <c r="K107" s="333">
        <v>0.6747301</v>
      </c>
      <c r="L107" s="333">
        <v>0.64979264999999997</v>
      </c>
      <c r="M107" s="333">
        <v>1</v>
      </c>
      <c r="N107" s="333">
        <v>0.55266762999999997</v>
      </c>
      <c r="O107" s="333">
        <v>0.65094320000000006</v>
      </c>
      <c r="P107" s="333">
        <v>-0.11768299</v>
      </c>
      <c r="Q107" s="333">
        <v>-0.21672950999999999</v>
      </c>
      <c r="R107" s="333">
        <v>0.64441696000000004</v>
      </c>
      <c r="S107" s="333">
        <v>0.42467213999999998</v>
      </c>
      <c r="T107" s="333">
        <v>0.4897801</v>
      </c>
      <c r="U107" s="333">
        <v>0.55217570000000005</v>
      </c>
      <c r="V107" s="333">
        <v>0.61333530000000003</v>
      </c>
      <c r="W107" s="333">
        <v>-0.47557932000000003</v>
      </c>
      <c r="X107" s="333">
        <v>0.52525602999999998</v>
      </c>
      <c r="Y107" s="333">
        <v>0.49602346000000003</v>
      </c>
      <c r="Z107" s="333">
        <v>-0.47064489999999998</v>
      </c>
      <c r="AA107" s="333">
        <v>-0.33755550000000001</v>
      </c>
      <c r="AB107" s="333">
        <v>-9.560333E-2</v>
      </c>
      <c r="AC107" s="333">
        <v>0.55868019999999996</v>
      </c>
      <c r="AD107" s="337"/>
    </row>
    <row r="108" spans="1:30" ht="12" thickBot="1" x14ac:dyDescent="0.25">
      <c r="A108" s="337"/>
      <c r="B108" s="333" t="s">
        <v>1282</v>
      </c>
      <c r="C108" s="333">
        <v>-0.35911926</v>
      </c>
      <c r="D108" s="333">
        <v>-0.33205950000000001</v>
      </c>
      <c r="E108" s="333">
        <v>-7.0045769999999993E-2</v>
      </c>
      <c r="F108" s="333">
        <v>0.19159414999999999</v>
      </c>
      <c r="G108" s="333">
        <v>0.30056729199999999</v>
      </c>
      <c r="H108" s="333">
        <v>-0.18754304299999999</v>
      </c>
      <c r="I108" s="333">
        <v>-0.22412080000000001</v>
      </c>
      <c r="J108" s="333">
        <v>0.1879055</v>
      </c>
      <c r="K108" s="333">
        <v>0.42011209999999999</v>
      </c>
      <c r="L108" s="333">
        <v>0.52454476000000005</v>
      </c>
      <c r="M108" s="333">
        <v>0.55266762999999997</v>
      </c>
      <c r="N108" s="333">
        <v>1</v>
      </c>
      <c r="O108" s="333">
        <v>0.65711944</v>
      </c>
      <c r="P108" s="333">
        <v>0.2310121</v>
      </c>
      <c r="Q108" s="333">
        <v>0.10681006999999999</v>
      </c>
      <c r="R108" s="333">
        <v>0.60062795000000002</v>
      </c>
      <c r="S108" s="333">
        <v>0.64437730000000004</v>
      </c>
      <c r="T108" s="333">
        <v>0.26453579999999999</v>
      </c>
      <c r="U108" s="333">
        <v>0.20468990000000001</v>
      </c>
      <c r="V108" s="333">
        <v>0.35455750000000003</v>
      </c>
      <c r="W108" s="333">
        <v>-0.24543798</v>
      </c>
      <c r="X108" s="333">
        <v>0.23451406</v>
      </c>
      <c r="Y108" s="333">
        <v>0.40734295999999998</v>
      </c>
      <c r="Z108" s="333">
        <v>-0.1240197</v>
      </c>
      <c r="AA108" s="333">
        <v>-0.44556620000000002</v>
      </c>
      <c r="AB108" s="333">
        <v>0.3249069</v>
      </c>
      <c r="AC108" s="333">
        <v>0.1925433</v>
      </c>
      <c r="AD108" s="337"/>
    </row>
    <row r="109" spans="1:30" ht="12" thickBot="1" x14ac:dyDescent="0.25">
      <c r="A109" s="337"/>
      <c r="B109" s="333" t="s">
        <v>1283</v>
      </c>
      <c r="C109" s="333">
        <v>-0.72718318000000004</v>
      </c>
      <c r="D109" s="333">
        <v>-0.72448270000000003</v>
      </c>
      <c r="E109" s="333">
        <v>-0.36314734999999998</v>
      </c>
      <c r="F109" s="333">
        <v>0.55763278000000005</v>
      </c>
      <c r="G109" s="333">
        <v>0.73043328799999996</v>
      </c>
      <c r="H109" s="333">
        <v>-0.32638882299999999</v>
      </c>
      <c r="I109" s="333">
        <v>-0.55423319999999998</v>
      </c>
      <c r="J109" s="333">
        <v>0.61888215999999996</v>
      </c>
      <c r="K109" s="333">
        <v>0.76495939999999996</v>
      </c>
      <c r="L109" s="333">
        <v>0.77143415999999998</v>
      </c>
      <c r="M109" s="333">
        <v>0.65094320000000006</v>
      </c>
      <c r="N109" s="333">
        <v>0.65711944</v>
      </c>
      <c r="O109" s="333">
        <v>1</v>
      </c>
      <c r="P109" s="333">
        <v>-0.1188989</v>
      </c>
      <c r="Q109" s="333">
        <v>-9.1181940000000003E-2</v>
      </c>
      <c r="R109" s="334">
        <v>0.95867393999999995</v>
      </c>
      <c r="S109" s="333">
        <v>0.76250426000000004</v>
      </c>
      <c r="T109" s="333">
        <v>0.61957439999999997</v>
      </c>
      <c r="U109" s="333">
        <v>0.70058620000000005</v>
      </c>
      <c r="V109" s="333">
        <v>0.74438170000000004</v>
      </c>
      <c r="W109" s="333">
        <v>-0.69103672000000005</v>
      </c>
      <c r="X109" s="333">
        <v>0.71102958000000005</v>
      </c>
      <c r="Y109" s="333">
        <v>0.72878487999999997</v>
      </c>
      <c r="Z109" s="333">
        <v>-0.80476859999999995</v>
      </c>
      <c r="AA109" s="333">
        <v>-0.6062748</v>
      </c>
      <c r="AB109" s="333">
        <v>3.2690080000000003E-2</v>
      </c>
      <c r="AC109" s="333">
        <v>0.6847917</v>
      </c>
      <c r="AD109" s="337"/>
    </row>
    <row r="110" spans="1:30" ht="12" thickBot="1" x14ac:dyDescent="0.25">
      <c r="A110" s="337"/>
      <c r="B110" s="333" t="s">
        <v>1284</v>
      </c>
      <c r="C110" s="333">
        <v>0.23082596</v>
      </c>
      <c r="D110" s="333">
        <v>0.25675130000000002</v>
      </c>
      <c r="E110" s="333">
        <v>0.29824330999999998</v>
      </c>
      <c r="F110" s="333">
        <v>-0.16841626000000001</v>
      </c>
      <c r="G110" s="333">
        <v>-0.264710045</v>
      </c>
      <c r="H110" s="333">
        <v>8.2505089000000004E-2</v>
      </c>
      <c r="I110" s="333">
        <v>0.30727100000000002</v>
      </c>
      <c r="J110" s="333">
        <v>-0.20100596000000001</v>
      </c>
      <c r="K110" s="333">
        <v>-0.1068243</v>
      </c>
      <c r="L110" s="333">
        <v>-0.23003613000000001</v>
      </c>
      <c r="M110" s="333">
        <v>-0.11768299</v>
      </c>
      <c r="N110" s="333">
        <v>0.2310121</v>
      </c>
      <c r="O110" s="333">
        <v>-0.1188989</v>
      </c>
      <c r="P110" s="333">
        <v>1</v>
      </c>
      <c r="Q110" s="333">
        <v>0.13016087000000001</v>
      </c>
      <c r="R110" s="333">
        <v>-9.7137799999999996E-2</v>
      </c>
      <c r="S110" s="333">
        <v>-4.0871860000000003E-2</v>
      </c>
      <c r="T110" s="333">
        <v>-0.27905940000000001</v>
      </c>
      <c r="U110" s="333">
        <v>-0.36064960000000001</v>
      </c>
      <c r="V110" s="333">
        <v>-0.30049870000000001</v>
      </c>
      <c r="W110" s="333">
        <v>0.24376476999999999</v>
      </c>
      <c r="X110" s="333">
        <v>-0.27606272999999998</v>
      </c>
      <c r="Y110" s="333">
        <v>-0.26107468</v>
      </c>
      <c r="Z110" s="333">
        <v>0.36299530000000002</v>
      </c>
      <c r="AA110" s="333">
        <v>-0.14224249999999999</v>
      </c>
      <c r="AB110" s="333">
        <v>0.4169853</v>
      </c>
      <c r="AC110" s="333">
        <v>-0.18386520000000001</v>
      </c>
      <c r="AD110" s="337"/>
    </row>
    <row r="111" spans="1:30" ht="12" thickBot="1" x14ac:dyDescent="0.25">
      <c r="A111" s="337"/>
      <c r="B111" s="333" t="s">
        <v>1285</v>
      </c>
      <c r="C111" s="333">
        <v>0.24660700999999999</v>
      </c>
      <c r="D111" s="333">
        <v>0.21991910000000001</v>
      </c>
      <c r="E111" s="333">
        <v>0.24331792999999999</v>
      </c>
      <c r="F111" s="333">
        <v>-2.003897E-2</v>
      </c>
      <c r="G111" s="333">
        <v>-0.156833842</v>
      </c>
      <c r="H111" s="333">
        <v>9.9257056999999996E-2</v>
      </c>
      <c r="I111" s="333">
        <v>0.17471510000000001</v>
      </c>
      <c r="J111" s="333">
        <v>-5.8192939999999999E-2</v>
      </c>
      <c r="K111" s="333">
        <v>-0.18136279999999999</v>
      </c>
      <c r="L111" s="333">
        <v>-3.8503419999999997E-2</v>
      </c>
      <c r="M111" s="333">
        <v>-0.21672950999999999</v>
      </c>
      <c r="N111" s="333">
        <v>0.10681006999999999</v>
      </c>
      <c r="O111" s="333">
        <v>-9.1181940000000003E-2</v>
      </c>
      <c r="P111" s="333">
        <v>0.13016087000000001</v>
      </c>
      <c r="Q111" s="333">
        <v>1</v>
      </c>
      <c r="R111" s="333">
        <v>-7.208676E-2</v>
      </c>
      <c r="S111" s="333">
        <v>2.5265920000000001E-2</v>
      </c>
      <c r="T111" s="333">
        <v>-0.2295412</v>
      </c>
      <c r="U111" s="333">
        <v>-0.21407509999999999</v>
      </c>
      <c r="V111" s="333">
        <v>-0.24682989999999999</v>
      </c>
      <c r="W111" s="333">
        <v>0.17711683</v>
      </c>
      <c r="X111" s="333">
        <v>-0.1734858</v>
      </c>
      <c r="Y111" s="333">
        <v>-4.0480580000000002E-2</v>
      </c>
      <c r="Z111" s="333">
        <v>0.18358189999999999</v>
      </c>
      <c r="AA111" s="333">
        <v>-0.13311890000000001</v>
      </c>
      <c r="AB111" s="333">
        <v>0.24556800000000001</v>
      </c>
      <c r="AC111" s="333">
        <v>-0.16997950000000001</v>
      </c>
      <c r="AD111" s="337"/>
    </row>
    <row r="112" spans="1:30" ht="12" thickBot="1" x14ac:dyDescent="0.25">
      <c r="A112" s="337"/>
      <c r="B112" s="333" t="s">
        <v>1286</v>
      </c>
      <c r="C112" s="333">
        <v>-0.73579470999999996</v>
      </c>
      <c r="D112" s="333">
        <v>-0.74959640000000005</v>
      </c>
      <c r="E112" s="333">
        <v>-0.37353360000000002</v>
      </c>
      <c r="F112" s="333">
        <v>0.51830429</v>
      </c>
      <c r="G112" s="333">
        <v>0.72198688</v>
      </c>
      <c r="H112" s="333">
        <v>-0.38935418700000002</v>
      </c>
      <c r="I112" s="333">
        <v>-0.56921710000000003</v>
      </c>
      <c r="J112" s="333">
        <v>0.59391340999999997</v>
      </c>
      <c r="K112" s="333">
        <v>0.79043470000000005</v>
      </c>
      <c r="L112" s="333">
        <v>0.77743136999999995</v>
      </c>
      <c r="M112" s="333">
        <v>0.64441696000000004</v>
      </c>
      <c r="N112" s="333">
        <v>0.60062795000000002</v>
      </c>
      <c r="O112" s="334">
        <v>0.95867393999999995</v>
      </c>
      <c r="P112" s="333">
        <v>-9.7137799999999996E-2</v>
      </c>
      <c r="Q112" s="333">
        <v>-7.208676E-2</v>
      </c>
      <c r="R112" s="333">
        <v>1</v>
      </c>
      <c r="S112" s="333">
        <v>0.77460012</v>
      </c>
      <c r="T112" s="333">
        <v>0.63446570000000002</v>
      </c>
      <c r="U112" s="333">
        <v>0.71389950000000002</v>
      </c>
      <c r="V112" s="333">
        <v>0.73491819999999997</v>
      </c>
      <c r="W112" s="333">
        <v>-0.66895265000000004</v>
      </c>
      <c r="X112" s="333">
        <v>0.69294321999999997</v>
      </c>
      <c r="Y112" s="333">
        <v>0.74240775000000003</v>
      </c>
      <c r="Z112" s="333">
        <v>-0.80152999999999996</v>
      </c>
      <c r="AA112" s="333">
        <v>-0.63620010000000005</v>
      </c>
      <c r="AB112" s="333">
        <v>3.3542000000000002E-2</v>
      </c>
      <c r="AC112" s="333">
        <v>0.72899709999999995</v>
      </c>
      <c r="AD112" s="337"/>
    </row>
    <row r="113" spans="1:30" ht="12" thickBot="1" x14ac:dyDescent="0.25">
      <c r="A113" s="337"/>
      <c r="B113" s="333" t="s">
        <v>1287</v>
      </c>
      <c r="C113" s="333">
        <v>-0.59426011999999995</v>
      </c>
      <c r="D113" s="333">
        <v>-0.54493340000000001</v>
      </c>
      <c r="E113" s="333">
        <v>-0.26070921000000002</v>
      </c>
      <c r="F113" s="333">
        <v>0.39803589</v>
      </c>
      <c r="G113" s="333">
        <v>0.51266423000000005</v>
      </c>
      <c r="H113" s="333">
        <v>-0.241574656</v>
      </c>
      <c r="I113" s="333">
        <v>-0.40431080000000003</v>
      </c>
      <c r="J113" s="333">
        <v>0.4146262</v>
      </c>
      <c r="K113" s="333">
        <v>0.54461559999999998</v>
      </c>
      <c r="L113" s="333">
        <v>0.58194420999999996</v>
      </c>
      <c r="M113" s="333">
        <v>0.42467213999999998</v>
      </c>
      <c r="N113" s="333">
        <v>0.64437730000000004</v>
      </c>
      <c r="O113" s="333">
        <v>0.76250426000000004</v>
      </c>
      <c r="P113" s="333">
        <v>-4.0871860000000003E-2</v>
      </c>
      <c r="Q113" s="333">
        <v>2.5265920000000001E-2</v>
      </c>
      <c r="R113" s="333">
        <v>0.77460012</v>
      </c>
      <c r="S113" s="333">
        <v>1</v>
      </c>
      <c r="T113" s="333">
        <v>0.3919068</v>
      </c>
      <c r="U113" s="333">
        <v>0.42966549999999998</v>
      </c>
      <c r="V113" s="333">
        <v>0.46988370000000002</v>
      </c>
      <c r="W113" s="333">
        <v>-0.49734866</v>
      </c>
      <c r="X113" s="333">
        <v>0.50307840999999998</v>
      </c>
      <c r="Y113" s="333">
        <v>0.56485903999999998</v>
      </c>
      <c r="Z113" s="333">
        <v>-0.5017144</v>
      </c>
      <c r="AA113" s="333">
        <v>-0.59196009999999999</v>
      </c>
      <c r="AB113" s="333">
        <v>0.21197536</v>
      </c>
      <c r="AC113" s="333">
        <v>0.17197090000000001</v>
      </c>
      <c r="AD113" s="337"/>
    </row>
    <row r="114" spans="1:30" ht="12" thickBot="1" x14ac:dyDescent="0.25">
      <c r="A114" s="337"/>
      <c r="B114" s="333" t="s">
        <v>1288</v>
      </c>
      <c r="C114" s="333">
        <v>-0.62392320000000001</v>
      </c>
      <c r="D114" s="333">
        <v>-0.67119969999999995</v>
      </c>
      <c r="E114" s="333">
        <v>-0.38133929999999999</v>
      </c>
      <c r="F114" s="333">
        <v>0.33410118</v>
      </c>
      <c r="G114" s="333">
        <v>0.58501773899999998</v>
      </c>
      <c r="H114" s="333">
        <v>-0.33330617899999998</v>
      </c>
      <c r="I114" s="333">
        <v>-0.55574570000000001</v>
      </c>
      <c r="J114" s="333">
        <v>0.46733084000000003</v>
      </c>
      <c r="K114" s="333">
        <v>0.75638939999999999</v>
      </c>
      <c r="L114" s="333">
        <v>0.70632627999999997</v>
      </c>
      <c r="M114" s="333">
        <v>0.48978005000000002</v>
      </c>
      <c r="N114" s="333">
        <v>0.26453577</v>
      </c>
      <c r="O114" s="333">
        <v>0.61957443999999995</v>
      </c>
      <c r="P114" s="333">
        <v>-0.27905936999999997</v>
      </c>
      <c r="Q114" s="333">
        <v>-0.22954123000000001</v>
      </c>
      <c r="R114" s="333">
        <v>0.63446570000000002</v>
      </c>
      <c r="S114" s="333">
        <v>0.39190680999999999</v>
      </c>
      <c r="T114" s="333">
        <v>1</v>
      </c>
      <c r="U114" s="333">
        <v>0.64422699999999999</v>
      </c>
      <c r="V114" s="333">
        <v>0.68348909999999996</v>
      </c>
      <c r="W114" s="333">
        <v>-0.51469858000000002</v>
      </c>
      <c r="X114" s="333">
        <v>0.63492691999999995</v>
      </c>
      <c r="Y114" s="333">
        <v>0.70065025000000003</v>
      </c>
      <c r="Z114" s="333">
        <v>-0.60522140000000002</v>
      </c>
      <c r="AA114" s="333">
        <v>0.14166490000000001</v>
      </c>
      <c r="AB114" s="333">
        <v>-0.24012689000000001</v>
      </c>
      <c r="AC114" s="333">
        <v>0.60860420000000004</v>
      </c>
      <c r="AD114" s="337"/>
    </row>
    <row r="115" spans="1:30" ht="12" thickBot="1" x14ac:dyDescent="0.25">
      <c r="A115" s="337"/>
      <c r="B115" s="333" t="s">
        <v>1289</v>
      </c>
      <c r="C115" s="333">
        <v>-0.62889653000000001</v>
      </c>
      <c r="D115" s="333">
        <v>-0.66747409999999996</v>
      </c>
      <c r="E115" s="333">
        <v>-0.47270289999999998</v>
      </c>
      <c r="F115" s="333">
        <v>0.50081114000000004</v>
      </c>
      <c r="G115" s="333">
        <v>0.709499404</v>
      </c>
      <c r="H115" s="333">
        <v>-0.21662679800000001</v>
      </c>
      <c r="I115" s="333">
        <v>-0.57757329999999996</v>
      </c>
      <c r="J115" s="333">
        <v>0.58460626999999998</v>
      </c>
      <c r="K115" s="333">
        <v>0.70424229999999999</v>
      </c>
      <c r="L115" s="333">
        <v>0.65543779999999996</v>
      </c>
      <c r="M115" s="333">
        <v>0.55217570000000005</v>
      </c>
      <c r="N115" s="333">
        <v>0.20468989000000001</v>
      </c>
      <c r="O115" s="333">
        <v>0.70058617999999995</v>
      </c>
      <c r="P115" s="333">
        <v>-0.36064963999999999</v>
      </c>
      <c r="Q115" s="333">
        <v>-0.21407509999999999</v>
      </c>
      <c r="R115" s="333">
        <v>0.71389952000000001</v>
      </c>
      <c r="S115" s="333">
        <v>0.42966552000000002</v>
      </c>
      <c r="T115" s="333">
        <v>0.64422699999999999</v>
      </c>
      <c r="U115" s="333">
        <v>1</v>
      </c>
      <c r="V115" s="333">
        <v>0.76317559999999995</v>
      </c>
      <c r="W115" s="333">
        <v>-0.66780989999999996</v>
      </c>
      <c r="X115" s="333">
        <v>0.70791499000000002</v>
      </c>
      <c r="Y115" s="333">
        <v>0.64312539000000002</v>
      </c>
      <c r="Z115" s="333">
        <v>-0.77295659999999999</v>
      </c>
      <c r="AA115" s="333">
        <v>-0.31705410000000001</v>
      </c>
      <c r="AB115" s="333">
        <v>-0.64494404000000005</v>
      </c>
      <c r="AC115" s="333">
        <v>0.70646500000000001</v>
      </c>
      <c r="AD115" s="337"/>
    </row>
    <row r="116" spans="1:30" ht="12" thickBot="1" x14ac:dyDescent="0.25">
      <c r="A116" s="337"/>
      <c r="B116" s="333" t="s">
        <v>1290</v>
      </c>
      <c r="C116" s="333">
        <v>-0.75397873000000004</v>
      </c>
      <c r="D116" s="333">
        <v>-0.77566279999999999</v>
      </c>
      <c r="E116" s="333">
        <v>-0.42970042000000003</v>
      </c>
      <c r="F116" s="333">
        <v>0.46194475000000002</v>
      </c>
      <c r="G116" s="333">
        <v>0.78352471099999998</v>
      </c>
      <c r="H116" s="333">
        <v>-0.30268569099999998</v>
      </c>
      <c r="I116" s="333">
        <v>-0.60750680000000001</v>
      </c>
      <c r="J116" s="333">
        <v>0.58491548000000004</v>
      </c>
      <c r="K116" s="333">
        <v>0.79739479999999996</v>
      </c>
      <c r="L116" s="333">
        <v>0.79454851999999998</v>
      </c>
      <c r="M116" s="333">
        <v>0.61333528999999998</v>
      </c>
      <c r="N116" s="333">
        <v>0.35455753000000001</v>
      </c>
      <c r="O116" s="333">
        <v>0.74438170999999997</v>
      </c>
      <c r="P116" s="333">
        <v>-0.30049868000000002</v>
      </c>
      <c r="Q116" s="333">
        <v>-0.24682993</v>
      </c>
      <c r="R116" s="333">
        <v>0.73491825</v>
      </c>
      <c r="S116" s="333">
        <v>0.46988368000000003</v>
      </c>
      <c r="T116" s="333">
        <v>0.68348909999999996</v>
      </c>
      <c r="U116" s="333">
        <v>0.76317559999999995</v>
      </c>
      <c r="V116" s="333">
        <v>1</v>
      </c>
      <c r="W116" s="333">
        <v>-0.63858221000000004</v>
      </c>
      <c r="X116" s="333">
        <v>0.70510846999999999</v>
      </c>
      <c r="Y116" s="333">
        <v>0.78999171000000001</v>
      </c>
      <c r="Z116" s="333">
        <v>-0.7217654</v>
      </c>
      <c r="AA116" s="333">
        <v>-0.29478359999999998</v>
      </c>
      <c r="AB116" s="333">
        <v>-0.32094044999999999</v>
      </c>
      <c r="AC116" s="333">
        <v>0.67280479999999998</v>
      </c>
      <c r="AD116" s="337"/>
    </row>
    <row r="117" spans="1:30" ht="12" thickBot="1" x14ac:dyDescent="0.25">
      <c r="A117" s="337"/>
      <c r="B117" s="333" t="s">
        <v>1291</v>
      </c>
      <c r="C117" s="333">
        <v>0.69193961999999998</v>
      </c>
      <c r="D117" s="333">
        <v>0.6457543</v>
      </c>
      <c r="E117" s="333">
        <v>0.41936152999999998</v>
      </c>
      <c r="F117" s="333">
        <v>-0.87063824999999995</v>
      </c>
      <c r="G117" s="333">
        <v>-0.86681183900000003</v>
      </c>
      <c r="H117" s="333">
        <v>-3.5319385000000002E-2</v>
      </c>
      <c r="I117" s="333">
        <v>0.46224330000000002</v>
      </c>
      <c r="J117" s="333">
        <v>-0.81591656999999995</v>
      </c>
      <c r="K117" s="333">
        <v>-0.65960090000000005</v>
      </c>
      <c r="L117" s="333">
        <v>-0.59098079999999997</v>
      </c>
      <c r="M117" s="333">
        <v>-0.47557932000000003</v>
      </c>
      <c r="N117" s="333">
        <v>-0.24543798</v>
      </c>
      <c r="O117" s="333">
        <v>-0.69103672000000005</v>
      </c>
      <c r="P117" s="333">
        <v>0.24376476999999999</v>
      </c>
      <c r="Q117" s="333">
        <v>0.17711683</v>
      </c>
      <c r="R117" s="333">
        <v>-0.66895265000000004</v>
      </c>
      <c r="S117" s="333">
        <v>-0.49734866</v>
      </c>
      <c r="T117" s="333">
        <v>-0.51469860000000001</v>
      </c>
      <c r="U117" s="333">
        <v>-0.66780989999999996</v>
      </c>
      <c r="V117" s="333">
        <v>-0.63858219999999999</v>
      </c>
      <c r="W117" s="333">
        <v>1</v>
      </c>
      <c r="X117" s="333">
        <v>-0.84483671999999999</v>
      </c>
      <c r="Y117" s="333">
        <v>-0.61359008000000004</v>
      </c>
      <c r="Z117" s="333">
        <v>0.73894789999999999</v>
      </c>
      <c r="AA117" s="333">
        <v>0.39800170000000001</v>
      </c>
      <c r="AB117" s="333">
        <v>0.16378915999999999</v>
      </c>
      <c r="AC117" s="333">
        <v>-0.55910610000000005</v>
      </c>
      <c r="AD117" s="337"/>
    </row>
    <row r="118" spans="1:30" ht="12" thickBot="1" x14ac:dyDescent="0.25">
      <c r="A118" s="337"/>
      <c r="B118" s="333" t="s">
        <v>1292</v>
      </c>
      <c r="C118" s="333">
        <v>-0.74687121999999995</v>
      </c>
      <c r="D118" s="333">
        <v>-0.76607369999999997</v>
      </c>
      <c r="E118" s="333">
        <v>-0.40850186999999999</v>
      </c>
      <c r="F118" s="333">
        <v>0.71248836999999998</v>
      </c>
      <c r="G118" s="333">
        <v>0.83969448999999996</v>
      </c>
      <c r="H118" s="333">
        <v>-8.3164173999999993E-2</v>
      </c>
      <c r="I118" s="333">
        <v>-0.62518810000000002</v>
      </c>
      <c r="J118" s="333">
        <v>0.86376001999999996</v>
      </c>
      <c r="K118" s="333">
        <v>0.7028972</v>
      </c>
      <c r="L118" s="333">
        <v>0.70018232999999996</v>
      </c>
      <c r="M118" s="333">
        <v>0.52525602999999998</v>
      </c>
      <c r="N118" s="333">
        <v>0.23451406</v>
      </c>
      <c r="O118" s="333">
        <v>0.71102958000000005</v>
      </c>
      <c r="P118" s="333">
        <v>-0.27606272999999998</v>
      </c>
      <c r="Q118" s="333">
        <v>-0.1734858</v>
      </c>
      <c r="R118" s="333">
        <v>0.69294321999999997</v>
      </c>
      <c r="S118" s="333">
        <v>0.50307840999999998</v>
      </c>
      <c r="T118" s="333">
        <v>0.63492689999999996</v>
      </c>
      <c r="U118" s="333">
        <v>0.70791499999999996</v>
      </c>
      <c r="V118" s="333">
        <v>0.70510850000000003</v>
      </c>
      <c r="W118" s="333">
        <v>-0.84483671999999999</v>
      </c>
      <c r="X118" s="333">
        <v>1</v>
      </c>
      <c r="Y118" s="333">
        <v>0.71134449</v>
      </c>
      <c r="Z118" s="333">
        <v>-0.75882439999999995</v>
      </c>
      <c r="AA118" s="333">
        <v>-0.2801688</v>
      </c>
      <c r="AB118" s="333">
        <v>-0.22101789999999999</v>
      </c>
      <c r="AC118" s="333">
        <v>0.58284429999999998</v>
      </c>
      <c r="AD118" s="337"/>
    </row>
    <row r="119" spans="1:30" ht="12" thickBot="1" x14ac:dyDescent="0.25">
      <c r="A119" s="337"/>
      <c r="B119" s="333" t="s">
        <v>1293</v>
      </c>
      <c r="C119" s="333">
        <v>-0.67463839000000003</v>
      </c>
      <c r="D119" s="333">
        <v>-0.65475740000000004</v>
      </c>
      <c r="E119" s="333">
        <v>-0.22557637999999999</v>
      </c>
      <c r="F119" s="333">
        <v>0.52284072999999998</v>
      </c>
      <c r="G119" s="333">
        <v>0.75582299900000005</v>
      </c>
      <c r="H119" s="333">
        <v>-0.18202283799999999</v>
      </c>
      <c r="I119" s="333">
        <v>-0.4767979</v>
      </c>
      <c r="J119" s="333">
        <v>0.65362880999999995</v>
      </c>
      <c r="K119" s="333">
        <v>0.7843369</v>
      </c>
      <c r="L119" s="334">
        <v>0.96680885000000005</v>
      </c>
      <c r="M119" s="333">
        <v>0.49602346000000003</v>
      </c>
      <c r="N119" s="333">
        <v>0.40734295999999998</v>
      </c>
      <c r="O119" s="333">
        <v>0.72878487999999997</v>
      </c>
      <c r="P119" s="333">
        <v>-0.26107468</v>
      </c>
      <c r="Q119" s="333">
        <v>-4.0480580000000002E-2</v>
      </c>
      <c r="R119" s="333">
        <v>0.74240775000000003</v>
      </c>
      <c r="S119" s="333">
        <v>0.56485903999999998</v>
      </c>
      <c r="T119" s="333">
        <v>0.7006502</v>
      </c>
      <c r="U119" s="333">
        <v>0.64312539999999996</v>
      </c>
      <c r="V119" s="333">
        <v>0.78999169999999996</v>
      </c>
      <c r="W119" s="333">
        <v>-0.61359008000000004</v>
      </c>
      <c r="X119" s="333">
        <v>0.71134449</v>
      </c>
      <c r="Y119" s="333">
        <v>1</v>
      </c>
      <c r="Z119" s="333">
        <v>-0.66413889999999998</v>
      </c>
      <c r="AA119" s="333">
        <v>-0.25677810000000001</v>
      </c>
      <c r="AB119" s="333">
        <v>-0.13815876999999999</v>
      </c>
      <c r="AC119" s="333">
        <v>0.56148160000000003</v>
      </c>
      <c r="AD119" s="337"/>
    </row>
    <row r="120" spans="1:30" ht="12" thickBot="1" x14ac:dyDescent="0.25">
      <c r="A120" s="337"/>
      <c r="B120" s="333" t="s">
        <v>1294</v>
      </c>
      <c r="C120" s="333">
        <v>0.72522646000000002</v>
      </c>
      <c r="D120" s="333">
        <v>0.73065959999999996</v>
      </c>
      <c r="E120" s="333">
        <v>0.42176911</v>
      </c>
      <c r="F120" s="333">
        <v>-0.60667625000000003</v>
      </c>
      <c r="G120" s="333">
        <v>-0.74390271100000005</v>
      </c>
      <c r="H120" s="333">
        <v>0.26956573299999997</v>
      </c>
      <c r="I120" s="333">
        <v>0.55803950000000002</v>
      </c>
      <c r="J120" s="333">
        <v>-0.67704112999999999</v>
      </c>
      <c r="K120" s="333">
        <v>-0.71763089999999996</v>
      </c>
      <c r="L120" s="333">
        <v>-0.63553283999999999</v>
      </c>
      <c r="M120" s="333">
        <v>-0.47064486999999999</v>
      </c>
      <c r="N120" s="333">
        <v>-0.1240197</v>
      </c>
      <c r="O120" s="333">
        <v>-0.80476861</v>
      </c>
      <c r="P120" s="333">
        <v>0.36299525999999999</v>
      </c>
      <c r="Q120" s="333">
        <v>0.18358186000000001</v>
      </c>
      <c r="R120" s="333">
        <v>-0.80152999999999996</v>
      </c>
      <c r="S120" s="333">
        <v>-0.5017144</v>
      </c>
      <c r="T120" s="333">
        <v>-0.60522140000000002</v>
      </c>
      <c r="U120" s="333">
        <v>-0.77295659999999999</v>
      </c>
      <c r="V120" s="333">
        <v>-0.7217654</v>
      </c>
      <c r="W120" s="333">
        <v>0.73894784999999996</v>
      </c>
      <c r="X120" s="333">
        <v>-0.75882437999999997</v>
      </c>
      <c r="Y120" s="333">
        <v>-0.66413887000000005</v>
      </c>
      <c r="Z120" s="333">
        <v>1</v>
      </c>
      <c r="AA120" s="333">
        <v>0.46219890000000002</v>
      </c>
      <c r="AB120" s="333">
        <v>0.20973180999999999</v>
      </c>
      <c r="AC120" s="333">
        <v>-0.77684620000000004</v>
      </c>
      <c r="AD120" s="337"/>
    </row>
    <row r="121" spans="1:30" ht="12" thickBot="1" x14ac:dyDescent="0.25">
      <c r="A121" s="337"/>
      <c r="B121" s="333" t="s">
        <v>1295</v>
      </c>
      <c r="C121" s="333">
        <v>0.36719727000000002</v>
      </c>
      <c r="D121" s="333">
        <v>0.30906939999999999</v>
      </c>
      <c r="E121" s="333">
        <v>0.12284763</v>
      </c>
      <c r="F121" s="333">
        <v>-0.38390445000000001</v>
      </c>
      <c r="G121" s="333">
        <v>-0.39104148300000002</v>
      </c>
      <c r="H121" s="333">
        <v>0.113791714</v>
      </c>
      <c r="I121" s="333">
        <v>0.18051349999999999</v>
      </c>
      <c r="J121" s="333">
        <v>-0.34087228000000003</v>
      </c>
      <c r="K121" s="333">
        <v>-0.28410059999999998</v>
      </c>
      <c r="L121" s="333">
        <v>-0.28633273999999997</v>
      </c>
      <c r="M121" s="333">
        <v>-0.33755552999999999</v>
      </c>
      <c r="N121" s="333">
        <v>-0.44556623000000001</v>
      </c>
      <c r="O121" s="333">
        <v>-0.60627478999999995</v>
      </c>
      <c r="P121" s="333">
        <v>-0.14224252000000001</v>
      </c>
      <c r="Q121" s="333">
        <v>-0.13311886000000001</v>
      </c>
      <c r="R121" s="333">
        <v>-0.63620014999999996</v>
      </c>
      <c r="S121" s="333">
        <v>-0.59196008</v>
      </c>
      <c r="T121" s="333">
        <v>0.14166490000000001</v>
      </c>
      <c r="U121" s="333">
        <v>-0.31705410000000001</v>
      </c>
      <c r="V121" s="333">
        <v>-0.29478359999999998</v>
      </c>
      <c r="W121" s="333">
        <v>0.39800173</v>
      </c>
      <c r="X121" s="333">
        <v>-0.28016879</v>
      </c>
      <c r="Y121" s="333">
        <v>-0.25677809000000001</v>
      </c>
      <c r="Z121" s="333">
        <v>0.46219890000000002</v>
      </c>
      <c r="AA121" s="333">
        <v>1</v>
      </c>
      <c r="AB121" s="333">
        <v>-0.24307317000000001</v>
      </c>
      <c r="AC121" s="333">
        <v>-0.35411419999999999</v>
      </c>
      <c r="AD121" s="337"/>
    </row>
    <row r="122" spans="1:30" ht="12" thickBot="1" x14ac:dyDescent="0.25">
      <c r="A122" s="337"/>
      <c r="B122" s="333" t="s">
        <v>1296</v>
      </c>
      <c r="C122" s="333">
        <v>8.2862420000000006E-2</v>
      </c>
      <c r="D122" s="333">
        <v>0.14654239999999999</v>
      </c>
      <c r="E122" s="333">
        <v>0.27042224999999998</v>
      </c>
      <c r="F122" s="333">
        <v>-6.9584499999999994E-2</v>
      </c>
      <c r="G122" s="333">
        <v>-0.203015786</v>
      </c>
      <c r="H122" s="333">
        <v>-1.8866125000000001E-2</v>
      </c>
      <c r="I122" s="333">
        <v>0.21507109999999999</v>
      </c>
      <c r="J122" s="333">
        <v>-0.12120997</v>
      </c>
      <c r="K122" s="333">
        <v>-0.15618219999999999</v>
      </c>
      <c r="L122" s="333">
        <v>-0.12131899</v>
      </c>
      <c r="M122" s="333">
        <v>-9.560333E-2</v>
      </c>
      <c r="N122" s="333">
        <v>0.3249069</v>
      </c>
      <c r="O122" s="333">
        <v>3.2690080000000003E-2</v>
      </c>
      <c r="P122" s="333">
        <v>0.4169853</v>
      </c>
      <c r="Q122" s="333">
        <v>0.24556800000000001</v>
      </c>
      <c r="R122" s="333">
        <v>3.3542000000000002E-2</v>
      </c>
      <c r="S122" s="333">
        <v>0.21197536</v>
      </c>
      <c r="T122" s="333">
        <v>-0.2401269</v>
      </c>
      <c r="U122" s="333">
        <v>-0.64494399999999996</v>
      </c>
      <c r="V122" s="333">
        <v>-0.32094040000000001</v>
      </c>
      <c r="W122" s="333">
        <v>0.16378915999999999</v>
      </c>
      <c r="X122" s="333">
        <v>-0.22101789999999999</v>
      </c>
      <c r="Y122" s="333">
        <v>-0.13815876999999999</v>
      </c>
      <c r="Z122" s="333">
        <v>0.2097318</v>
      </c>
      <c r="AA122" s="333">
        <v>-0.24307319999999999</v>
      </c>
      <c r="AB122" s="333">
        <v>1</v>
      </c>
      <c r="AC122" s="333">
        <v>-0.2196215</v>
      </c>
      <c r="AD122" s="337"/>
    </row>
    <row r="123" spans="1:30" ht="12" thickBot="1" x14ac:dyDescent="0.25">
      <c r="A123" s="337"/>
      <c r="B123" s="333" t="s">
        <v>1297</v>
      </c>
      <c r="C123" s="331">
        <v>-0.57064972000000003</v>
      </c>
      <c r="D123" s="331">
        <v>-0.62773800000000002</v>
      </c>
      <c r="E123" s="331">
        <v>-0.37550092000000002</v>
      </c>
      <c r="F123" s="331">
        <v>0.40611111</v>
      </c>
      <c r="G123" s="331">
        <v>0.59689044099999999</v>
      </c>
      <c r="H123" s="331">
        <v>-0.35202495</v>
      </c>
      <c r="I123" s="331">
        <v>-0.51468659999999999</v>
      </c>
      <c r="J123" s="331">
        <v>0.50512241000000002</v>
      </c>
      <c r="K123" s="331">
        <v>0.69509799999999999</v>
      </c>
      <c r="L123" s="331">
        <v>0.59208674999999999</v>
      </c>
      <c r="M123" s="331">
        <v>0.55868021000000001</v>
      </c>
      <c r="N123" s="331">
        <v>0.19254326999999999</v>
      </c>
      <c r="O123" s="331">
        <v>0.68479166000000002</v>
      </c>
      <c r="P123" s="331">
        <v>-0.18386520000000001</v>
      </c>
      <c r="Q123" s="331">
        <v>-0.16997947999999999</v>
      </c>
      <c r="R123" s="331">
        <v>0.72899709999999995</v>
      </c>
      <c r="S123" s="331">
        <v>0.17197093999999999</v>
      </c>
      <c r="T123" s="331">
        <v>0.60860420000000004</v>
      </c>
      <c r="U123" s="331">
        <v>0.70646500000000001</v>
      </c>
      <c r="V123" s="331">
        <v>0.67280479999999998</v>
      </c>
      <c r="W123" s="331">
        <v>-0.55910610000000005</v>
      </c>
      <c r="X123" s="331">
        <v>0.58284429999999998</v>
      </c>
      <c r="Y123" s="331">
        <v>0.56148160999999996</v>
      </c>
      <c r="Z123" s="331">
        <v>-0.77684620000000004</v>
      </c>
      <c r="AA123" s="331">
        <v>-0.35411419999999999</v>
      </c>
      <c r="AB123" s="331">
        <v>-0.21962145999999999</v>
      </c>
      <c r="AC123" s="331">
        <v>1</v>
      </c>
      <c r="AD123" s="337"/>
    </row>
    <row r="124" spans="1:30" x14ac:dyDescent="0.2">
      <c r="A124" s="337"/>
      <c r="B124" s="338"/>
      <c r="C124" s="338"/>
      <c r="D124" s="338"/>
      <c r="E124" s="338"/>
      <c r="F124" s="338"/>
      <c r="G124" s="338"/>
      <c r="H124" s="338"/>
      <c r="I124" s="338"/>
      <c r="J124" s="338"/>
      <c r="K124" s="338"/>
      <c r="L124" s="338"/>
      <c r="M124" s="338"/>
      <c r="N124" s="338"/>
      <c r="O124" s="338"/>
      <c r="P124" s="338"/>
      <c r="Q124" s="338"/>
      <c r="R124" s="338"/>
      <c r="S124" s="338"/>
      <c r="T124" s="338"/>
      <c r="U124" s="338"/>
      <c r="V124" s="338"/>
      <c r="W124" s="338"/>
      <c r="X124" s="338"/>
      <c r="Y124" s="338"/>
      <c r="Z124" s="338"/>
      <c r="AA124" s="338"/>
      <c r="AB124" s="338"/>
      <c r="AC124" s="338"/>
      <c r="AD124" s="337"/>
    </row>
    <row r="125" spans="1:30" x14ac:dyDescent="0.2">
      <c r="B125" s="331"/>
      <c r="C125" s="331"/>
      <c r="D125" s="331"/>
      <c r="E125" s="331"/>
      <c r="F125" s="331"/>
      <c r="G125" s="331"/>
      <c r="H125" s="331"/>
      <c r="I125" s="331"/>
      <c r="J125" s="331"/>
      <c r="K125" s="331"/>
      <c r="L125" s="331"/>
      <c r="M125" s="331"/>
      <c r="N125" s="331"/>
      <c r="O125" s="331"/>
      <c r="P125" s="331"/>
      <c r="Q125" s="331"/>
      <c r="R125" s="331"/>
      <c r="S125" s="331"/>
      <c r="T125" s="331"/>
      <c r="U125" s="331"/>
      <c r="V125" s="331"/>
      <c r="W125" s="331"/>
      <c r="X125" s="331"/>
      <c r="Y125" s="331"/>
      <c r="Z125" s="331"/>
      <c r="AA125" s="331"/>
      <c r="AB125" s="331"/>
      <c r="AC125" s="331"/>
    </row>
    <row r="126" spans="1:30" ht="12" thickBot="1" x14ac:dyDescent="0.25">
      <c r="A126" s="337"/>
      <c r="B126" s="336" t="s">
        <v>1517</v>
      </c>
      <c r="C126" s="336"/>
      <c r="D126" s="336"/>
      <c r="E126" s="336"/>
      <c r="F126" s="338"/>
      <c r="G126" s="338"/>
      <c r="H126" s="338"/>
      <c r="I126" s="338"/>
      <c r="J126" s="338"/>
      <c r="K126" s="338"/>
      <c r="L126" s="338"/>
      <c r="M126" s="338"/>
      <c r="N126" s="338"/>
      <c r="O126" s="338"/>
      <c r="P126" s="338"/>
      <c r="Q126" s="338"/>
      <c r="R126" s="338"/>
      <c r="S126" s="338"/>
      <c r="T126" s="338"/>
      <c r="U126" s="338"/>
      <c r="V126" s="338"/>
      <c r="W126" s="338"/>
      <c r="X126" s="338"/>
      <c r="Y126" s="338"/>
      <c r="Z126" s="338"/>
      <c r="AA126" s="338"/>
      <c r="AB126" s="338"/>
      <c r="AC126" s="338"/>
      <c r="AD126" s="337"/>
    </row>
    <row r="127" spans="1:30" ht="12" thickBot="1" x14ac:dyDescent="0.25">
      <c r="A127" s="337"/>
      <c r="B127" s="331"/>
      <c r="C127" s="333" t="s">
        <v>1271</v>
      </c>
      <c r="D127" s="333" t="s">
        <v>1272</v>
      </c>
      <c r="E127" s="333" t="s">
        <v>1273</v>
      </c>
      <c r="F127" s="333" t="s">
        <v>1274</v>
      </c>
      <c r="G127" s="333" t="s">
        <v>1275</v>
      </c>
      <c r="H127" s="333" t="s">
        <v>1276</v>
      </c>
      <c r="I127" s="333" t="s">
        <v>1277</v>
      </c>
      <c r="J127" s="333" t="s">
        <v>1278</v>
      </c>
      <c r="K127" s="333" t="s">
        <v>1279</v>
      </c>
      <c r="L127" s="333" t="s">
        <v>1280</v>
      </c>
      <c r="M127" s="333" t="s">
        <v>1281</v>
      </c>
      <c r="N127" s="333" t="s">
        <v>1282</v>
      </c>
      <c r="O127" s="333" t="s">
        <v>1283</v>
      </c>
      <c r="P127" s="333" t="s">
        <v>1284</v>
      </c>
      <c r="Q127" s="333" t="s">
        <v>1285</v>
      </c>
      <c r="R127" s="333" t="s">
        <v>1286</v>
      </c>
      <c r="S127" s="333" t="s">
        <v>1287</v>
      </c>
      <c r="T127" s="333" t="s">
        <v>1288</v>
      </c>
      <c r="U127" s="333" t="s">
        <v>1289</v>
      </c>
      <c r="V127" s="333" t="s">
        <v>1290</v>
      </c>
      <c r="W127" s="333" t="s">
        <v>1291</v>
      </c>
      <c r="X127" s="333" t="s">
        <v>1292</v>
      </c>
      <c r="Y127" s="333" t="s">
        <v>1293</v>
      </c>
      <c r="Z127" s="333" t="s">
        <v>1294</v>
      </c>
      <c r="AA127" s="333" t="s">
        <v>1295</v>
      </c>
      <c r="AB127" s="333" t="s">
        <v>1296</v>
      </c>
      <c r="AC127" s="333" t="s">
        <v>1297</v>
      </c>
      <c r="AD127" s="337"/>
    </row>
    <row r="128" spans="1:30" ht="12" thickBot="1" x14ac:dyDescent="0.25">
      <c r="A128" s="337"/>
      <c r="B128" s="333" t="s">
        <v>1271</v>
      </c>
      <c r="C128" s="333">
        <v>1</v>
      </c>
      <c r="D128" s="333">
        <v>0.93752939999999996</v>
      </c>
      <c r="E128" s="333">
        <v>0.78746406999999996</v>
      </c>
      <c r="F128" s="333">
        <v>0.38991900000000002</v>
      </c>
      <c r="G128" s="333">
        <v>0.78715409999999997</v>
      </c>
      <c r="H128" s="333">
        <v>0.28941842499999998</v>
      </c>
      <c r="I128" s="333">
        <v>0.62508937799999997</v>
      </c>
      <c r="J128" s="333">
        <v>0.44558776700000002</v>
      </c>
      <c r="K128" s="333">
        <v>0.400983649</v>
      </c>
      <c r="L128" s="333">
        <v>-0.78604850000000004</v>
      </c>
      <c r="M128" s="333">
        <v>-0.53858554000000003</v>
      </c>
      <c r="N128" s="333">
        <v>-0.28159596999999997</v>
      </c>
      <c r="O128" s="333">
        <v>-0.35777702</v>
      </c>
      <c r="P128" s="333">
        <v>-0.55234678999999998</v>
      </c>
      <c r="Q128" s="333">
        <v>0.82514085000000004</v>
      </c>
      <c r="R128" s="333">
        <v>-0.28679758</v>
      </c>
      <c r="S128" s="333">
        <v>0.373326298</v>
      </c>
      <c r="T128" s="333">
        <v>0.79672398</v>
      </c>
      <c r="U128" s="333">
        <v>0.65284036999999995</v>
      </c>
      <c r="V128" s="333">
        <v>0.81304690999999996</v>
      </c>
      <c r="W128" s="333">
        <v>0.5114571</v>
      </c>
      <c r="X128" s="333">
        <v>-7.5105196999999999E-2</v>
      </c>
      <c r="Y128" s="333">
        <v>-0.72860009299999995</v>
      </c>
      <c r="Z128" s="333">
        <v>0.193752753</v>
      </c>
      <c r="AA128" s="333">
        <v>0.73192877999999995</v>
      </c>
      <c r="AB128" s="333">
        <v>-0.68235599999999996</v>
      </c>
      <c r="AC128" s="333">
        <v>-0.59682659999999998</v>
      </c>
      <c r="AD128" s="337"/>
    </row>
    <row r="129" spans="1:30" ht="12" thickBot="1" x14ac:dyDescent="0.25">
      <c r="A129" s="337"/>
      <c r="B129" s="333" t="s">
        <v>1272</v>
      </c>
      <c r="C129" s="333">
        <v>0.93752939999999996</v>
      </c>
      <c r="D129" s="333">
        <v>1</v>
      </c>
      <c r="E129" s="333">
        <v>0.84467106000000003</v>
      </c>
      <c r="F129" s="333">
        <v>0.46631890999999998</v>
      </c>
      <c r="G129" s="333">
        <v>0.868618</v>
      </c>
      <c r="H129" s="333">
        <v>0.35243688699999998</v>
      </c>
      <c r="I129" s="333">
        <v>0.70291268200000001</v>
      </c>
      <c r="J129" s="333">
        <v>0.51988378999999996</v>
      </c>
      <c r="K129" s="333">
        <v>0.45408240300000002</v>
      </c>
      <c r="L129" s="333">
        <v>-0.8511012</v>
      </c>
      <c r="M129" s="333">
        <v>-0.59125464000000005</v>
      </c>
      <c r="N129" s="333">
        <v>-0.31285026999999999</v>
      </c>
      <c r="O129" s="333">
        <v>-0.39151118000000001</v>
      </c>
      <c r="P129" s="333">
        <v>-0.61111873999999999</v>
      </c>
      <c r="Q129" s="333">
        <v>0.85664198999999996</v>
      </c>
      <c r="R129" s="333">
        <v>-0.31891541000000001</v>
      </c>
      <c r="S129" s="333">
        <v>0.41927505500000001</v>
      </c>
      <c r="T129" s="333">
        <v>0.81618159000000001</v>
      </c>
      <c r="U129" s="333">
        <v>0.69188693000000001</v>
      </c>
      <c r="V129" s="333">
        <v>0.86612785000000003</v>
      </c>
      <c r="W129" s="333">
        <v>0.49571609999999999</v>
      </c>
      <c r="X129" s="333">
        <v>-4.5640697000000001E-2</v>
      </c>
      <c r="Y129" s="333">
        <v>-0.79349859300000003</v>
      </c>
      <c r="Z129" s="333">
        <v>0.20137769899999999</v>
      </c>
      <c r="AA129" s="333">
        <v>0.74593664000000004</v>
      </c>
      <c r="AB129" s="333">
        <v>-0.71843690999999998</v>
      </c>
      <c r="AC129" s="333">
        <v>-0.65003169999999999</v>
      </c>
      <c r="AD129" s="337"/>
    </row>
    <row r="130" spans="1:30" ht="12" thickBot="1" x14ac:dyDescent="0.25">
      <c r="A130" s="337"/>
      <c r="B130" s="333" t="s">
        <v>1273</v>
      </c>
      <c r="C130" s="333">
        <v>0.7874641</v>
      </c>
      <c r="D130" s="333">
        <v>0.84467110000000001</v>
      </c>
      <c r="E130" s="333">
        <v>1</v>
      </c>
      <c r="F130" s="333">
        <v>0.68311197999999995</v>
      </c>
      <c r="G130" s="333">
        <v>0.89212639999999999</v>
      </c>
      <c r="H130" s="333">
        <v>0.51612220099999995</v>
      </c>
      <c r="I130" s="333">
        <v>0.87885792100000004</v>
      </c>
      <c r="J130" s="333">
        <v>0.71886058100000005</v>
      </c>
      <c r="K130" s="333">
        <v>0.29982033699999999</v>
      </c>
      <c r="L130" s="333">
        <v>-0.7311436</v>
      </c>
      <c r="M130" s="333">
        <v>-0.50753440000000005</v>
      </c>
      <c r="N130" s="333">
        <v>-0.23131549000000001</v>
      </c>
      <c r="O130" s="333">
        <v>-0.29099244000000002</v>
      </c>
      <c r="P130" s="333">
        <v>-0.56231898999999996</v>
      </c>
      <c r="Q130" s="333">
        <v>0.69354943000000002</v>
      </c>
      <c r="R130" s="333">
        <v>-0.28286352999999997</v>
      </c>
      <c r="S130" s="333">
        <v>0.36652008200000002</v>
      </c>
      <c r="T130" s="333">
        <v>0.61231683000000003</v>
      </c>
      <c r="U130" s="333">
        <v>0.53235639999999995</v>
      </c>
      <c r="V130" s="333">
        <v>0.71171234999999999</v>
      </c>
      <c r="W130" s="333">
        <v>0.41791460000000002</v>
      </c>
      <c r="X130" s="333">
        <v>4.1129116E-2</v>
      </c>
      <c r="Y130" s="333">
        <v>-0.68834653700000004</v>
      </c>
      <c r="Z130" s="333">
        <v>0.17387985</v>
      </c>
      <c r="AA130" s="333">
        <v>0.60665146999999997</v>
      </c>
      <c r="AB130" s="333">
        <v>-0.60115426999999999</v>
      </c>
      <c r="AC130" s="333">
        <v>-0.57273399999999997</v>
      </c>
      <c r="AD130" s="337"/>
    </row>
    <row r="131" spans="1:30" ht="12" thickBot="1" x14ac:dyDescent="0.25">
      <c r="A131" s="337"/>
      <c r="B131" s="333" t="s">
        <v>1274</v>
      </c>
      <c r="C131" s="333">
        <v>0.38991900000000002</v>
      </c>
      <c r="D131" s="333">
        <v>0.46631889999999998</v>
      </c>
      <c r="E131" s="333">
        <v>0.68311197999999995</v>
      </c>
      <c r="F131" s="333">
        <v>1</v>
      </c>
      <c r="G131" s="333">
        <v>0.74239390000000005</v>
      </c>
      <c r="H131" s="333">
        <v>0.78473180600000003</v>
      </c>
      <c r="I131" s="333">
        <v>0.77666423299999998</v>
      </c>
      <c r="J131" s="333">
        <v>0.82943833199999994</v>
      </c>
      <c r="K131" s="333">
        <v>4.9494191E-2</v>
      </c>
      <c r="L131" s="333">
        <v>-0.38048660000000001</v>
      </c>
      <c r="M131" s="333">
        <v>-0.33480464999999998</v>
      </c>
      <c r="N131" s="333">
        <v>-7.0137450000000004E-2</v>
      </c>
      <c r="O131" s="333">
        <v>-3.3759860000000003E-2</v>
      </c>
      <c r="P131" s="333">
        <v>-0.20268348</v>
      </c>
      <c r="Q131" s="333">
        <v>0.28809467999999999</v>
      </c>
      <c r="R131" s="333">
        <v>-9.212861E-2</v>
      </c>
      <c r="S131" s="333">
        <v>0.167015049</v>
      </c>
      <c r="T131" s="333">
        <v>0.20614077</v>
      </c>
      <c r="U131" s="333">
        <v>0.19605168000000001</v>
      </c>
      <c r="V131" s="333">
        <v>0.24513233000000001</v>
      </c>
      <c r="W131" s="333">
        <v>-0.3595546</v>
      </c>
      <c r="X131" s="333">
        <v>0.29690823799999999</v>
      </c>
      <c r="Y131" s="333">
        <v>-0.32756147699999999</v>
      </c>
      <c r="Z131" s="333">
        <v>-3.6724694000000002E-2</v>
      </c>
      <c r="AA131" s="333">
        <v>0.23085536000000001</v>
      </c>
      <c r="AB131" s="333">
        <v>-0.26622537000000002</v>
      </c>
      <c r="AC131" s="333">
        <v>-0.2689378</v>
      </c>
      <c r="AD131" s="337"/>
    </row>
    <row r="132" spans="1:30" ht="12" thickBot="1" x14ac:dyDescent="0.25">
      <c r="A132" s="337"/>
      <c r="B132" s="333" t="s">
        <v>1275</v>
      </c>
      <c r="C132" s="333">
        <v>0.78715409999999997</v>
      </c>
      <c r="D132" s="333">
        <v>0.868618</v>
      </c>
      <c r="E132" s="333">
        <v>0.89212639000000005</v>
      </c>
      <c r="F132" s="333">
        <v>0.74239390999999999</v>
      </c>
      <c r="G132" s="333">
        <v>1</v>
      </c>
      <c r="H132" s="333">
        <v>0.53669234700000001</v>
      </c>
      <c r="I132" s="333">
        <v>0.79486314499999999</v>
      </c>
      <c r="J132" s="333">
        <v>0.69691770399999997</v>
      </c>
      <c r="K132" s="333">
        <v>0.40345523500000002</v>
      </c>
      <c r="L132" s="333">
        <v>-0.76679580000000003</v>
      </c>
      <c r="M132" s="333">
        <v>-0.57917273999999996</v>
      </c>
      <c r="N132" s="333">
        <v>-0.30199437000000001</v>
      </c>
      <c r="O132" s="333">
        <v>-0.35351649000000002</v>
      </c>
      <c r="P132" s="333">
        <v>-0.55197854000000002</v>
      </c>
      <c r="Q132" s="333">
        <v>0.71143624000000005</v>
      </c>
      <c r="R132" s="333">
        <v>-0.31258645000000002</v>
      </c>
      <c r="S132" s="333">
        <v>0.33309461400000001</v>
      </c>
      <c r="T132" s="333">
        <v>0.66807625000000004</v>
      </c>
      <c r="U132" s="333">
        <v>0.60150232999999997</v>
      </c>
      <c r="V132" s="333">
        <v>0.81951839000000004</v>
      </c>
      <c r="W132" s="333">
        <v>0.22035959999999999</v>
      </c>
      <c r="X132" s="333">
        <v>9.0399904000000003E-2</v>
      </c>
      <c r="Y132" s="333">
        <v>-0.69525082400000005</v>
      </c>
      <c r="Z132" s="333">
        <v>0.17644346</v>
      </c>
      <c r="AA132" s="333">
        <v>0.64532323000000003</v>
      </c>
      <c r="AB132" s="333">
        <v>-0.65847745999999996</v>
      </c>
      <c r="AC132" s="333">
        <v>-0.55301750000000005</v>
      </c>
      <c r="AD132" s="337"/>
    </row>
    <row r="133" spans="1:30" ht="12" thickBot="1" x14ac:dyDescent="0.25">
      <c r="A133" s="337"/>
      <c r="B133" s="333" t="s">
        <v>1276</v>
      </c>
      <c r="C133" s="333">
        <v>0.28941840000000002</v>
      </c>
      <c r="D133" s="333">
        <v>0.3524369</v>
      </c>
      <c r="E133" s="333">
        <v>0.51612219999999998</v>
      </c>
      <c r="F133" s="333">
        <v>0.78473181000000003</v>
      </c>
      <c r="G133" s="333">
        <v>0.53669230000000001</v>
      </c>
      <c r="H133" s="333">
        <v>1</v>
      </c>
      <c r="I133" s="333">
        <v>0.70832108500000002</v>
      </c>
      <c r="J133" s="333">
        <v>0.79296572099999996</v>
      </c>
      <c r="K133" s="333">
        <v>-9.7075687999999993E-2</v>
      </c>
      <c r="L133" s="333">
        <v>-0.19953660000000001</v>
      </c>
      <c r="M133" s="333">
        <v>-0.17778745000000001</v>
      </c>
      <c r="N133" s="333">
        <v>-8.4487209999999993E-2</v>
      </c>
      <c r="O133" s="333">
        <v>-7.6329040000000001E-2</v>
      </c>
      <c r="P133" s="333">
        <v>-8.1314689999999995E-2</v>
      </c>
      <c r="Q133" s="333">
        <v>0.10723246</v>
      </c>
      <c r="R133" s="333">
        <v>-0.11097409</v>
      </c>
      <c r="S133" s="333">
        <v>3.9381956000000003E-2</v>
      </c>
      <c r="T133" s="333">
        <v>0.11865225</v>
      </c>
      <c r="U133" s="333">
        <v>9.6296900000000005E-2</v>
      </c>
      <c r="V133" s="333">
        <v>8.2418749999999999E-2</v>
      </c>
      <c r="W133" s="333">
        <v>-0.30739689999999997</v>
      </c>
      <c r="X133" s="333">
        <v>0.34268839099999998</v>
      </c>
      <c r="Y133" s="333">
        <v>-0.191342137</v>
      </c>
      <c r="Z133" s="333">
        <v>-2.095291E-3</v>
      </c>
      <c r="AA133" s="333">
        <v>0.16560114000000001</v>
      </c>
      <c r="AB133" s="333">
        <v>-0.18911444999999999</v>
      </c>
      <c r="AC133" s="333">
        <v>-0.16237180000000001</v>
      </c>
      <c r="AD133" s="337"/>
    </row>
    <row r="134" spans="1:30" ht="12" thickBot="1" x14ac:dyDescent="0.25">
      <c r="A134" s="337"/>
      <c r="B134" s="333" t="s">
        <v>1277</v>
      </c>
      <c r="C134" s="333">
        <v>0.62508940000000002</v>
      </c>
      <c r="D134" s="333">
        <v>0.70291269999999995</v>
      </c>
      <c r="E134" s="333">
        <v>0.87885791999999996</v>
      </c>
      <c r="F134" s="333">
        <v>0.77666422999999996</v>
      </c>
      <c r="G134" s="333">
        <v>0.79486310000000004</v>
      </c>
      <c r="H134" s="333">
        <v>0.70832108500000002</v>
      </c>
      <c r="I134" s="333">
        <v>1</v>
      </c>
      <c r="J134" s="333">
        <v>0.78841959699999997</v>
      </c>
      <c r="K134" s="333">
        <v>0.13848234700000001</v>
      </c>
      <c r="L134" s="333">
        <v>-0.56519269999999999</v>
      </c>
      <c r="M134" s="333">
        <v>-0.44328944999999997</v>
      </c>
      <c r="N134" s="333">
        <v>-0.14039652999999999</v>
      </c>
      <c r="O134" s="333">
        <v>-0.19356720999999999</v>
      </c>
      <c r="P134" s="333">
        <v>-0.38629406999999999</v>
      </c>
      <c r="Q134" s="333">
        <v>0.47933934</v>
      </c>
      <c r="R134" s="333">
        <v>-0.20912194000000001</v>
      </c>
      <c r="S134" s="333">
        <v>0.24743469000000001</v>
      </c>
      <c r="T134" s="333">
        <v>0.36642365999999998</v>
      </c>
      <c r="U134" s="333">
        <v>0.31807837</v>
      </c>
      <c r="V134" s="333">
        <v>0.48102134000000002</v>
      </c>
      <c r="W134" s="333">
        <v>0.15142639999999999</v>
      </c>
      <c r="X134" s="333">
        <v>1.576339E-3</v>
      </c>
      <c r="Y134" s="333">
        <v>-0.50810087599999998</v>
      </c>
      <c r="Z134" s="333">
        <v>0.108595178</v>
      </c>
      <c r="AA134" s="333">
        <v>0.36260197</v>
      </c>
      <c r="AB134" s="333">
        <v>-0.37333116</v>
      </c>
      <c r="AC134" s="333">
        <v>-0.4380329</v>
      </c>
      <c r="AD134" s="337"/>
    </row>
    <row r="135" spans="1:30" ht="12" thickBot="1" x14ac:dyDescent="0.25">
      <c r="A135" s="337"/>
      <c r="B135" s="333" t="s">
        <v>1278</v>
      </c>
      <c r="C135" s="333">
        <v>0.44558779999999998</v>
      </c>
      <c r="D135" s="333">
        <v>0.51988380000000001</v>
      </c>
      <c r="E135" s="333">
        <v>0.71886057999999997</v>
      </c>
      <c r="F135" s="333">
        <v>0.82943833</v>
      </c>
      <c r="G135" s="333">
        <v>0.69691769999999997</v>
      </c>
      <c r="H135" s="333">
        <v>0.79296572099999996</v>
      </c>
      <c r="I135" s="333">
        <v>0.78841959699999997</v>
      </c>
      <c r="J135" s="333">
        <v>1</v>
      </c>
      <c r="K135" s="333">
        <v>9.5267370000000004E-3</v>
      </c>
      <c r="L135" s="333">
        <v>-0.36958920000000001</v>
      </c>
      <c r="M135" s="333">
        <v>-0.25446756999999998</v>
      </c>
      <c r="N135" s="333">
        <v>-8.3929870000000004E-2</v>
      </c>
      <c r="O135" s="333">
        <v>-5.6387890000000003E-2</v>
      </c>
      <c r="P135" s="333">
        <v>-0.26968714999999999</v>
      </c>
      <c r="Q135" s="333">
        <v>0.34300671999999999</v>
      </c>
      <c r="R135" s="333">
        <v>-8.0047220000000002E-2</v>
      </c>
      <c r="S135" s="333">
        <v>0.18724705799999999</v>
      </c>
      <c r="T135" s="333">
        <v>0.27952184000000002</v>
      </c>
      <c r="U135" s="333">
        <v>0.25690407999999998</v>
      </c>
      <c r="V135" s="333">
        <v>0.31636246000000001</v>
      </c>
      <c r="W135" s="333">
        <v>-0.112386</v>
      </c>
      <c r="X135" s="333">
        <v>0.60560778900000001</v>
      </c>
      <c r="Y135" s="333">
        <v>-0.39261582299999997</v>
      </c>
      <c r="Z135" s="333">
        <v>-2.3993856000000001E-2</v>
      </c>
      <c r="AA135" s="333">
        <v>0.30102192999999999</v>
      </c>
      <c r="AB135" s="333">
        <v>-0.32332745000000002</v>
      </c>
      <c r="AC135" s="333">
        <v>-0.2683567</v>
      </c>
      <c r="AD135" s="337"/>
    </row>
    <row r="136" spans="1:30" ht="12" thickBot="1" x14ac:dyDescent="0.25">
      <c r="A136" s="337"/>
      <c r="B136" s="333" t="s">
        <v>1279</v>
      </c>
      <c r="C136" s="333">
        <v>0.4009836</v>
      </c>
      <c r="D136" s="333">
        <v>0.4540824</v>
      </c>
      <c r="E136" s="333">
        <v>0.29982034000000002</v>
      </c>
      <c r="F136" s="333">
        <v>4.949419E-2</v>
      </c>
      <c r="G136" s="333">
        <v>0.40345520000000001</v>
      </c>
      <c r="H136" s="333">
        <v>-9.7075687999999993E-2</v>
      </c>
      <c r="I136" s="333">
        <v>0.13848234700000001</v>
      </c>
      <c r="J136" s="333">
        <v>9.5267370000000004E-3</v>
      </c>
      <c r="K136" s="333">
        <v>1</v>
      </c>
      <c r="L136" s="333">
        <v>-0.41464079999999998</v>
      </c>
      <c r="M136" s="333">
        <v>-0.33018143</v>
      </c>
      <c r="N136" s="333">
        <v>-0.13866560999999999</v>
      </c>
      <c r="O136" s="333">
        <v>-0.10492095</v>
      </c>
      <c r="P136" s="333">
        <v>-0.34010576999999997</v>
      </c>
      <c r="Q136" s="333">
        <v>0.48820474000000003</v>
      </c>
      <c r="R136" s="333">
        <v>-2.144687E-2</v>
      </c>
      <c r="S136" s="333">
        <v>0.27564355600000001</v>
      </c>
      <c r="T136" s="333">
        <v>0.55994577999999995</v>
      </c>
      <c r="U136" s="333">
        <v>0.47592179000000001</v>
      </c>
      <c r="V136" s="333">
        <v>0.56743310999999996</v>
      </c>
      <c r="W136" s="333">
        <v>0.3334878</v>
      </c>
      <c r="X136" s="333">
        <v>-0.157667851</v>
      </c>
      <c r="Y136" s="333">
        <v>-0.34703251699999998</v>
      </c>
      <c r="Z136" s="333">
        <v>6.6061346000000007E-2</v>
      </c>
      <c r="AA136" s="333">
        <v>0.44577238000000002</v>
      </c>
      <c r="AB136" s="333">
        <v>-0.42628479000000002</v>
      </c>
      <c r="AC136" s="333">
        <v>-0.23733679999999999</v>
      </c>
      <c r="AD136" s="337"/>
    </row>
    <row r="137" spans="1:30" ht="12" thickBot="1" x14ac:dyDescent="0.25">
      <c r="A137" s="337"/>
      <c r="B137" s="333" t="s">
        <v>1280</v>
      </c>
      <c r="C137" s="333">
        <v>-0.78604850000000004</v>
      </c>
      <c r="D137" s="333">
        <v>-0.8511012</v>
      </c>
      <c r="E137" s="333">
        <v>-0.73114365000000003</v>
      </c>
      <c r="F137" s="333">
        <v>-0.38048659000000001</v>
      </c>
      <c r="G137" s="333">
        <v>-0.76679580000000003</v>
      </c>
      <c r="H137" s="333">
        <v>-0.19953657499999999</v>
      </c>
      <c r="I137" s="333">
        <v>-0.56519266899999998</v>
      </c>
      <c r="J137" s="333">
        <v>-0.36958915399999998</v>
      </c>
      <c r="K137" s="333">
        <v>-0.41464083699999998</v>
      </c>
      <c r="L137" s="333">
        <v>1</v>
      </c>
      <c r="M137" s="333">
        <v>0.7238021</v>
      </c>
      <c r="N137" s="333">
        <v>0.49809270999999999</v>
      </c>
      <c r="O137" s="333">
        <v>0.54719319</v>
      </c>
      <c r="P137" s="333">
        <v>0.67214246</v>
      </c>
      <c r="Q137" s="333">
        <v>-0.78168859999999996</v>
      </c>
      <c r="R137" s="333">
        <v>0.48872900000000002</v>
      </c>
      <c r="S137" s="333">
        <v>-0.30713712399999998</v>
      </c>
      <c r="T137" s="333">
        <v>-0.72558708000000005</v>
      </c>
      <c r="U137" s="333">
        <v>-0.60577477999999996</v>
      </c>
      <c r="V137" s="333">
        <v>-0.79334256000000003</v>
      </c>
      <c r="W137" s="333">
        <v>-0.44888990000000001</v>
      </c>
      <c r="X137" s="333">
        <v>0.121908851</v>
      </c>
      <c r="Y137" s="333">
        <v>0.88976116599999999</v>
      </c>
      <c r="Z137" s="333">
        <v>-0.193384735</v>
      </c>
      <c r="AA137" s="333">
        <v>-0.70405035999999999</v>
      </c>
      <c r="AB137" s="333">
        <v>0.66183855999999996</v>
      </c>
      <c r="AC137" s="333">
        <v>0.63245980000000002</v>
      </c>
      <c r="AD137" s="337"/>
    </row>
    <row r="138" spans="1:30" ht="12" thickBot="1" x14ac:dyDescent="0.25">
      <c r="A138" s="337"/>
      <c r="B138" s="333" t="s">
        <v>1281</v>
      </c>
      <c r="C138" s="333">
        <v>-0.53858550000000005</v>
      </c>
      <c r="D138" s="333">
        <v>-0.59125459999999996</v>
      </c>
      <c r="E138" s="333">
        <v>-0.50753440000000005</v>
      </c>
      <c r="F138" s="333">
        <v>-0.33480464999999998</v>
      </c>
      <c r="G138" s="333">
        <v>-0.57917269999999998</v>
      </c>
      <c r="H138" s="333">
        <v>-0.17778745100000001</v>
      </c>
      <c r="I138" s="333">
        <v>-0.44328944999999997</v>
      </c>
      <c r="J138" s="333">
        <v>-0.25446756500000001</v>
      </c>
      <c r="K138" s="333">
        <v>-0.330181426</v>
      </c>
      <c r="L138" s="333">
        <v>0.7238021</v>
      </c>
      <c r="M138" s="333">
        <v>1</v>
      </c>
      <c r="N138" s="333">
        <v>0.62117776000000002</v>
      </c>
      <c r="O138" s="333">
        <v>0.54905141000000002</v>
      </c>
      <c r="P138" s="333">
        <v>0.55021489000000001</v>
      </c>
      <c r="Q138" s="333">
        <v>-0.56415636999999996</v>
      </c>
      <c r="R138" s="333">
        <v>0.46368686999999997</v>
      </c>
      <c r="S138" s="333">
        <v>-0.17690007099999999</v>
      </c>
      <c r="T138" s="333">
        <v>-0.45975094</v>
      </c>
      <c r="U138" s="333">
        <v>-0.35913562999999998</v>
      </c>
      <c r="V138" s="333">
        <v>-0.55705729000000004</v>
      </c>
      <c r="W138" s="333">
        <v>-0.21156159999999999</v>
      </c>
      <c r="X138" s="333">
        <v>0.17233695299999999</v>
      </c>
      <c r="Y138" s="333">
        <v>0.35980498</v>
      </c>
      <c r="Z138" s="333">
        <v>-1.2529775E-2</v>
      </c>
      <c r="AA138" s="333">
        <v>-0.4799485</v>
      </c>
      <c r="AB138" s="333">
        <v>0.42340170999999999</v>
      </c>
      <c r="AC138" s="333">
        <v>0.51832769999999995</v>
      </c>
      <c r="AD138" s="337"/>
    </row>
    <row r="139" spans="1:30" ht="12" thickBot="1" x14ac:dyDescent="0.25">
      <c r="A139" s="337"/>
      <c r="B139" s="333" t="s">
        <v>1282</v>
      </c>
      <c r="C139" s="333">
        <v>-0.28159600000000001</v>
      </c>
      <c r="D139" s="333">
        <v>-0.31285030000000003</v>
      </c>
      <c r="E139" s="333">
        <v>-0.23131549000000001</v>
      </c>
      <c r="F139" s="333">
        <v>-7.0137450000000004E-2</v>
      </c>
      <c r="G139" s="333">
        <v>-0.3019944</v>
      </c>
      <c r="H139" s="333">
        <v>-8.4487215000000004E-2</v>
      </c>
      <c r="I139" s="333">
        <v>-0.14039652999999999</v>
      </c>
      <c r="J139" s="333">
        <v>-8.3929874000000002E-2</v>
      </c>
      <c r="K139" s="333">
        <v>-0.13866561299999999</v>
      </c>
      <c r="L139" s="333">
        <v>0.4980927</v>
      </c>
      <c r="M139" s="333">
        <v>0.62117776000000002</v>
      </c>
      <c r="N139" s="333">
        <v>1</v>
      </c>
      <c r="O139" s="333">
        <v>0.80596811000000002</v>
      </c>
      <c r="P139" s="333">
        <v>0.53375055999999999</v>
      </c>
      <c r="Q139" s="333">
        <v>-0.34437826999999999</v>
      </c>
      <c r="R139" s="333">
        <v>0.73306307999999998</v>
      </c>
      <c r="S139" s="333">
        <v>0.26640418599999999</v>
      </c>
      <c r="T139" s="333">
        <v>-0.35050736999999998</v>
      </c>
      <c r="U139" s="333">
        <v>-0.33114038000000001</v>
      </c>
      <c r="V139" s="333">
        <v>-0.35401550999999998</v>
      </c>
      <c r="W139" s="333">
        <v>-0.19524749999999999</v>
      </c>
      <c r="X139" s="333">
        <v>7.1940878E-2</v>
      </c>
      <c r="Y139" s="333">
        <v>0.29308963300000002</v>
      </c>
      <c r="Z139" s="333">
        <v>0.119584775</v>
      </c>
      <c r="AA139" s="333">
        <v>-0.44692750999999997</v>
      </c>
      <c r="AB139" s="333">
        <v>0.45607772000000002</v>
      </c>
      <c r="AC139" s="333">
        <v>0.29703970000000002</v>
      </c>
      <c r="AD139" s="337"/>
    </row>
    <row r="140" spans="1:30" ht="12" thickBot="1" x14ac:dyDescent="0.25">
      <c r="A140" s="337"/>
      <c r="B140" s="333" t="s">
        <v>1283</v>
      </c>
      <c r="C140" s="333">
        <v>-0.35777700000000001</v>
      </c>
      <c r="D140" s="333">
        <v>-0.3915112</v>
      </c>
      <c r="E140" s="333">
        <v>-0.29099244000000002</v>
      </c>
      <c r="F140" s="333">
        <v>-3.3759860000000003E-2</v>
      </c>
      <c r="G140" s="333">
        <v>-0.35351650000000001</v>
      </c>
      <c r="H140" s="333">
        <v>-7.6329039000000001E-2</v>
      </c>
      <c r="I140" s="333">
        <v>-0.19356720799999999</v>
      </c>
      <c r="J140" s="333">
        <v>-5.6387886999999998E-2</v>
      </c>
      <c r="K140" s="333">
        <v>-0.104920951</v>
      </c>
      <c r="L140" s="333">
        <v>0.54719320000000005</v>
      </c>
      <c r="M140" s="333">
        <v>0.54905141000000002</v>
      </c>
      <c r="N140" s="333">
        <v>0.80596811000000002</v>
      </c>
      <c r="O140" s="333">
        <v>1</v>
      </c>
      <c r="P140" s="333">
        <v>0.45461918000000001</v>
      </c>
      <c r="Q140" s="333">
        <v>-0.32128883000000003</v>
      </c>
      <c r="R140" s="333">
        <v>0.89199496</v>
      </c>
      <c r="S140" s="333">
        <v>0.21368684399999999</v>
      </c>
      <c r="T140" s="333">
        <v>-0.41501388</v>
      </c>
      <c r="U140" s="333">
        <v>-0.32624468000000001</v>
      </c>
      <c r="V140" s="333">
        <v>-0.44346664000000002</v>
      </c>
      <c r="W140" s="333">
        <v>-0.32749440000000002</v>
      </c>
      <c r="X140" s="333">
        <v>0.166357436</v>
      </c>
      <c r="Y140" s="333">
        <v>0.389992532</v>
      </c>
      <c r="Z140" s="333">
        <v>-0.45529705700000001</v>
      </c>
      <c r="AA140" s="333">
        <v>-0.52558766000000001</v>
      </c>
      <c r="AB140" s="333">
        <v>0.48072654999999997</v>
      </c>
      <c r="AC140" s="333">
        <v>0.46247650000000001</v>
      </c>
      <c r="AD140" s="337"/>
    </row>
    <row r="141" spans="1:30" ht="12" thickBot="1" x14ac:dyDescent="0.25">
      <c r="A141" s="337"/>
      <c r="B141" s="333" t="s">
        <v>1284</v>
      </c>
      <c r="C141" s="333">
        <v>-0.55234680000000003</v>
      </c>
      <c r="D141" s="333">
        <v>-0.61111870000000001</v>
      </c>
      <c r="E141" s="333">
        <v>-0.56231898999999996</v>
      </c>
      <c r="F141" s="333">
        <v>-0.20268348</v>
      </c>
      <c r="G141" s="333">
        <v>-0.55197850000000004</v>
      </c>
      <c r="H141" s="333">
        <v>-8.1314687999999996E-2</v>
      </c>
      <c r="I141" s="333">
        <v>-0.38629406700000002</v>
      </c>
      <c r="J141" s="333">
        <v>-0.26968715500000001</v>
      </c>
      <c r="K141" s="333">
        <v>-0.34010576599999998</v>
      </c>
      <c r="L141" s="333">
        <v>0.67214249999999998</v>
      </c>
      <c r="M141" s="333">
        <v>0.55021489000000001</v>
      </c>
      <c r="N141" s="333">
        <v>0.53375055999999999</v>
      </c>
      <c r="O141" s="333">
        <v>0.45461918000000001</v>
      </c>
      <c r="P141" s="333">
        <v>1</v>
      </c>
      <c r="Q141" s="333">
        <v>-0.63280820000000004</v>
      </c>
      <c r="R141" s="333">
        <v>0.44070504999999999</v>
      </c>
      <c r="S141" s="333">
        <v>-0.15102347999999999</v>
      </c>
      <c r="T141" s="333">
        <v>-0.61883303000000001</v>
      </c>
      <c r="U141" s="333">
        <v>-0.58842291000000002</v>
      </c>
      <c r="V141" s="333">
        <v>-0.63002873000000004</v>
      </c>
      <c r="W141" s="333">
        <v>-0.46263120000000002</v>
      </c>
      <c r="X141" s="333">
        <v>4.2940037E-2</v>
      </c>
      <c r="Y141" s="333">
        <v>0.55051190400000005</v>
      </c>
      <c r="Z141" s="333">
        <v>-2.0458714999999999E-2</v>
      </c>
      <c r="AA141" s="333">
        <v>-0.61334319000000004</v>
      </c>
      <c r="AB141" s="333">
        <v>0.61809422000000003</v>
      </c>
      <c r="AC141" s="333">
        <v>0.44859739999999998</v>
      </c>
      <c r="AD141" s="337"/>
    </row>
    <row r="142" spans="1:30" ht="12" thickBot="1" x14ac:dyDescent="0.25">
      <c r="A142" s="337"/>
      <c r="B142" s="333" t="s">
        <v>1285</v>
      </c>
      <c r="C142" s="333">
        <v>0.82514089999999995</v>
      </c>
      <c r="D142" s="333">
        <v>0.85664200000000001</v>
      </c>
      <c r="E142" s="333">
        <v>0.69354943000000002</v>
      </c>
      <c r="F142" s="333">
        <v>0.28809467999999999</v>
      </c>
      <c r="G142" s="333">
        <v>0.71143619999999996</v>
      </c>
      <c r="H142" s="333">
        <v>0.107232463</v>
      </c>
      <c r="I142" s="333">
        <v>0.479339338</v>
      </c>
      <c r="J142" s="333">
        <v>0.34300671799999999</v>
      </c>
      <c r="K142" s="333">
        <v>0.488204739</v>
      </c>
      <c r="L142" s="333">
        <v>-0.78168859999999996</v>
      </c>
      <c r="M142" s="333">
        <v>-0.56415636999999996</v>
      </c>
      <c r="N142" s="333">
        <v>-0.34437826999999999</v>
      </c>
      <c r="O142" s="333">
        <v>-0.32128883000000003</v>
      </c>
      <c r="P142" s="333">
        <v>-0.63280820000000004</v>
      </c>
      <c r="Q142" s="333">
        <v>1</v>
      </c>
      <c r="R142" s="333">
        <v>-0.23412311</v>
      </c>
      <c r="S142" s="333">
        <v>0.413704715</v>
      </c>
      <c r="T142" s="333">
        <v>0.77876473000000002</v>
      </c>
      <c r="U142" s="333">
        <v>0.66006531999999996</v>
      </c>
      <c r="V142" s="333">
        <v>0.80193457000000001</v>
      </c>
      <c r="W142" s="333">
        <v>0.51313379999999997</v>
      </c>
      <c r="X142" s="333">
        <v>-4.799929E-2</v>
      </c>
      <c r="Y142" s="333">
        <v>-0.71666747500000005</v>
      </c>
      <c r="Z142" s="333">
        <v>2.6727496E-2</v>
      </c>
      <c r="AA142" s="333">
        <v>0.66102503999999995</v>
      </c>
      <c r="AB142" s="333">
        <v>-0.62447799000000004</v>
      </c>
      <c r="AC142" s="333">
        <v>-0.56896150000000001</v>
      </c>
      <c r="AD142" s="337"/>
    </row>
    <row r="143" spans="1:30" ht="12" thickBot="1" x14ac:dyDescent="0.25">
      <c r="A143" s="337"/>
      <c r="B143" s="333" t="s">
        <v>1286</v>
      </c>
      <c r="C143" s="333">
        <v>-0.28679759999999999</v>
      </c>
      <c r="D143" s="333">
        <v>-0.31891540000000002</v>
      </c>
      <c r="E143" s="333">
        <v>-0.28286352999999997</v>
      </c>
      <c r="F143" s="333">
        <v>-9.212861E-2</v>
      </c>
      <c r="G143" s="333">
        <v>-0.31258649999999999</v>
      </c>
      <c r="H143" s="333">
        <v>-0.11097409</v>
      </c>
      <c r="I143" s="333">
        <v>-0.20912193700000001</v>
      </c>
      <c r="J143" s="333">
        <v>-8.0047219000000003E-2</v>
      </c>
      <c r="K143" s="333">
        <v>-2.1446867000000001E-2</v>
      </c>
      <c r="L143" s="333">
        <v>0.48872900000000002</v>
      </c>
      <c r="M143" s="333">
        <v>0.46368686999999997</v>
      </c>
      <c r="N143" s="333">
        <v>0.73306307999999998</v>
      </c>
      <c r="O143" s="333">
        <v>0.89199496</v>
      </c>
      <c r="P143" s="333">
        <v>0.44070504999999999</v>
      </c>
      <c r="Q143" s="333">
        <v>-0.23412311</v>
      </c>
      <c r="R143" s="333">
        <v>1</v>
      </c>
      <c r="S143" s="333">
        <v>0.31440263099999999</v>
      </c>
      <c r="T143" s="333">
        <v>-0.35876406999999999</v>
      </c>
      <c r="U143" s="333">
        <v>-0.19934579999999999</v>
      </c>
      <c r="V143" s="333">
        <v>-0.32727539</v>
      </c>
      <c r="W143" s="333">
        <v>-0.23434240000000001</v>
      </c>
      <c r="X143" s="333">
        <v>0.155210192</v>
      </c>
      <c r="Y143" s="333">
        <v>0.34089058500000002</v>
      </c>
      <c r="Z143" s="333">
        <v>-0.39074819</v>
      </c>
      <c r="AA143" s="333">
        <v>-0.51272810999999996</v>
      </c>
      <c r="AB143" s="333">
        <v>0.41789946</v>
      </c>
      <c r="AC143" s="333">
        <v>0.48713129999999999</v>
      </c>
      <c r="AD143" s="337"/>
    </row>
    <row r="144" spans="1:30" ht="12" thickBot="1" x14ac:dyDescent="0.25">
      <c r="A144" s="337"/>
      <c r="B144" s="333" t="s">
        <v>1287</v>
      </c>
      <c r="C144" s="333">
        <v>0.3733263</v>
      </c>
      <c r="D144" s="333">
        <v>0.41927510000000001</v>
      </c>
      <c r="E144" s="333">
        <v>0.36652008000000003</v>
      </c>
      <c r="F144" s="333">
        <v>0.16701505</v>
      </c>
      <c r="G144" s="333">
        <v>0.33309460000000002</v>
      </c>
      <c r="H144" s="333">
        <v>3.9381956000000003E-2</v>
      </c>
      <c r="I144" s="333">
        <v>0.24743469000000001</v>
      </c>
      <c r="J144" s="333">
        <v>0.18724705799999999</v>
      </c>
      <c r="K144" s="333">
        <v>0.27564355600000001</v>
      </c>
      <c r="L144" s="333">
        <v>-0.3071371</v>
      </c>
      <c r="M144" s="333">
        <v>-0.17690006999999999</v>
      </c>
      <c r="N144" s="333">
        <v>0.26640418999999999</v>
      </c>
      <c r="O144" s="333">
        <v>0.21368683999999999</v>
      </c>
      <c r="P144" s="333">
        <v>-0.15102347999999999</v>
      </c>
      <c r="Q144" s="333">
        <v>0.41370472000000003</v>
      </c>
      <c r="R144" s="333">
        <v>0.31440263000000002</v>
      </c>
      <c r="S144" s="333">
        <v>1</v>
      </c>
      <c r="T144" s="333">
        <v>0.24396897000000001</v>
      </c>
      <c r="U144" s="333">
        <v>0.27882826999999999</v>
      </c>
      <c r="V144" s="333">
        <v>0.37717216999999997</v>
      </c>
      <c r="W144" s="333">
        <v>0.27690019999999999</v>
      </c>
      <c r="X144" s="333">
        <v>8.4859979999999998E-3</v>
      </c>
      <c r="Y144" s="333">
        <v>-0.33857362000000002</v>
      </c>
      <c r="Z144" s="333">
        <v>3.5751616999999999E-2</v>
      </c>
      <c r="AA144" s="333">
        <v>0.1104101</v>
      </c>
      <c r="AB144" s="333">
        <v>-0.15270049999999999</v>
      </c>
      <c r="AC144" s="333">
        <v>-0.61263730000000005</v>
      </c>
      <c r="AD144" s="337"/>
    </row>
    <row r="145" spans="1:30" ht="12" thickBot="1" x14ac:dyDescent="0.25">
      <c r="A145" s="337"/>
      <c r="B145" s="333" t="s">
        <v>1288</v>
      </c>
      <c r="C145" s="333">
        <v>0.79672399999999999</v>
      </c>
      <c r="D145" s="333">
        <v>0.81618159999999995</v>
      </c>
      <c r="E145" s="333">
        <v>0.61231683000000003</v>
      </c>
      <c r="F145" s="333">
        <v>0.20614077</v>
      </c>
      <c r="G145" s="333">
        <v>0.66807629999999996</v>
      </c>
      <c r="H145" s="333">
        <v>0.118652251</v>
      </c>
      <c r="I145" s="333">
        <v>0.36642365599999999</v>
      </c>
      <c r="J145" s="333">
        <v>0.27952184299999999</v>
      </c>
      <c r="K145" s="333">
        <v>0.55994578100000003</v>
      </c>
      <c r="L145" s="333">
        <v>-0.72558710000000004</v>
      </c>
      <c r="M145" s="333">
        <v>-0.45975094</v>
      </c>
      <c r="N145" s="333">
        <v>-0.35050736999999998</v>
      </c>
      <c r="O145" s="333">
        <v>-0.41501388</v>
      </c>
      <c r="P145" s="333">
        <v>-0.61883303000000001</v>
      </c>
      <c r="Q145" s="333">
        <v>0.77876473000000002</v>
      </c>
      <c r="R145" s="333">
        <v>-0.35876406999999999</v>
      </c>
      <c r="S145" s="333">
        <v>0.24396896700000001</v>
      </c>
      <c r="T145" s="333">
        <v>1</v>
      </c>
      <c r="U145" s="333">
        <v>0.78449595000000005</v>
      </c>
      <c r="V145" s="333">
        <v>0.80998857999999996</v>
      </c>
      <c r="W145" s="333">
        <v>0.53816019999999998</v>
      </c>
      <c r="X145" s="333">
        <v>-1.6078173000000001E-2</v>
      </c>
      <c r="Y145" s="333">
        <v>-0.68866787600000001</v>
      </c>
      <c r="Z145" s="333">
        <v>0.19946434900000001</v>
      </c>
      <c r="AA145" s="333">
        <v>0.92750038999999995</v>
      </c>
      <c r="AB145" s="333">
        <v>-0.83061573</v>
      </c>
      <c r="AC145" s="333">
        <v>-0.51440799999999998</v>
      </c>
      <c r="AD145" s="337"/>
    </row>
    <row r="146" spans="1:30" ht="12" thickBot="1" x14ac:dyDescent="0.25">
      <c r="A146" s="337"/>
      <c r="B146" s="333" t="s">
        <v>1289</v>
      </c>
      <c r="C146" s="333">
        <v>0.65284039999999999</v>
      </c>
      <c r="D146" s="333">
        <v>0.69188689999999997</v>
      </c>
      <c r="E146" s="333">
        <v>0.53235639999999995</v>
      </c>
      <c r="F146" s="333">
        <v>0.19605168000000001</v>
      </c>
      <c r="G146" s="333">
        <v>0.60150230000000005</v>
      </c>
      <c r="H146" s="333">
        <v>9.6296898000000006E-2</v>
      </c>
      <c r="I146" s="333">
        <v>0.31807837</v>
      </c>
      <c r="J146" s="333">
        <v>0.25690407799999998</v>
      </c>
      <c r="K146" s="333">
        <v>0.47592179200000001</v>
      </c>
      <c r="L146" s="333">
        <v>-0.60577479999999995</v>
      </c>
      <c r="M146" s="333">
        <v>-0.35913562999999998</v>
      </c>
      <c r="N146" s="333">
        <v>-0.33114038000000001</v>
      </c>
      <c r="O146" s="333">
        <v>-0.32624468000000001</v>
      </c>
      <c r="P146" s="333">
        <v>-0.58842291000000002</v>
      </c>
      <c r="Q146" s="333">
        <v>0.66006531999999996</v>
      </c>
      <c r="R146" s="333">
        <v>-0.19934579999999999</v>
      </c>
      <c r="S146" s="333">
        <v>0.27882826900000002</v>
      </c>
      <c r="T146" s="333">
        <v>0.78449595000000005</v>
      </c>
      <c r="U146" s="333">
        <v>1</v>
      </c>
      <c r="V146" s="333">
        <v>0.73374689999999998</v>
      </c>
      <c r="W146" s="333">
        <v>0.4789369</v>
      </c>
      <c r="X146" s="333">
        <v>1.1033022E-2</v>
      </c>
      <c r="Y146" s="333">
        <v>-0.57841574500000004</v>
      </c>
      <c r="Z146" s="333">
        <v>4.8927368999999998E-2</v>
      </c>
      <c r="AA146" s="333">
        <v>0.67880401999999995</v>
      </c>
      <c r="AB146" s="333">
        <v>-0.93114901000000005</v>
      </c>
      <c r="AC146" s="333">
        <v>-0.41815530000000001</v>
      </c>
      <c r="AD146" s="337"/>
    </row>
    <row r="147" spans="1:30" ht="12" thickBot="1" x14ac:dyDescent="0.25">
      <c r="A147" s="337"/>
      <c r="B147" s="333" t="s">
        <v>1290</v>
      </c>
      <c r="C147" s="333">
        <v>0.81304690000000002</v>
      </c>
      <c r="D147" s="333">
        <v>0.8661278</v>
      </c>
      <c r="E147" s="333">
        <v>0.71171234999999999</v>
      </c>
      <c r="F147" s="333">
        <v>0.24513233000000001</v>
      </c>
      <c r="G147" s="333">
        <v>0.81951839999999998</v>
      </c>
      <c r="H147" s="333">
        <v>8.2418753999999997E-2</v>
      </c>
      <c r="I147" s="333">
        <v>0.48102134200000002</v>
      </c>
      <c r="J147" s="333">
        <v>0.31636246400000001</v>
      </c>
      <c r="K147" s="333">
        <v>0.56743311299999999</v>
      </c>
      <c r="L147" s="333">
        <v>-0.79334260000000001</v>
      </c>
      <c r="M147" s="333">
        <v>-0.55705729000000004</v>
      </c>
      <c r="N147" s="333">
        <v>-0.35401550999999998</v>
      </c>
      <c r="O147" s="333">
        <v>-0.44346664000000002</v>
      </c>
      <c r="P147" s="333">
        <v>-0.63002873000000004</v>
      </c>
      <c r="Q147" s="333">
        <v>0.80193457000000001</v>
      </c>
      <c r="R147" s="333">
        <v>-0.32727539</v>
      </c>
      <c r="S147" s="333">
        <v>0.377172173</v>
      </c>
      <c r="T147" s="333">
        <v>0.80998857999999996</v>
      </c>
      <c r="U147" s="333">
        <v>0.73374689999999998</v>
      </c>
      <c r="V147" s="333">
        <v>1</v>
      </c>
      <c r="W147" s="333">
        <v>0.60913439999999996</v>
      </c>
      <c r="X147" s="333">
        <v>-8.7612836999999999E-2</v>
      </c>
      <c r="Y147" s="333">
        <v>-0.73118939400000005</v>
      </c>
      <c r="Z147" s="333">
        <v>0.25984520799999999</v>
      </c>
      <c r="AA147" s="333">
        <v>0.74710460999999995</v>
      </c>
      <c r="AB147" s="333">
        <v>-0.73540549</v>
      </c>
      <c r="AC147" s="333">
        <v>-0.57639379999999996</v>
      </c>
      <c r="AD147" s="337"/>
    </row>
    <row r="148" spans="1:30" ht="12" thickBot="1" x14ac:dyDescent="0.25">
      <c r="A148" s="337"/>
      <c r="B148" s="333" t="s">
        <v>1291</v>
      </c>
      <c r="C148" s="333">
        <v>0.5114571</v>
      </c>
      <c r="D148" s="333">
        <v>0.49571609999999999</v>
      </c>
      <c r="E148" s="333">
        <v>0.41791455999999999</v>
      </c>
      <c r="F148" s="333">
        <v>-0.35955456000000002</v>
      </c>
      <c r="G148" s="333">
        <v>0.22035959999999999</v>
      </c>
      <c r="H148" s="333">
        <v>-0.30739692200000002</v>
      </c>
      <c r="I148" s="333">
        <v>0.15142635300000001</v>
      </c>
      <c r="J148" s="333">
        <v>-0.112385954</v>
      </c>
      <c r="K148" s="333">
        <v>0.33348783199999998</v>
      </c>
      <c r="L148" s="333">
        <v>-0.44888990000000001</v>
      </c>
      <c r="M148" s="333">
        <v>-0.21156161000000001</v>
      </c>
      <c r="N148" s="333">
        <v>-0.19524751000000001</v>
      </c>
      <c r="O148" s="333">
        <v>-0.32749442000000001</v>
      </c>
      <c r="P148" s="333">
        <v>-0.46263116999999998</v>
      </c>
      <c r="Q148" s="333">
        <v>0.51313377999999998</v>
      </c>
      <c r="R148" s="333">
        <v>-0.23434237999999999</v>
      </c>
      <c r="S148" s="333">
        <v>0.276900172</v>
      </c>
      <c r="T148" s="333">
        <v>0.53816023999999996</v>
      </c>
      <c r="U148" s="333">
        <v>0.47893694999999997</v>
      </c>
      <c r="V148" s="333">
        <v>0.60913435999999999</v>
      </c>
      <c r="W148" s="333">
        <v>1</v>
      </c>
      <c r="X148" s="333">
        <v>-0.31907285400000002</v>
      </c>
      <c r="Y148" s="333">
        <v>-0.46326653200000001</v>
      </c>
      <c r="Z148" s="333">
        <v>0.28918517399999999</v>
      </c>
      <c r="AA148" s="333">
        <v>0.50279006999999998</v>
      </c>
      <c r="AB148" s="333">
        <v>-0.47605418999999999</v>
      </c>
      <c r="AC148" s="333">
        <v>-0.41245189999999998</v>
      </c>
      <c r="AD148" s="337"/>
    </row>
    <row r="149" spans="1:30" ht="12" thickBot="1" x14ac:dyDescent="0.25">
      <c r="A149" s="337"/>
      <c r="B149" s="333" t="s">
        <v>1292</v>
      </c>
      <c r="C149" s="333">
        <v>-7.5105199999999997E-2</v>
      </c>
      <c r="D149" s="333">
        <v>-4.5640699999999999E-2</v>
      </c>
      <c r="E149" s="333">
        <v>4.1129119999999998E-2</v>
      </c>
      <c r="F149" s="333">
        <v>0.29690823999999999</v>
      </c>
      <c r="G149" s="333">
        <v>9.0399900000000005E-2</v>
      </c>
      <c r="H149" s="333">
        <v>0.34268839099999998</v>
      </c>
      <c r="I149" s="333">
        <v>1.576339E-3</v>
      </c>
      <c r="J149" s="333">
        <v>0.60560778900000001</v>
      </c>
      <c r="K149" s="333">
        <v>-0.157667851</v>
      </c>
      <c r="L149" s="333">
        <v>0.1219089</v>
      </c>
      <c r="M149" s="333">
        <v>0.17233694999999999</v>
      </c>
      <c r="N149" s="333">
        <v>7.1940879999999999E-2</v>
      </c>
      <c r="O149" s="333">
        <v>0.16635744</v>
      </c>
      <c r="P149" s="333">
        <v>4.2940039999999999E-2</v>
      </c>
      <c r="Q149" s="333">
        <v>-4.799929E-2</v>
      </c>
      <c r="R149" s="333">
        <v>0.15521019</v>
      </c>
      <c r="S149" s="333">
        <v>8.4859979999999998E-3</v>
      </c>
      <c r="T149" s="333">
        <v>-1.6078169999999999E-2</v>
      </c>
      <c r="U149" s="333">
        <v>1.1033019999999999E-2</v>
      </c>
      <c r="V149" s="333">
        <v>-8.7612839999999997E-2</v>
      </c>
      <c r="W149" s="333">
        <v>-0.31907289999999999</v>
      </c>
      <c r="X149" s="333">
        <v>1</v>
      </c>
      <c r="Y149" s="333">
        <v>-3.6811029999999998E-3</v>
      </c>
      <c r="Z149" s="333">
        <v>-0.156033071</v>
      </c>
      <c r="AA149" s="333">
        <v>1.061867E-2</v>
      </c>
      <c r="AB149" s="333">
        <v>-3.1855519999999998E-2</v>
      </c>
      <c r="AC149" s="333">
        <v>0.13359879999999999</v>
      </c>
      <c r="AD149" s="337"/>
    </row>
    <row r="150" spans="1:30" ht="12" thickBot="1" x14ac:dyDescent="0.25">
      <c r="A150" s="337"/>
      <c r="B150" s="333" t="s">
        <v>1293</v>
      </c>
      <c r="C150" s="333">
        <v>-0.72860009999999997</v>
      </c>
      <c r="D150" s="333">
        <v>-0.79349860000000005</v>
      </c>
      <c r="E150" s="333">
        <v>-0.68834653999999995</v>
      </c>
      <c r="F150" s="333">
        <v>-0.32756148000000002</v>
      </c>
      <c r="G150" s="333">
        <v>-0.69525079999999995</v>
      </c>
      <c r="H150" s="333">
        <v>-0.191342137</v>
      </c>
      <c r="I150" s="333">
        <v>-0.50810087599999998</v>
      </c>
      <c r="J150" s="333">
        <v>-0.39261582299999997</v>
      </c>
      <c r="K150" s="333">
        <v>-0.34703251699999998</v>
      </c>
      <c r="L150" s="333">
        <v>0.88976120000000003</v>
      </c>
      <c r="M150" s="333">
        <v>0.35980498</v>
      </c>
      <c r="N150" s="333">
        <v>0.29308962999999999</v>
      </c>
      <c r="O150" s="333">
        <v>0.38999253</v>
      </c>
      <c r="P150" s="333">
        <v>0.55051190000000005</v>
      </c>
      <c r="Q150" s="333">
        <v>-0.71666748000000002</v>
      </c>
      <c r="R150" s="333">
        <v>0.34089058999999999</v>
      </c>
      <c r="S150" s="333">
        <v>-0.33857362000000002</v>
      </c>
      <c r="T150" s="333">
        <v>-0.68866788000000001</v>
      </c>
      <c r="U150" s="333">
        <v>-0.57841573999999996</v>
      </c>
      <c r="V150" s="333">
        <v>-0.73118939000000005</v>
      </c>
      <c r="W150" s="333">
        <v>-0.46326650000000003</v>
      </c>
      <c r="X150" s="333">
        <v>-3.6811029999999998E-3</v>
      </c>
      <c r="Y150" s="333">
        <v>1</v>
      </c>
      <c r="Z150" s="333">
        <v>-0.235666019</v>
      </c>
      <c r="AA150" s="333">
        <v>-0.66726264000000002</v>
      </c>
      <c r="AB150" s="333">
        <v>0.63097181000000002</v>
      </c>
      <c r="AC150" s="333">
        <v>0.54021070000000004</v>
      </c>
      <c r="AD150" s="337"/>
    </row>
    <row r="151" spans="1:30" ht="12" thickBot="1" x14ac:dyDescent="0.25">
      <c r="A151" s="337"/>
      <c r="B151" s="333" t="s">
        <v>1294</v>
      </c>
      <c r="C151" s="333">
        <v>0.1937528</v>
      </c>
      <c r="D151" s="333">
        <v>0.20137769999999999</v>
      </c>
      <c r="E151" s="333">
        <v>0.17387985</v>
      </c>
      <c r="F151" s="333">
        <v>-3.6724689999999997E-2</v>
      </c>
      <c r="G151" s="333">
        <v>0.1764435</v>
      </c>
      <c r="H151" s="333">
        <v>-2.095291E-3</v>
      </c>
      <c r="I151" s="333">
        <v>0.108595178</v>
      </c>
      <c r="J151" s="333">
        <v>-2.3993856000000001E-2</v>
      </c>
      <c r="K151" s="333">
        <v>6.6061346000000007E-2</v>
      </c>
      <c r="L151" s="333">
        <v>-0.19338469999999999</v>
      </c>
      <c r="M151" s="333">
        <v>-1.2529770000000001E-2</v>
      </c>
      <c r="N151" s="333">
        <v>0.11958478</v>
      </c>
      <c r="O151" s="333">
        <v>-0.45529705999999998</v>
      </c>
      <c r="P151" s="333">
        <v>-2.0458710000000001E-2</v>
      </c>
      <c r="Q151" s="333">
        <v>2.6727500000000001E-2</v>
      </c>
      <c r="R151" s="333">
        <v>-0.39074819</v>
      </c>
      <c r="S151" s="333">
        <v>3.5751616999999999E-2</v>
      </c>
      <c r="T151" s="333">
        <v>0.19946435000000001</v>
      </c>
      <c r="U151" s="333">
        <v>4.8927369999999998E-2</v>
      </c>
      <c r="V151" s="333">
        <v>0.25984520999999999</v>
      </c>
      <c r="W151" s="333">
        <v>0.28918519999999998</v>
      </c>
      <c r="X151" s="333">
        <v>-0.156033071</v>
      </c>
      <c r="Y151" s="333">
        <v>-0.235666019</v>
      </c>
      <c r="Z151" s="333">
        <v>1</v>
      </c>
      <c r="AA151" s="333">
        <v>0.29509773</v>
      </c>
      <c r="AB151" s="333">
        <v>-0.1526566</v>
      </c>
      <c r="AC151" s="333">
        <v>-0.3214033</v>
      </c>
      <c r="AD151" s="337"/>
    </row>
    <row r="152" spans="1:30" ht="12" thickBot="1" x14ac:dyDescent="0.25">
      <c r="A152" s="337"/>
      <c r="B152" s="333" t="s">
        <v>1295</v>
      </c>
      <c r="C152" s="333">
        <v>0.73192880000000005</v>
      </c>
      <c r="D152" s="333">
        <v>0.74593659999999995</v>
      </c>
      <c r="E152" s="333">
        <v>0.60665146999999997</v>
      </c>
      <c r="F152" s="333">
        <v>0.23085536000000001</v>
      </c>
      <c r="G152" s="333">
        <v>0.64532319999999999</v>
      </c>
      <c r="H152" s="333">
        <v>0.16560113600000001</v>
      </c>
      <c r="I152" s="333">
        <v>0.36260197199999999</v>
      </c>
      <c r="J152" s="333">
        <v>0.30102192900000002</v>
      </c>
      <c r="K152" s="333">
        <v>0.44577238200000002</v>
      </c>
      <c r="L152" s="333">
        <v>-0.70405039999999997</v>
      </c>
      <c r="M152" s="333">
        <v>-0.4799485</v>
      </c>
      <c r="N152" s="333">
        <v>-0.44692750999999997</v>
      </c>
      <c r="O152" s="333">
        <v>-0.52558766000000001</v>
      </c>
      <c r="P152" s="333">
        <v>-0.61334319000000004</v>
      </c>
      <c r="Q152" s="333">
        <v>0.66102503999999995</v>
      </c>
      <c r="R152" s="333">
        <v>-0.51272810999999996</v>
      </c>
      <c r="S152" s="333">
        <v>0.110410103</v>
      </c>
      <c r="T152" s="333">
        <v>0.92750038999999995</v>
      </c>
      <c r="U152" s="333">
        <v>0.67880401999999995</v>
      </c>
      <c r="V152" s="333">
        <v>0.74710460999999995</v>
      </c>
      <c r="W152" s="333">
        <v>0.50279010000000002</v>
      </c>
      <c r="X152" s="333">
        <v>1.061867E-2</v>
      </c>
      <c r="Y152" s="333">
        <v>-0.66726264199999996</v>
      </c>
      <c r="Z152" s="333">
        <v>0.295097734</v>
      </c>
      <c r="AA152" s="333">
        <v>1</v>
      </c>
      <c r="AB152" s="333">
        <v>-0.84107337000000004</v>
      </c>
      <c r="AC152" s="333">
        <v>-0.53089109999999995</v>
      </c>
      <c r="AD152" s="337"/>
    </row>
    <row r="153" spans="1:30" ht="12" thickBot="1" x14ac:dyDescent="0.25">
      <c r="A153" s="337"/>
      <c r="B153" s="333" t="s">
        <v>1296</v>
      </c>
      <c r="C153" s="333">
        <v>-0.68235599999999996</v>
      </c>
      <c r="D153" s="333">
        <v>-0.71843690000000004</v>
      </c>
      <c r="E153" s="333">
        <v>-0.60115426999999999</v>
      </c>
      <c r="F153" s="333">
        <v>-0.26622537000000002</v>
      </c>
      <c r="G153" s="333">
        <v>-0.65847750000000005</v>
      </c>
      <c r="H153" s="333">
        <v>-0.18911445099999999</v>
      </c>
      <c r="I153" s="333">
        <v>-0.37333116100000002</v>
      </c>
      <c r="J153" s="333">
        <v>-0.32332744699999999</v>
      </c>
      <c r="K153" s="333">
        <v>-0.42628479400000002</v>
      </c>
      <c r="L153" s="333">
        <v>0.66183860000000005</v>
      </c>
      <c r="M153" s="333">
        <v>0.42340170999999999</v>
      </c>
      <c r="N153" s="333">
        <v>0.45607772000000002</v>
      </c>
      <c r="O153" s="333">
        <v>0.48072654999999997</v>
      </c>
      <c r="P153" s="333">
        <v>0.61809422000000003</v>
      </c>
      <c r="Q153" s="333">
        <v>-0.62447799000000004</v>
      </c>
      <c r="R153" s="333">
        <v>0.41789946</v>
      </c>
      <c r="S153" s="333">
        <v>-0.15270050099999999</v>
      </c>
      <c r="T153" s="333">
        <v>-0.83061573</v>
      </c>
      <c r="U153" s="333">
        <v>-0.93114901000000005</v>
      </c>
      <c r="V153" s="333">
        <v>-0.73540549</v>
      </c>
      <c r="W153" s="333">
        <v>-0.47605419999999998</v>
      </c>
      <c r="X153" s="333">
        <v>-3.1855520999999998E-2</v>
      </c>
      <c r="Y153" s="333">
        <v>0.63097180900000005</v>
      </c>
      <c r="Z153" s="333">
        <v>-0.152656601</v>
      </c>
      <c r="AA153" s="333">
        <v>-0.84107337000000004</v>
      </c>
      <c r="AB153" s="333">
        <v>1</v>
      </c>
      <c r="AC153" s="333">
        <v>0.487757</v>
      </c>
      <c r="AD153" s="337"/>
    </row>
    <row r="154" spans="1:30" ht="12" thickBot="1" x14ac:dyDescent="0.25">
      <c r="A154" s="337"/>
      <c r="B154" s="333" t="s">
        <v>1297</v>
      </c>
      <c r="C154" s="331">
        <v>-0.59682659999999998</v>
      </c>
      <c r="D154" s="331">
        <v>-0.65003169999999999</v>
      </c>
      <c r="E154" s="331">
        <v>-0.57273401999999995</v>
      </c>
      <c r="F154" s="331">
        <v>-0.26893778000000002</v>
      </c>
      <c r="G154" s="331">
        <v>-0.55301750000000005</v>
      </c>
      <c r="H154" s="331">
        <v>-0.16237183099999999</v>
      </c>
      <c r="I154" s="331">
        <v>-0.43803289699999998</v>
      </c>
      <c r="J154" s="331">
        <v>-0.26835670299999997</v>
      </c>
      <c r="K154" s="331">
        <v>-0.23733679499999999</v>
      </c>
      <c r="L154" s="331">
        <v>0.63245980000000002</v>
      </c>
      <c r="M154" s="331">
        <v>0.51832765000000003</v>
      </c>
      <c r="N154" s="331">
        <v>0.29703965999999998</v>
      </c>
      <c r="O154" s="331">
        <v>0.46247648000000002</v>
      </c>
      <c r="P154" s="331">
        <v>0.44859742000000002</v>
      </c>
      <c r="Q154" s="331">
        <v>-0.56896148999999996</v>
      </c>
      <c r="R154" s="331">
        <v>0.48713127000000001</v>
      </c>
      <c r="S154" s="331">
        <v>-0.61263729099999997</v>
      </c>
      <c r="T154" s="331">
        <v>-0.51440797000000005</v>
      </c>
      <c r="U154" s="331">
        <v>-0.41815527000000002</v>
      </c>
      <c r="V154" s="331">
        <v>-0.57639379000000002</v>
      </c>
      <c r="W154" s="331">
        <v>-0.41245189999999998</v>
      </c>
      <c r="X154" s="331">
        <v>0.13359875600000001</v>
      </c>
      <c r="Y154" s="331">
        <v>0.54021070999999998</v>
      </c>
      <c r="Z154" s="331">
        <v>-0.32140328499999998</v>
      </c>
      <c r="AA154" s="331">
        <v>-0.53089109000000001</v>
      </c>
      <c r="AB154" s="331">
        <v>0.48775695000000002</v>
      </c>
      <c r="AC154" s="331">
        <v>1</v>
      </c>
      <c r="AD154" s="337"/>
    </row>
    <row r="155" spans="1:30" x14ac:dyDescent="0.2">
      <c r="A155" s="337"/>
      <c r="B155" s="339"/>
      <c r="C155" s="338"/>
      <c r="D155" s="338"/>
      <c r="E155" s="338"/>
      <c r="F155" s="338"/>
      <c r="G155" s="338"/>
      <c r="H155" s="338"/>
      <c r="I155" s="338"/>
      <c r="J155" s="338"/>
      <c r="K155" s="338"/>
      <c r="L155" s="338"/>
      <c r="M155" s="338"/>
      <c r="N155" s="338"/>
      <c r="O155" s="338"/>
      <c r="P155" s="338"/>
      <c r="Q155" s="338"/>
      <c r="R155" s="338"/>
      <c r="S155" s="338"/>
      <c r="T155" s="338"/>
      <c r="U155" s="338"/>
      <c r="V155" s="338"/>
      <c r="W155" s="338"/>
      <c r="X155" s="338"/>
      <c r="Y155" s="338"/>
      <c r="Z155" s="338"/>
      <c r="AA155" s="338"/>
      <c r="AB155" s="338"/>
      <c r="AC155" s="338"/>
      <c r="AD155" s="337"/>
    </row>
    <row r="156" spans="1:30" x14ac:dyDescent="0.2">
      <c r="B156" s="335"/>
      <c r="C156" s="331"/>
      <c r="D156" s="331"/>
      <c r="E156" s="331"/>
      <c r="F156" s="331"/>
      <c r="G156" s="331"/>
      <c r="H156" s="331"/>
      <c r="I156" s="331"/>
      <c r="J156" s="331"/>
      <c r="K156" s="331"/>
      <c r="L156" s="331"/>
      <c r="M156" s="331"/>
      <c r="N156" s="331"/>
      <c r="O156" s="331"/>
      <c r="P156" s="331"/>
      <c r="Q156" s="331"/>
      <c r="R156" s="331"/>
      <c r="S156" s="331"/>
      <c r="T156" s="331"/>
      <c r="U156" s="331"/>
      <c r="V156" s="331"/>
      <c r="W156" s="331"/>
      <c r="X156" s="331"/>
      <c r="Y156" s="331"/>
      <c r="Z156" s="331"/>
      <c r="AA156" s="331"/>
      <c r="AB156" s="331"/>
      <c r="AC156" s="331"/>
    </row>
    <row r="157" spans="1:30" ht="12" thickBot="1" x14ac:dyDescent="0.25">
      <c r="A157" s="337"/>
      <c r="B157" s="336" t="s">
        <v>1518</v>
      </c>
      <c r="C157" s="336"/>
      <c r="D157" s="336"/>
      <c r="E157" s="336"/>
      <c r="F157" s="338"/>
      <c r="G157" s="338"/>
      <c r="H157" s="338"/>
      <c r="I157" s="338"/>
      <c r="J157" s="338"/>
      <c r="K157" s="338"/>
      <c r="L157" s="338"/>
      <c r="M157" s="338"/>
      <c r="N157" s="338"/>
      <c r="O157" s="338"/>
      <c r="P157" s="338"/>
      <c r="Q157" s="338"/>
      <c r="R157" s="338"/>
      <c r="S157" s="338"/>
      <c r="T157" s="338"/>
      <c r="U157" s="338"/>
      <c r="V157" s="338"/>
      <c r="W157" s="338"/>
      <c r="X157" s="338"/>
      <c r="Y157" s="338"/>
      <c r="Z157" s="338"/>
      <c r="AA157" s="338"/>
      <c r="AB157" s="338"/>
      <c r="AC157" s="338"/>
      <c r="AD157" s="337"/>
    </row>
    <row r="158" spans="1:30" ht="12" thickBot="1" x14ac:dyDescent="0.25">
      <c r="A158" s="337"/>
      <c r="B158" s="331"/>
      <c r="C158" s="333" t="s">
        <v>1271</v>
      </c>
      <c r="D158" s="333" t="s">
        <v>1272</v>
      </c>
      <c r="E158" s="333" t="s">
        <v>1273</v>
      </c>
      <c r="F158" s="333" t="s">
        <v>1274</v>
      </c>
      <c r="G158" s="333" t="s">
        <v>1275</v>
      </c>
      <c r="H158" s="333" t="s">
        <v>1276</v>
      </c>
      <c r="I158" s="333" t="s">
        <v>1277</v>
      </c>
      <c r="J158" s="333" t="s">
        <v>1278</v>
      </c>
      <c r="K158" s="333" t="s">
        <v>1279</v>
      </c>
      <c r="L158" s="333" t="s">
        <v>1280</v>
      </c>
      <c r="M158" s="333" t="s">
        <v>1281</v>
      </c>
      <c r="N158" s="333" t="s">
        <v>1282</v>
      </c>
      <c r="O158" s="333" t="s">
        <v>1283</v>
      </c>
      <c r="P158" s="333" t="s">
        <v>1284</v>
      </c>
      <c r="Q158" s="333" t="s">
        <v>1285</v>
      </c>
      <c r="R158" s="333" t="s">
        <v>1286</v>
      </c>
      <c r="S158" s="333" t="s">
        <v>1287</v>
      </c>
      <c r="T158" s="333" t="s">
        <v>1288</v>
      </c>
      <c r="U158" s="333" t="s">
        <v>1289</v>
      </c>
      <c r="V158" s="333" t="s">
        <v>1290</v>
      </c>
      <c r="W158" s="333" t="s">
        <v>1291</v>
      </c>
      <c r="X158" s="333" t="s">
        <v>1292</v>
      </c>
      <c r="Y158" s="333" t="s">
        <v>1293</v>
      </c>
      <c r="Z158" s="333" t="s">
        <v>1294</v>
      </c>
      <c r="AA158" s="333" t="s">
        <v>1295</v>
      </c>
      <c r="AB158" s="333" t="s">
        <v>1296</v>
      </c>
      <c r="AC158" s="333" t="s">
        <v>1297</v>
      </c>
      <c r="AD158" s="337"/>
    </row>
    <row r="159" spans="1:30" ht="12" thickBot="1" x14ac:dyDescent="0.25">
      <c r="A159" s="337"/>
      <c r="B159" s="333" t="s">
        <v>1271</v>
      </c>
      <c r="C159" s="333">
        <v>1</v>
      </c>
      <c r="D159" s="333">
        <v>0.89373130000000001</v>
      </c>
      <c r="E159" s="333">
        <v>0.80373189</v>
      </c>
      <c r="F159" s="333">
        <v>0.39197488000000003</v>
      </c>
      <c r="G159" s="333">
        <v>0.76214391999999997</v>
      </c>
      <c r="H159" s="333">
        <v>0.27962995000000002</v>
      </c>
      <c r="I159" s="333">
        <v>0.65334351000000002</v>
      </c>
      <c r="J159" s="333">
        <v>0.44541407</v>
      </c>
      <c r="K159" s="333">
        <v>0.35223828000000001</v>
      </c>
      <c r="L159" s="333">
        <v>-0.72442450000000003</v>
      </c>
      <c r="M159" s="333">
        <v>-0.55422402000000004</v>
      </c>
      <c r="N159" s="333">
        <v>-0.29561077000000002</v>
      </c>
      <c r="O159" s="333">
        <v>-0.36935430000000002</v>
      </c>
      <c r="P159" s="333">
        <v>-0.52895387999999999</v>
      </c>
      <c r="Q159" s="333">
        <v>0.75708005</v>
      </c>
      <c r="R159" s="333">
        <v>-0.29141948000000001</v>
      </c>
      <c r="S159" s="333">
        <v>0.33164955400000001</v>
      </c>
      <c r="T159" s="333">
        <v>0.7072235</v>
      </c>
      <c r="U159" s="333">
        <v>0.68849351000000003</v>
      </c>
      <c r="V159" s="333">
        <v>0.75206538999999994</v>
      </c>
      <c r="W159" s="333">
        <v>0.50328640000000002</v>
      </c>
      <c r="X159" s="333">
        <v>-9.0455761999999995E-2</v>
      </c>
      <c r="Y159" s="333">
        <v>-0.67716421000000004</v>
      </c>
      <c r="Z159" s="333">
        <v>0.19295880000000001</v>
      </c>
      <c r="AA159" s="333">
        <v>0.71196956</v>
      </c>
      <c r="AB159" s="333">
        <v>-0.68758522</v>
      </c>
      <c r="AC159" s="333">
        <v>-0.54664573999999999</v>
      </c>
      <c r="AD159" s="337"/>
    </row>
    <row r="160" spans="1:30" ht="12" thickBot="1" x14ac:dyDescent="0.25">
      <c r="A160" s="337"/>
      <c r="B160" s="333" t="s">
        <v>1272</v>
      </c>
      <c r="C160" s="333">
        <v>0.89373130000000001</v>
      </c>
      <c r="D160" s="333">
        <v>1</v>
      </c>
      <c r="E160" s="333">
        <v>0.87160475999999998</v>
      </c>
      <c r="F160" s="333">
        <v>0.50463309999999995</v>
      </c>
      <c r="G160" s="333">
        <v>0.82874115999999998</v>
      </c>
      <c r="H160" s="333">
        <v>0.41806345</v>
      </c>
      <c r="I160" s="333">
        <v>0.79666479000000001</v>
      </c>
      <c r="J160" s="333">
        <v>0.54992406999999999</v>
      </c>
      <c r="K160" s="333">
        <v>0.39031980999999999</v>
      </c>
      <c r="L160" s="333">
        <v>-0.7509517</v>
      </c>
      <c r="M160" s="333">
        <v>-0.58428382000000001</v>
      </c>
      <c r="N160" s="333">
        <v>-0.28644329000000002</v>
      </c>
      <c r="O160" s="333">
        <v>-0.38032885</v>
      </c>
      <c r="P160" s="333">
        <v>-0.55766592999999998</v>
      </c>
      <c r="Q160" s="333">
        <v>0.75500248000000003</v>
      </c>
      <c r="R160" s="333">
        <v>-0.29925716000000002</v>
      </c>
      <c r="S160" s="333">
        <v>0.40430606800000002</v>
      </c>
      <c r="T160" s="333">
        <v>0.69237093999999999</v>
      </c>
      <c r="U160" s="333">
        <v>0.71675752999999998</v>
      </c>
      <c r="V160" s="333">
        <v>0.75901874999999996</v>
      </c>
      <c r="W160" s="333">
        <v>0.45615270000000002</v>
      </c>
      <c r="X160" s="333">
        <v>-0.118703093</v>
      </c>
      <c r="Y160" s="333">
        <v>-0.70188563000000004</v>
      </c>
      <c r="Z160" s="333">
        <v>0.20151427</v>
      </c>
      <c r="AA160" s="333">
        <v>0.70416804</v>
      </c>
      <c r="AB160" s="333">
        <v>-0.71326526999999995</v>
      </c>
      <c r="AC160" s="333">
        <v>-0.60424551999999998</v>
      </c>
      <c r="AD160" s="337"/>
    </row>
    <row r="161" spans="1:30" ht="12" thickBot="1" x14ac:dyDescent="0.25">
      <c r="A161" s="337"/>
      <c r="B161" s="333" t="s">
        <v>1273</v>
      </c>
      <c r="C161" s="333">
        <v>0.80373189</v>
      </c>
      <c r="D161" s="333">
        <v>0.87160479999999996</v>
      </c>
      <c r="E161" s="333">
        <v>1</v>
      </c>
      <c r="F161" s="333">
        <v>0.62045801</v>
      </c>
      <c r="G161" s="333">
        <v>0.87226621000000004</v>
      </c>
      <c r="H161" s="333">
        <v>0.38255421000000001</v>
      </c>
      <c r="I161" s="333">
        <v>0.86974333000000004</v>
      </c>
      <c r="J161" s="333">
        <v>0.66990355999999995</v>
      </c>
      <c r="K161" s="333">
        <v>0.38662642000000003</v>
      </c>
      <c r="L161" s="333">
        <v>-0.74843179999999998</v>
      </c>
      <c r="M161" s="333">
        <v>-0.52252445999999997</v>
      </c>
      <c r="N161" s="333">
        <v>-0.24347363</v>
      </c>
      <c r="O161" s="333">
        <v>-0.30894387000000001</v>
      </c>
      <c r="P161" s="333">
        <v>-0.60956902999999996</v>
      </c>
      <c r="Q161" s="333">
        <v>0.72414343000000003</v>
      </c>
      <c r="R161" s="333">
        <v>-0.267818</v>
      </c>
      <c r="S161" s="333">
        <v>0.42053617900000001</v>
      </c>
      <c r="T161" s="333">
        <v>0.63886357999999999</v>
      </c>
      <c r="U161" s="333">
        <v>0.70138277000000004</v>
      </c>
      <c r="V161" s="333">
        <v>0.70639355999999998</v>
      </c>
      <c r="W161" s="333">
        <v>0.44874340000000001</v>
      </c>
      <c r="X161" s="333">
        <v>-2.0144024E-2</v>
      </c>
      <c r="Y161" s="333">
        <v>-0.72844416000000001</v>
      </c>
      <c r="Z161" s="333">
        <v>0.13320592000000001</v>
      </c>
      <c r="AA161" s="333">
        <v>0.66010234999999995</v>
      </c>
      <c r="AB161" s="333">
        <v>-0.68842687999999996</v>
      </c>
      <c r="AC161" s="333">
        <v>-0.60794376999999999</v>
      </c>
      <c r="AD161" s="337"/>
    </row>
    <row r="162" spans="1:30" ht="12" thickBot="1" x14ac:dyDescent="0.25">
      <c r="A162" s="337"/>
      <c r="B162" s="333" t="s">
        <v>1274</v>
      </c>
      <c r="C162" s="333">
        <v>0.39197488000000003</v>
      </c>
      <c r="D162" s="333">
        <v>0.50463309999999995</v>
      </c>
      <c r="E162" s="333">
        <v>0.62045801</v>
      </c>
      <c r="F162" s="333">
        <v>1</v>
      </c>
      <c r="G162" s="333">
        <v>0.73327162000000001</v>
      </c>
      <c r="H162" s="333">
        <v>0.71901707999999998</v>
      </c>
      <c r="I162" s="333">
        <v>0.70812686000000002</v>
      </c>
      <c r="J162" s="333">
        <v>0.84711276999999996</v>
      </c>
      <c r="K162" s="333">
        <v>9.7822619999999999E-2</v>
      </c>
      <c r="L162" s="333">
        <v>-0.40398129999999999</v>
      </c>
      <c r="M162" s="333">
        <v>-0.33060066999999999</v>
      </c>
      <c r="N162" s="333">
        <v>-9.1890009999999994E-2</v>
      </c>
      <c r="O162" s="333">
        <v>-3.5406159999999999E-2</v>
      </c>
      <c r="P162" s="333">
        <v>-0.22103976</v>
      </c>
      <c r="Q162" s="333">
        <v>0.29313707</v>
      </c>
      <c r="R162" s="333">
        <v>-8.4393560000000006E-2</v>
      </c>
      <c r="S162" s="333">
        <v>0.240454116</v>
      </c>
      <c r="T162" s="333">
        <v>0.19902534999999999</v>
      </c>
      <c r="U162" s="333">
        <v>0.33339998999999998</v>
      </c>
      <c r="V162" s="333">
        <v>0.21179861999999999</v>
      </c>
      <c r="W162" s="333">
        <v>-0.36737059999999999</v>
      </c>
      <c r="X162" s="333">
        <v>0.295317838</v>
      </c>
      <c r="Y162" s="333">
        <v>-0.37214056000000001</v>
      </c>
      <c r="Z162" s="333">
        <v>-0.11455153999999999</v>
      </c>
      <c r="AA162" s="333">
        <v>0.24601264</v>
      </c>
      <c r="AB162" s="333">
        <v>-0.29110640999999998</v>
      </c>
      <c r="AC162" s="333">
        <v>-0.23269593</v>
      </c>
      <c r="AD162" s="337"/>
    </row>
    <row r="163" spans="1:30" ht="12" thickBot="1" x14ac:dyDescent="0.25">
      <c r="A163" s="337"/>
      <c r="B163" s="333" t="s">
        <v>1275</v>
      </c>
      <c r="C163" s="333">
        <v>0.76214391999999997</v>
      </c>
      <c r="D163" s="333">
        <v>0.82874119999999996</v>
      </c>
      <c r="E163" s="333">
        <v>0.87226621000000004</v>
      </c>
      <c r="F163" s="333">
        <v>0.73327162000000001</v>
      </c>
      <c r="G163" s="333">
        <v>1</v>
      </c>
      <c r="H163" s="333">
        <v>0.40498107999999999</v>
      </c>
      <c r="I163" s="333">
        <v>0.73921868999999996</v>
      </c>
      <c r="J163" s="333">
        <v>0.69442943000000001</v>
      </c>
      <c r="K163" s="333">
        <v>0.45179882999999998</v>
      </c>
      <c r="L163" s="333">
        <v>-0.75139959999999995</v>
      </c>
      <c r="M163" s="333">
        <v>-0.60377820000000004</v>
      </c>
      <c r="N163" s="333">
        <v>-0.30156402999999998</v>
      </c>
      <c r="O163" s="333">
        <v>-0.33848250000000002</v>
      </c>
      <c r="P163" s="333">
        <v>-0.55641083000000002</v>
      </c>
      <c r="Q163" s="333">
        <v>0.68046096</v>
      </c>
      <c r="R163" s="333">
        <v>-0.27197327999999998</v>
      </c>
      <c r="S163" s="333">
        <v>0.34956345300000002</v>
      </c>
      <c r="T163" s="333">
        <v>0.67974789999999996</v>
      </c>
      <c r="U163" s="333">
        <v>0.70950780000000002</v>
      </c>
      <c r="V163" s="333">
        <v>0.78704620000000003</v>
      </c>
      <c r="W163" s="333">
        <v>0.18298200000000001</v>
      </c>
      <c r="X163" s="333">
        <v>7.6489984999999996E-2</v>
      </c>
      <c r="Y163" s="333">
        <v>-0.69586789000000004</v>
      </c>
      <c r="Z163" s="333">
        <v>0.11691024999999999</v>
      </c>
      <c r="AA163" s="333">
        <v>0.69744823</v>
      </c>
      <c r="AB163" s="333">
        <v>-0.69241582000000002</v>
      </c>
      <c r="AC163" s="333">
        <v>-0.53825418000000003</v>
      </c>
      <c r="AD163" s="337"/>
    </row>
    <row r="164" spans="1:30" ht="12" thickBot="1" x14ac:dyDescent="0.25">
      <c r="A164" s="337"/>
      <c r="B164" s="333" t="s">
        <v>1276</v>
      </c>
      <c r="C164" s="333">
        <v>0.27962995000000002</v>
      </c>
      <c r="D164" s="333">
        <v>0.41806339999999997</v>
      </c>
      <c r="E164" s="333">
        <v>0.38255421000000001</v>
      </c>
      <c r="F164" s="333">
        <v>0.71901707999999998</v>
      </c>
      <c r="G164" s="333">
        <v>0.40498107999999999</v>
      </c>
      <c r="H164" s="333">
        <v>1</v>
      </c>
      <c r="I164" s="333">
        <v>0.58921654999999995</v>
      </c>
      <c r="J164" s="333">
        <v>0.72923548999999999</v>
      </c>
      <c r="K164" s="333">
        <v>-0.12331135999999999</v>
      </c>
      <c r="L164" s="333">
        <v>-0.17611470000000001</v>
      </c>
      <c r="M164" s="333">
        <v>-0.13924126000000001</v>
      </c>
      <c r="N164" s="333">
        <v>-9.4048300000000001E-2</v>
      </c>
      <c r="O164" s="333">
        <v>-6.4425830000000003E-2</v>
      </c>
      <c r="P164" s="333">
        <v>-7.4944029999999995E-2</v>
      </c>
      <c r="Q164" s="333">
        <v>7.3660009999999998E-2</v>
      </c>
      <c r="R164" s="333">
        <v>-8.8729269999999999E-2</v>
      </c>
      <c r="S164" s="333">
        <v>8.5227862000000001E-2</v>
      </c>
      <c r="T164" s="333">
        <v>6.9037020000000004E-2</v>
      </c>
      <c r="U164" s="333">
        <v>0.16460411999999999</v>
      </c>
      <c r="V164" s="333">
        <v>4.0929569999999998E-2</v>
      </c>
      <c r="W164" s="333">
        <v>-0.33807490000000001</v>
      </c>
      <c r="X164" s="333">
        <v>0.33861291300000002</v>
      </c>
      <c r="Y164" s="333">
        <v>-0.16332816999999999</v>
      </c>
      <c r="Z164" s="333">
        <v>-0.10086517</v>
      </c>
      <c r="AA164" s="333">
        <v>0.10398226000000001</v>
      </c>
      <c r="AB164" s="333">
        <v>-0.13528472999999999</v>
      </c>
      <c r="AC164" s="333">
        <v>-5.7823329999999999E-2</v>
      </c>
      <c r="AD164" s="337"/>
    </row>
    <row r="165" spans="1:30" ht="12" thickBot="1" x14ac:dyDescent="0.25">
      <c r="A165" s="337"/>
      <c r="B165" s="333" t="s">
        <v>1277</v>
      </c>
      <c r="C165" s="333">
        <v>0.65334351000000002</v>
      </c>
      <c r="D165" s="333">
        <v>0.79666479999999995</v>
      </c>
      <c r="E165" s="333">
        <v>0.86974333000000004</v>
      </c>
      <c r="F165" s="333">
        <v>0.70812686000000002</v>
      </c>
      <c r="G165" s="333">
        <v>0.73921868999999996</v>
      </c>
      <c r="H165" s="333">
        <v>0.58921654999999995</v>
      </c>
      <c r="I165" s="333">
        <v>1</v>
      </c>
      <c r="J165" s="333">
        <v>0.72407305</v>
      </c>
      <c r="K165" s="333">
        <v>0.17993057000000001</v>
      </c>
      <c r="L165" s="333">
        <v>-0.57710660000000003</v>
      </c>
      <c r="M165" s="333">
        <v>-0.4407007</v>
      </c>
      <c r="N165" s="333">
        <v>-0.15789434999999999</v>
      </c>
      <c r="O165" s="333">
        <v>-0.22183543</v>
      </c>
      <c r="P165" s="333">
        <v>-0.42871818</v>
      </c>
      <c r="Q165" s="333">
        <v>0.50328803</v>
      </c>
      <c r="R165" s="333">
        <v>-0.19141404000000001</v>
      </c>
      <c r="S165" s="333">
        <v>0.33014096500000001</v>
      </c>
      <c r="T165" s="333">
        <v>0.35678518999999997</v>
      </c>
      <c r="U165" s="333">
        <v>0.46586617000000002</v>
      </c>
      <c r="V165" s="333">
        <v>0.46873494999999998</v>
      </c>
      <c r="W165" s="333">
        <v>0.2186784</v>
      </c>
      <c r="X165" s="333">
        <v>-8.2389206000000006E-2</v>
      </c>
      <c r="Y165" s="333">
        <v>-0.52821973</v>
      </c>
      <c r="Z165" s="333">
        <v>8.4794739999999993E-2</v>
      </c>
      <c r="AA165" s="333">
        <v>0.39933432000000002</v>
      </c>
      <c r="AB165" s="333">
        <v>-0.44581732000000002</v>
      </c>
      <c r="AC165" s="333">
        <v>-0.44733822000000001</v>
      </c>
      <c r="AD165" s="337"/>
    </row>
    <row r="166" spans="1:30" ht="12" thickBot="1" x14ac:dyDescent="0.25">
      <c r="A166" s="337"/>
      <c r="B166" s="333" t="s">
        <v>1278</v>
      </c>
      <c r="C166" s="333">
        <v>0.44541407</v>
      </c>
      <c r="D166" s="333">
        <v>0.54992410000000003</v>
      </c>
      <c r="E166" s="333">
        <v>0.66990355999999995</v>
      </c>
      <c r="F166" s="333">
        <v>0.84711276999999996</v>
      </c>
      <c r="G166" s="333">
        <v>0.69442943000000001</v>
      </c>
      <c r="H166" s="333">
        <v>0.72923548999999999</v>
      </c>
      <c r="I166" s="333">
        <v>0.72407305</v>
      </c>
      <c r="J166" s="333">
        <v>1</v>
      </c>
      <c r="K166" s="333">
        <v>5.5837539999999998E-2</v>
      </c>
      <c r="L166" s="333">
        <v>-0.36670399999999997</v>
      </c>
      <c r="M166" s="333">
        <v>-0.28008977000000002</v>
      </c>
      <c r="N166" s="333">
        <v>-0.10183011</v>
      </c>
      <c r="O166" s="333">
        <v>-6.6463739999999993E-2</v>
      </c>
      <c r="P166" s="333">
        <v>-0.26249505000000001</v>
      </c>
      <c r="Q166" s="333">
        <v>0.32309336</v>
      </c>
      <c r="R166" s="333">
        <v>-8.4371440000000006E-2</v>
      </c>
      <c r="S166" s="333">
        <v>0.24226041000000001</v>
      </c>
      <c r="T166" s="333">
        <v>0.26146017999999999</v>
      </c>
      <c r="U166" s="333">
        <v>0.36988644999999998</v>
      </c>
      <c r="V166" s="333">
        <v>0.28867155999999999</v>
      </c>
      <c r="W166" s="333">
        <v>-0.18769540000000001</v>
      </c>
      <c r="X166" s="333">
        <v>0.57335073299999995</v>
      </c>
      <c r="Y166" s="333">
        <v>-0.37728388000000002</v>
      </c>
      <c r="Z166" s="333">
        <v>-0.10266401999999999</v>
      </c>
      <c r="AA166" s="333">
        <v>0.29744983000000003</v>
      </c>
      <c r="AB166" s="333">
        <v>-0.33350026999999999</v>
      </c>
      <c r="AC166" s="333">
        <v>-0.21553321</v>
      </c>
      <c r="AD166" s="337"/>
    </row>
    <row r="167" spans="1:30" ht="12" thickBot="1" x14ac:dyDescent="0.25">
      <c r="A167" s="337"/>
      <c r="B167" s="333" t="s">
        <v>1279</v>
      </c>
      <c r="C167" s="333">
        <v>0.35223828000000001</v>
      </c>
      <c r="D167" s="333">
        <v>0.39031979999999999</v>
      </c>
      <c r="E167" s="333">
        <v>0.38662642000000003</v>
      </c>
      <c r="F167" s="333">
        <v>9.7822619999999999E-2</v>
      </c>
      <c r="G167" s="333">
        <v>0.45179882999999998</v>
      </c>
      <c r="H167" s="333">
        <v>-0.12331135999999999</v>
      </c>
      <c r="I167" s="333">
        <v>0.17993057000000001</v>
      </c>
      <c r="J167" s="333">
        <v>5.5837539999999998E-2</v>
      </c>
      <c r="K167" s="333">
        <v>1</v>
      </c>
      <c r="L167" s="333">
        <v>-0.41483300000000001</v>
      </c>
      <c r="M167" s="333">
        <v>-0.34793270999999998</v>
      </c>
      <c r="N167" s="333">
        <v>-0.15937329</v>
      </c>
      <c r="O167" s="333">
        <v>-0.15971204</v>
      </c>
      <c r="P167" s="333">
        <v>-0.36154417999999999</v>
      </c>
      <c r="Q167" s="333">
        <v>0.49117961999999998</v>
      </c>
      <c r="R167" s="333">
        <v>-6.2209159999999999E-2</v>
      </c>
      <c r="S167" s="333">
        <v>0.29667848600000002</v>
      </c>
      <c r="T167" s="333">
        <v>0.60891406999999997</v>
      </c>
      <c r="U167" s="333">
        <v>0.50505933999999997</v>
      </c>
      <c r="V167" s="333">
        <v>0.55903652999999998</v>
      </c>
      <c r="W167" s="333">
        <v>0.3659849</v>
      </c>
      <c r="X167" s="333">
        <v>-0.14943906400000001</v>
      </c>
      <c r="Y167" s="333">
        <v>-0.34099190000000001</v>
      </c>
      <c r="Z167" s="333">
        <v>2.185933E-2</v>
      </c>
      <c r="AA167" s="333">
        <v>0.54142809999999997</v>
      </c>
      <c r="AB167" s="333">
        <v>-0.49214869999999999</v>
      </c>
      <c r="AC167" s="333">
        <v>-0.34118140000000002</v>
      </c>
      <c r="AD167" s="337"/>
    </row>
    <row r="168" spans="1:30" ht="12" thickBot="1" x14ac:dyDescent="0.25">
      <c r="A168" s="337"/>
      <c r="B168" s="333" t="s">
        <v>1280</v>
      </c>
      <c r="C168" s="333">
        <v>-0.72442450999999997</v>
      </c>
      <c r="D168" s="333">
        <v>-0.7509517</v>
      </c>
      <c r="E168" s="333">
        <v>-0.74843181999999997</v>
      </c>
      <c r="F168" s="333">
        <v>-0.40398130999999998</v>
      </c>
      <c r="G168" s="333">
        <v>-0.75139962999999999</v>
      </c>
      <c r="H168" s="333">
        <v>-0.17611468999999999</v>
      </c>
      <c r="I168" s="333">
        <v>-0.57710656000000005</v>
      </c>
      <c r="J168" s="333">
        <v>-0.36670395</v>
      </c>
      <c r="K168" s="333">
        <v>-0.41483295999999997</v>
      </c>
      <c r="L168" s="333">
        <v>1</v>
      </c>
      <c r="M168" s="333">
        <v>0.76152958000000004</v>
      </c>
      <c r="N168" s="333">
        <v>0.53935812999999999</v>
      </c>
      <c r="O168" s="333">
        <v>0.59318444000000004</v>
      </c>
      <c r="P168" s="333">
        <v>0.67114454999999995</v>
      </c>
      <c r="Q168" s="333">
        <v>-0.69586517000000003</v>
      </c>
      <c r="R168" s="333">
        <v>0.53382205999999999</v>
      </c>
      <c r="S168" s="333">
        <v>-0.270121369</v>
      </c>
      <c r="T168" s="333">
        <v>-0.68984108</v>
      </c>
      <c r="U168" s="333">
        <v>-0.68129035999999998</v>
      </c>
      <c r="V168" s="333">
        <v>-0.74488312000000001</v>
      </c>
      <c r="W168" s="333">
        <v>-0.40227889999999999</v>
      </c>
      <c r="X168" s="333">
        <v>0.145239323</v>
      </c>
      <c r="Y168" s="333">
        <v>0.88694223000000005</v>
      </c>
      <c r="Z168" s="333">
        <v>-0.21515922000000001</v>
      </c>
      <c r="AA168" s="333">
        <v>-0.74492462000000004</v>
      </c>
      <c r="AB168" s="333">
        <v>0.71513587000000001</v>
      </c>
      <c r="AC168" s="333">
        <v>0.69542422000000004</v>
      </c>
      <c r="AD168" s="337"/>
    </row>
    <row r="169" spans="1:30" ht="12" thickBot="1" x14ac:dyDescent="0.25">
      <c r="A169" s="337"/>
      <c r="B169" s="333" t="s">
        <v>1281</v>
      </c>
      <c r="C169" s="333">
        <v>-0.55422402000000004</v>
      </c>
      <c r="D169" s="333">
        <v>-0.58428380000000002</v>
      </c>
      <c r="E169" s="333">
        <v>-0.52252445999999997</v>
      </c>
      <c r="F169" s="333">
        <v>-0.33060066999999999</v>
      </c>
      <c r="G169" s="333">
        <v>-0.60377820000000004</v>
      </c>
      <c r="H169" s="333">
        <v>-0.13924126000000001</v>
      </c>
      <c r="I169" s="333">
        <v>-0.4407007</v>
      </c>
      <c r="J169" s="333">
        <v>-0.28008977000000002</v>
      </c>
      <c r="K169" s="333">
        <v>-0.34793270999999998</v>
      </c>
      <c r="L169" s="333">
        <v>0.76152960000000003</v>
      </c>
      <c r="M169" s="333">
        <v>1</v>
      </c>
      <c r="N169" s="333">
        <v>0.63874737000000004</v>
      </c>
      <c r="O169" s="333">
        <v>0.57152378000000004</v>
      </c>
      <c r="P169" s="333">
        <v>0.57081342999999996</v>
      </c>
      <c r="Q169" s="333">
        <v>-0.55192359000000002</v>
      </c>
      <c r="R169" s="333">
        <v>0.49517575000000003</v>
      </c>
      <c r="S169" s="333">
        <v>-0.13987929900000001</v>
      </c>
      <c r="T169" s="333">
        <v>-0.49667496</v>
      </c>
      <c r="U169" s="333">
        <v>-0.44913133</v>
      </c>
      <c r="V169" s="333">
        <v>-0.55835405000000005</v>
      </c>
      <c r="W169" s="333">
        <v>-0.24871280000000001</v>
      </c>
      <c r="X169" s="333">
        <v>0.161215779</v>
      </c>
      <c r="Y169" s="333">
        <v>0.41872519000000002</v>
      </c>
      <c r="Z169" s="333">
        <v>-5.8981260000000001E-2</v>
      </c>
      <c r="AA169" s="333">
        <v>-0.56671128000000004</v>
      </c>
      <c r="AB169" s="333">
        <v>0.49768151999999999</v>
      </c>
      <c r="AC169" s="333">
        <v>0.55874228999999997</v>
      </c>
      <c r="AD169" s="337"/>
    </row>
    <row r="170" spans="1:30" ht="12" thickBot="1" x14ac:dyDescent="0.25">
      <c r="A170" s="337"/>
      <c r="B170" s="333" t="s">
        <v>1282</v>
      </c>
      <c r="C170" s="333">
        <v>-0.29561077000000002</v>
      </c>
      <c r="D170" s="333">
        <v>-0.28644330000000001</v>
      </c>
      <c r="E170" s="333">
        <v>-0.24347363</v>
      </c>
      <c r="F170" s="333">
        <v>-9.1890009999999994E-2</v>
      </c>
      <c r="G170" s="333">
        <v>-0.30156402999999998</v>
      </c>
      <c r="H170" s="333">
        <v>-9.4048300000000001E-2</v>
      </c>
      <c r="I170" s="333">
        <v>-0.15789434999999999</v>
      </c>
      <c r="J170" s="333">
        <v>-0.10183011</v>
      </c>
      <c r="K170" s="333">
        <v>-0.15937329</v>
      </c>
      <c r="L170" s="333">
        <v>0.53935809999999995</v>
      </c>
      <c r="M170" s="333">
        <v>0.63874737000000004</v>
      </c>
      <c r="N170" s="333">
        <v>1</v>
      </c>
      <c r="O170" s="333">
        <v>0.82410918</v>
      </c>
      <c r="P170" s="333">
        <v>0.53652949999999999</v>
      </c>
      <c r="Q170" s="333">
        <v>-0.29080212</v>
      </c>
      <c r="R170" s="333">
        <v>0.74887630000000005</v>
      </c>
      <c r="S170" s="333">
        <v>0.279784957</v>
      </c>
      <c r="T170" s="333">
        <v>-0.37922301000000003</v>
      </c>
      <c r="U170" s="333">
        <v>-0.35587860999999998</v>
      </c>
      <c r="V170" s="333">
        <v>-0.37710846999999997</v>
      </c>
      <c r="W170" s="333">
        <v>-0.2062216</v>
      </c>
      <c r="X170" s="333">
        <v>7.6908835999999994E-2</v>
      </c>
      <c r="Y170" s="333">
        <v>0.33237564000000003</v>
      </c>
      <c r="Z170" s="333">
        <v>4.619761E-2</v>
      </c>
      <c r="AA170" s="333">
        <v>-0.52600226000000005</v>
      </c>
      <c r="AB170" s="333">
        <v>0.48628378</v>
      </c>
      <c r="AC170" s="333">
        <v>0.35080014999999998</v>
      </c>
      <c r="AD170" s="337"/>
    </row>
    <row r="171" spans="1:30" ht="12" thickBot="1" x14ac:dyDescent="0.25">
      <c r="A171" s="337"/>
      <c r="B171" s="333" t="s">
        <v>1283</v>
      </c>
      <c r="C171" s="333">
        <v>-0.36935430000000002</v>
      </c>
      <c r="D171" s="333">
        <v>-0.38032880000000002</v>
      </c>
      <c r="E171" s="333">
        <v>-0.30894387000000001</v>
      </c>
      <c r="F171" s="333">
        <v>-3.5406159999999999E-2</v>
      </c>
      <c r="G171" s="333">
        <v>-0.33848250000000002</v>
      </c>
      <c r="H171" s="333">
        <v>-6.4425830000000003E-2</v>
      </c>
      <c r="I171" s="333">
        <v>-0.22183543</v>
      </c>
      <c r="J171" s="333">
        <v>-6.6463739999999993E-2</v>
      </c>
      <c r="K171" s="333">
        <v>-0.15971204</v>
      </c>
      <c r="L171" s="333">
        <v>0.59318439999999995</v>
      </c>
      <c r="M171" s="333">
        <v>0.57152378000000004</v>
      </c>
      <c r="N171" s="333">
        <v>0.82410918</v>
      </c>
      <c r="O171" s="333">
        <v>1</v>
      </c>
      <c r="P171" s="333">
        <v>0.48512830000000001</v>
      </c>
      <c r="Q171" s="333">
        <v>-0.26689966999999998</v>
      </c>
      <c r="R171" s="333">
        <v>0.87514716999999997</v>
      </c>
      <c r="S171" s="333">
        <v>0.22773890199999999</v>
      </c>
      <c r="T171" s="333">
        <v>-0.47813176000000002</v>
      </c>
      <c r="U171" s="333">
        <v>-0.37227661000000001</v>
      </c>
      <c r="V171" s="333">
        <v>-0.50311497000000005</v>
      </c>
      <c r="W171" s="333">
        <v>-0.34096890000000002</v>
      </c>
      <c r="X171" s="333">
        <v>0.151133774</v>
      </c>
      <c r="Y171" s="333">
        <v>0.45737812</v>
      </c>
      <c r="Z171" s="333">
        <v>-0.49047101999999998</v>
      </c>
      <c r="AA171" s="333">
        <v>-0.62797696000000003</v>
      </c>
      <c r="AB171" s="333">
        <v>0.52443412</v>
      </c>
      <c r="AC171" s="333">
        <v>0.47402601999999999</v>
      </c>
      <c r="AD171" s="337"/>
    </row>
    <row r="172" spans="1:30" ht="12" thickBot="1" x14ac:dyDescent="0.25">
      <c r="A172" s="337"/>
      <c r="B172" s="333" t="s">
        <v>1284</v>
      </c>
      <c r="C172" s="333">
        <v>-0.52895387999999999</v>
      </c>
      <c r="D172" s="333">
        <v>-0.55766590000000005</v>
      </c>
      <c r="E172" s="333">
        <v>-0.60956902999999996</v>
      </c>
      <c r="F172" s="333">
        <v>-0.22103976</v>
      </c>
      <c r="G172" s="333">
        <v>-0.55641083000000002</v>
      </c>
      <c r="H172" s="333">
        <v>-7.4944029999999995E-2</v>
      </c>
      <c r="I172" s="333">
        <v>-0.42871818</v>
      </c>
      <c r="J172" s="333">
        <v>-0.26249505000000001</v>
      </c>
      <c r="K172" s="333">
        <v>-0.36154417999999999</v>
      </c>
      <c r="L172" s="333">
        <v>0.67114459999999998</v>
      </c>
      <c r="M172" s="333">
        <v>0.57081342999999996</v>
      </c>
      <c r="N172" s="333">
        <v>0.53652949999999999</v>
      </c>
      <c r="O172" s="333">
        <v>0.48512830000000001</v>
      </c>
      <c r="P172" s="333">
        <v>1</v>
      </c>
      <c r="Q172" s="333">
        <v>-0.55454804000000002</v>
      </c>
      <c r="R172" s="333">
        <v>0.45516965999999998</v>
      </c>
      <c r="S172" s="333">
        <v>-0.13129474399999999</v>
      </c>
      <c r="T172" s="333">
        <v>-0.62242357000000004</v>
      </c>
      <c r="U172" s="333">
        <v>-0.65361606999999999</v>
      </c>
      <c r="V172" s="333">
        <v>-0.60633680000000001</v>
      </c>
      <c r="W172" s="333">
        <v>-0.46557090000000001</v>
      </c>
      <c r="X172" s="333">
        <v>8.7100502999999996E-2</v>
      </c>
      <c r="Y172" s="333">
        <v>0.57537914000000001</v>
      </c>
      <c r="Z172" s="333">
        <v>-2.6665560000000001E-2</v>
      </c>
      <c r="AA172" s="333">
        <v>-0.68268565999999997</v>
      </c>
      <c r="AB172" s="333">
        <v>0.70077661999999996</v>
      </c>
      <c r="AC172" s="333">
        <v>0.53406905000000005</v>
      </c>
      <c r="AD172" s="337"/>
    </row>
    <row r="173" spans="1:30" ht="12" thickBot="1" x14ac:dyDescent="0.25">
      <c r="A173" s="337"/>
      <c r="B173" s="333" t="s">
        <v>1285</v>
      </c>
      <c r="C173" s="333">
        <v>0.75708005</v>
      </c>
      <c r="D173" s="333">
        <v>0.75500250000000002</v>
      </c>
      <c r="E173" s="333">
        <v>0.72414343000000003</v>
      </c>
      <c r="F173" s="333">
        <v>0.29313707</v>
      </c>
      <c r="G173" s="333">
        <v>0.68046096</v>
      </c>
      <c r="H173" s="333">
        <v>7.3660009999999998E-2</v>
      </c>
      <c r="I173" s="333">
        <v>0.50328803</v>
      </c>
      <c r="J173" s="333">
        <v>0.32309336</v>
      </c>
      <c r="K173" s="333">
        <v>0.49117961999999998</v>
      </c>
      <c r="L173" s="333">
        <v>-0.69586519999999996</v>
      </c>
      <c r="M173" s="333">
        <v>-0.55192359000000002</v>
      </c>
      <c r="N173" s="333">
        <v>-0.29080212</v>
      </c>
      <c r="O173" s="333">
        <v>-0.26689966999999998</v>
      </c>
      <c r="P173" s="333">
        <v>-0.55454804000000002</v>
      </c>
      <c r="Q173" s="333">
        <v>1</v>
      </c>
      <c r="R173" s="333">
        <v>-0.18375271000000001</v>
      </c>
      <c r="S173" s="333">
        <v>0.45967097000000001</v>
      </c>
      <c r="T173" s="333">
        <v>0.71874358999999999</v>
      </c>
      <c r="U173" s="333">
        <v>0.70380914000000006</v>
      </c>
      <c r="V173" s="333">
        <v>0.71688790000000002</v>
      </c>
      <c r="W173" s="333">
        <v>0.54225619999999997</v>
      </c>
      <c r="X173" s="333">
        <v>-0.106654601</v>
      </c>
      <c r="Y173" s="333">
        <v>-0.67386394999999999</v>
      </c>
      <c r="Z173" s="333">
        <v>3.0304540000000001E-2</v>
      </c>
      <c r="AA173" s="333">
        <v>0.68589524999999996</v>
      </c>
      <c r="AB173" s="333">
        <v>-0.67705398000000006</v>
      </c>
      <c r="AC173" s="333">
        <v>-0.59767015000000001</v>
      </c>
      <c r="AD173" s="337"/>
    </row>
    <row r="174" spans="1:30" ht="12" thickBot="1" x14ac:dyDescent="0.25">
      <c r="A174" s="337"/>
      <c r="B174" s="333" t="s">
        <v>1286</v>
      </c>
      <c r="C174" s="333">
        <v>-0.29141948000000001</v>
      </c>
      <c r="D174" s="333">
        <v>-0.2992572</v>
      </c>
      <c r="E174" s="333">
        <v>-0.267818</v>
      </c>
      <c r="F174" s="333">
        <v>-8.4393560000000006E-2</v>
      </c>
      <c r="G174" s="333">
        <v>-0.27197327999999998</v>
      </c>
      <c r="H174" s="333">
        <v>-8.8729269999999999E-2</v>
      </c>
      <c r="I174" s="333">
        <v>-0.19141404000000001</v>
      </c>
      <c r="J174" s="333">
        <v>-8.4371440000000006E-2</v>
      </c>
      <c r="K174" s="333">
        <v>-6.2209159999999999E-2</v>
      </c>
      <c r="L174" s="333">
        <v>0.53382209999999997</v>
      </c>
      <c r="M174" s="333">
        <v>0.49517575000000003</v>
      </c>
      <c r="N174" s="333">
        <v>0.74887630000000005</v>
      </c>
      <c r="O174" s="333">
        <v>0.87514716999999997</v>
      </c>
      <c r="P174" s="333">
        <v>0.45516965999999998</v>
      </c>
      <c r="Q174" s="333">
        <v>-0.18375271000000001</v>
      </c>
      <c r="R174" s="333">
        <v>1</v>
      </c>
      <c r="S174" s="333">
        <v>0.31568502599999998</v>
      </c>
      <c r="T174" s="333">
        <v>-0.37415671</v>
      </c>
      <c r="U174" s="333">
        <v>-0.29272410999999998</v>
      </c>
      <c r="V174" s="333">
        <v>-0.37156658999999997</v>
      </c>
      <c r="W174" s="333">
        <v>-0.21923339999999999</v>
      </c>
      <c r="X174" s="333">
        <v>0.110886419</v>
      </c>
      <c r="Y174" s="333">
        <v>0.41134699000000002</v>
      </c>
      <c r="Z174" s="333">
        <v>-0.37450560999999999</v>
      </c>
      <c r="AA174" s="333">
        <v>-0.57192829000000001</v>
      </c>
      <c r="AB174" s="333">
        <v>0.46411667000000001</v>
      </c>
      <c r="AC174" s="333">
        <v>0.48551539999999999</v>
      </c>
      <c r="AD174" s="337"/>
    </row>
    <row r="175" spans="1:30" ht="12" thickBot="1" x14ac:dyDescent="0.25">
      <c r="A175" s="337"/>
      <c r="B175" s="333" t="s">
        <v>1287</v>
      </c>
      <c r="C175" s="333">
        <v>0.33164955000000002</v>
      </c>
      <c r="D175" s="333">
        <v>0.4043061</v>
      </c>
      <c r="E175" s="333">
        <v>0.42053617999999998</v>
      </c>
      <c r="F175" s="333">
        <v>0.24045411999999999</v>
      </c>
      <c r="G175" s="333">
        <v>0.34956345</v>
      </c>
      <c r="H175" s="333">
        <v>8.5227860000000003E-2</v>
      </c>
      <c r="I175" s="333">
        <v>0.33014095999999998</v>
      </c>
      <c r="J175" s="333">
        <v>0.24226041000000001</v>
      </c>
      <c r="K175" s="333">
        <v>0.29667849000000002</v>
      </c>
      <c r="L175" s="333">
        <v>-0.27012140000000001</v>
      </c>
      <c r="M175" s="333">
        <v>-0.13987930000000001</v>
      </c>
      <c r="N175" s="333">
        <v>0.27978496000000003</v>
      </c>
      <c r="O175" s="333">
        <v>0.22773889999999999</v>
      </c>
      <c r="P175" s="333">
        <v>-0.13129473999999999</v>
      </c>
      <c r="Q175" s="333">
        <v>0.45967097000000001</v>
      </c>
      <c r="R175" s="333">
        <v>0.31568502999999998</v>
      </c>
      <c r="S175" s="333">
        <v>1</v>
      </c>
      <c r="T175" s="333">
        <v>0.20101454999999999</v>
      </c>
      <c r="U175" s="333">
        <v>0.33887272000000002</v>
      </c>
      <c r="V175" s="333">
        <v>0.28573864999999998</v>
      </c>
      <c r="W175" s="333">
        <v>0.22509670000000001</v>
      </c>
      <c r="X175" s="333">
        <v>2.0816049999999998E-3</v>
      </c>
      <c r="Y175" s="333">
        <v>-0.32480544</v>
      </c>
      <c r="Z175" s="333">
        <v>1.1665979999999999E-2</v>
      </c>
      <c r="AA175" s="333">
        <v>0.11442769</v>
      </c>
      <c r="AB175" s="333">
        <v>-0.23720368999999999</v>
      </c>
      <c r="AC175" s="333">
        <v>-0.61600438000000002</v>
      </c>
      <c r="AD175" s="337"/>
    </row>
    <row r="176" spans="1:30" ht="12" thickBot="1" x14ac:dyDescent="0.25">
      <c r="A176" s="337"/>
      <c r="B176" s="333" t="s">
        <v>1288</v>
      </c>
      <c r="C176" s="333">
        <v>0.7072235</v>
      </c>
      <c r="D176" s="333">
        <v>0.69237090000000001</v>
      </c>
      <c r="E176" s="333">
        <v>0.63886357999999999</v>
      </c>
      <c r="F176" s="333">
        <v>0.19902534999999999</v>
      </c>
      <c r="G176" s="333">
        <v>0.67974789999999996</v>
      </c>
      <c r="H176" s="333">
        <v>6.9037020000000004E-2</v>
      </c>
      <c r="I176" s="333">
        <v>0.35678518999999997</v>
      </c>
      <c r="J176" s="333">
        <v>0.26146017999999999</v>
      </c>
      <c r="K176" s="333">
        <v>0.60891406999999997</v>
      </c>
      <c r="L176" s="333">
        <v>-0.68984109999999998</v>
      </c>
      <c r="M176" s="333">
        <v>-0.49667496</v>
      </c>
      <c r="N176" s="333">
        <v>-0.37922301000000003</v>
      </c>
      <c r="O176" s="333">
        <v>-0.47813176000000002</v>
      </c>
      <c r="P176" s="333">
        <v>-0.62242357000000004</v>
      </c>
      <c r="Q176" s="333">
        <v>0.71874358999999999</v>
      </c>
      <c r="R176" s="333">
        <v>-0.37415671</v>
      </c>
      <c r="S176" s="333">
        <v>0.20101455200000001</v>
      </c>
      <c r="T176" s="333">
        <v>1</v>
      </c>
      <c r="U176" s="333">
        <v>0.79770262999999997</v>
      </c>
      <c r="V176" s="333">
        <v>0.80918623999999995</v>
      </c>
      <c r="W176" s="333">
        <v>0.53498109999999999</v>
      </c>
      <c r="X176" s="333">
        <v>-2.3002898000000001E-2</v>
      </c>
      <c r="Y176" s="333">
        <v>-0.67253662000000003</v>
      </c>
      <c r="Z176" s="333">
        <v>0.22862392000000001</v>
      </c>
      <c r="AA176" s="334">
        <v>0.95301259000000005</v>
      </c>
      <c r="AB176" s="333">
        <v>-0.81595903000000003</v>
      </c>
      <c r="AC176" s="333">
        <v>-0.48708795999999999</v>
      </c>
      <c r="AD176" s="337"/>
    </row>
    <row r="177" spans="1:30" ht="12" thickBot="1" x14ac:dyDescent="0.25">
      <c r="A177" s="337"/>
      <c r="B177" s="333" t="s">
        <v>1289</v>
      </c>
      <c r="C177" s="333">
        <v>0.68849351000000003</v>
      </c>
      <c r="D177" s="333">
        <v>0.71675750000000005</v>
      </c>
      <c r="E177" s="333">
        <v>0.70138277000000004</v>
      </c>
      <c r="F177" s="333">
        <v>0.33339998999999998</v>
      </c>
      <c r="G177" s="333">
        <v>0.70950780000000002</v>
      </c>
      <c r="H177" s="333">
        <v>0.16460411999999999</v>
      </c>
      <c r="I177" s="333">
        <v>0.46586617000000002</v>
      </c>
      <c r="J177" s="333">
        <v>0.36988644999999998</v>
      </c>
      <c r="K177" s="333">
        <v>0.50505933999999997</v>
      </c>
      <c r="L177" s="333">
        <v>-0.68129039999999996</v>
      </c>
      <c r="M177" s="333">
        <v>-0.44913133</v>
      </c>
      <c r="N177" s="333">
        <v>-0.35587860999999998</v>
      </c>
      <c r="O177" s="333">
        <v>-0.37227661000000001</v>
      </c>
      <c r="P177" s="333">
        <v>-0.65361606999999999</v>
      </c>
      <c r="Q177" s="333">
        <v>0.70380914000000006</v>
      </c>
      <c r="R177" s="333">
        <v>-0.29272410999999998</v>
      </c>
      <c r="S177" s="333">
        <v>0.33887272099999999</v>
      </c>
      <c r="T177" s="333">
        <v>0.79770262999999997</v>
      </c>
      <c r="U177" s="333">
        <v>1</v>
      </c>
      <c r="V177" s="333">
        <v>0.70548887000000005</v>
      </c>
      <c r="W177" s="333">
        <v>0.43467860000000003</v>
      </c>
      <c r="X177" s="333">
        <v>1.405383E-2</v>
      </c>
      <c r="Y177" s="333">
        <v>-0.71095116000000003</v>
      </c>
      <c r="Z177" s="333">
        <v>8.2461090000000001E-2</v>
      </c>
      <c r="AA177" s="333">
        <v>0.76869041000000005</v>
      </c>
      <c r="AB177" s="334">
        <v>-0.96865937999999996</v>
      </c>
      <c r="AC177" s="333">
        <v>-0.53632237000000005</v>
      </c>
      <c r="AD177" s="337"/>
    </row>
    <row r="178" spans="1:30" ht="12" thickBot="1" x14ac:dyDescent="0.25">
      <c r="A178" s="337"/>
      <c r="B178" s="333" t="s">
        <v>1290</v>
      </c>
      <c r="C178" s="333">
        <v>0.75206538999999994</v>
      </c>
      <c r="D178" s="333">
        <v>0.75901879999999999</v>
      </c>
      <c r="E178" s="333">
        <v>0.70639355999999998</v>
      </c>
      <c r="F178" s="333">
        <v>0.21179861999999999</v>
      </c>
      <c r="G178" s="333">
        <v>0.78704620000000003</v>
      </c>
      <c r="H178" s="333">
        <v>4.0929569999999998E-2</v>
      </c>
      <c r="I178" s="333">
        <v>0.46873494999999998</v>
      </c>
      <c r="J178" s="333">
        <v>0.28867155999999999</v>
      </c>
      <c r="K178" s="333">
        <v>0.55903652999999998</v>
      </c>
      <c r="L178" s="333">
        <v>-0.74488310000000002</v>
      </c>
      <c r="M178" s="333">
        <v>-0.55835405000000005</v>
      </c>
      <c r="N178" s="333">
        <v>-0.37710846999999997</v>
      </c>
      <c r="O178" s="333">
        <v>-0.50311497000000005</v>
      </c>
      <c r="P178" s="333">
        <v>-0.60633680000000001</v>
      </c>
      <c r="Q178" s="333">
        <v>0.71688790000000002</v>
      </c>
      <c r="R178" s="333">
        <v>-0.37156658999999997</v>
      </c>
      <c r="S178" s="333">
        <v>0.28573864500000001</v>
      </c>
      <c r="T178" s="333">
        <v>0.80918623999999995</v>
      </c>
      <c r="U178" s="333">
        <v>0.70548887000000005</v>
      </c>
      <c r="V178" s="333">
        <v>1</v>
      </c>
      <c r="W178" s="333">
        <v>0.58429430000000004</v>
      </c>
      <c r="X178" s="333">
        <v>-0.104474515</v>
      </c>
      <c r="Y178" s="333">
        <v>-0.71868268999999996</v>
      </c>
      <c r="Z178" s="333">
        <v>0.30266452999999999</v>
      </c>
      <c r="AA178" s="333">
        <v>0.80907682000000003</v>
      </c>
      <c r="AB178" s="333">
        <v>-0.72881770999999995</v>
      </c>
      <c r="AC178" s="333">
        <v>-0.59362316999999998</v>
      </c>
      <c r="AD178" s="337"/>
    </row>
    <row r="179" spans="1:30" ht="12" thickBot="1" x14ac:dyDescent="0.25">
      <c r="A179" s="337"/>
      <c r="B179" s="333" t="s">
        <v>1291</v>
      </c>
      <c r="C179" s="333">
        <v>0.50328638999999997</v>
      </c>
      <c r="D179" s="333">
        <v>0.45615270000000002</v>
      </c>
      <c r="E179" s="333">
        <v>0.44874343</v>
      </c>
      <c r="F179" s="333">
        <v>-0.36737055000000002</v>
      </c>
      <c r="G179" s="333">
        <v>0.18298205000000001</v>
      </c>
      <c r="H179" s="333">
        <v>-0.33807494999999999</v>
      </c>
      <c r="I179" s="333">
        <v>0.21867845</v>
      </c>
      <c r="J179" s="333">
        <v>-0.18769543999999999</v>
      </c>
      <c r="K179" s="333">
        <v>0.36598487000000002</v>
      </c>
      <c r="L179" s="333">
        <v>-0.40227889999999999</v>
      </c>
      <c r="M179" s="333">
        <v>-0.24871283</v>
      </c>
      <c r="N179" s="333">
        <v>-0.20622164000000001</v>
      </c>
      <c r="O179" s="333">
        <v>-0.34096890000000002</v>
      </c>
      <c r="P179" s="333">
        <v>-0.46557090000000001</v>
      </c>
      <c r="Q179" s="333">
        <v>0.54225621000000002</v>
      </c>
      <c r="R179" s="333">
        <v>-0.21923342000000001</v>
      </c>
      <c r="S179" s="333">
        <v>0.22509670300000001</v>
      </c>
      <c r="T179" s="333">
        <v>0.53498111000000004</v>
      </c>
      <c r="U179" s="333">
        <v>0.43467858999999998</v>
      </c>
      <c r="V179" s="333">
        <v>0.58429430999999998</v>
      </c>
      <c r="W179" s="333">
        <v>1</v>
      </c>
      <c r="X179" s="333">
        <v>-0.40713703499999998</v>
      </c>
      <c r="Y179" s="333">
        <v>-0.40094829999999998</v>
      </c>
      <c r="Z179" s="333">
        <v>0.27660694000000002</v>
      </c>
      <c r="AA179" s="333">
        <v>0.51183937999999995</v>
      </c>
      <c r="AB179" s="333">
        <v>-0.47607389</v>
      </c>
      <c r="AC179" s="333">
        <v>-0.43812978000000002</v>
      </c>
      <c r="AD179" s="337"/>
    </row>
    <row r="180" spans="1:30" ht="12" thickBot="1" x14ac:dyDescent="0.25">
      <c r="A180" s="337"/>
      <c r="B180" s="333" t="s">
        <v>1292</v>
      </c>
      <c r="C180" s="333">
        <v>-9.0455759999999996E-2</v>
      </c>
      <c r="D180" s="333">
        <v>-0.11870310000000001</v>
      </c>
      <c r="E180" s="333">
        <v>-2.0144019999999999E-2</v>
      </c>
      <c r="F180" s="333">
        <v>0.29531784</v>
      </c>
      <c r="G180" s="333">
        <v>7.6489979999999999E-2</v>
      </c>
      <c r="H180" s="333">
        <v>0.33861290999999999</v>
      </c>
      <c r="I180" s="333">
        <v>-8.2389210000000004E-2</v>
      </c>
      <c r="J180" s="333">
        <v>0.57335073000000003</v>
      </c>
      <c r="K180" s="333">
        <v>-0.14943906000000001</v>
      </c>
      <c r="L180" s="333">
        <v>0.14523929999999999</v>
      </c>
      <c r="M180" s="333">
        <v>0.16121578</v>
      </c>
      <c r="N180" s="333">
        <v>7.6908840000000006E-2</v>
      </c>
      <c r="O180" s="333">
        <v>0.15113377</v>
      </c>
      <c r="P180" s="333">
        <v>8.7100499999999997E-2</v>
      </c>
      <c r="Q180" s="333">
        <v>-0.1066546</v>
      </c>
      <c r="R180" s="333">
        <v>0.11088642</v>
      </c>
      <c r="S180" s="333">
        <v>2.0816049999999998E-3</v>
      </c>
      <c r="T180" s="333">
        <v>-2.30029E-2</v>
      </c>
      <c r="U180" s="333">
        <v>1.405383E-2</v>
      </c>
      <c r="V180" s="333">
        <v>-0.10447451000000001</v>
      </c>
      <c r="W180" s="333">
        <v>-0.40713700000000003</v>
      </c>
      <c r="X180" s="333">
        <v>1</v>
      </c>
      <c r="Y180" s="333">
        <v>3.2134530000000001E-2</v>
      </c>
      <c r="Z180" s="333">
        <v>-0.16773615</v>
      </c>
      <c r="AA180" s="333">
        <v>-2.0497169999999999E-2</v>
      </c>
      <c r="AB180" s="333">
        <v>1.8570010000000001E-2</v>
      </c>
      <c r="AC180" s="333">
        <v>0.17406251</v>
      </c>
      <c r="AD180" s="337"/>
    </row>
    <row r="181" spans="1:30" ht="12" thickBot="1" x14ac:dyDescent="0.25">
      <c r="A181" s="337"/>
      <c r="B181" s="333" t="s">
        <v>1293</v>
      </c>
      <c r="C181" s="333">
        <v>-0.67716421000000004</v>
      </c>
      <c r="D181" s="333">
        <v>-0.7018856</v>
      </c>
      <c r="E181" s="333">
        <v>-0.72844416000000001</v>
      </c>
      <c r="F181" s="333">
        <v>-0.37214056000000001</v>
      </c>
      <c r="G181" s="333">
        <v>-0.69586789000000004</v>
      </c>
      <c r="H181" s="333">
        <v>-0.16332816999999999</v>
      </c>
      <c r="I181" s="333">
        <v>-0.52821973</v>
      </c>
      <c r="J181" s="333">
        <v>-0.37728388000000002</v>
      </c>
      <c r="K181" s="333">
        <v>-0.34099190000000001</v>
      </c>
      <c r="L181" s="333">
        <v>0.88694220000000001</v>
      </c>
      <c r="M181" s="333">
        <v>0.41872519000000002</v>
      </c>
      <c r="N181" s="333">
        <v>0.33237564000000003</v>
      </c>
      <c r="O181" s="333">
        <v>0.45737812</v>
      </c>
      <c r="P181" s="333">
        <v>0.57537914000000001</v>
      </c>
      <c r="Q181" s="333">
        <v>-0.67386394999999999</v>
      </c>
      <c r="R181" s="333">
        <v>0.41134699000000002</v>
      </c>
      <c r="S181" s="333">
        <v>-0.324805438</v>
      </c>
      <c r="T181" s="333">
        <v>-0.67253662000000003</v>
      </c>
      <c r="U181" s="333">
        <v>-0.71095116000000003</v>
      </c>
      <c r="V181" s="333">
        <v>-0.71868268999999996</v>
      </c>
      <c r="W181" s="333">
        <v>-0.40094829999999998</v>
      </c>
      <c r="X181" s="333">
        <v>3.2134525999999997E-2</v>
      </c>
      <c r="Y181" s="333">
        <v>1</v>
      </c>
      <c r="Z181" s="333">
        <v>-0.27329626000000001</v>
      </c>
      <c r="AA181" s="333">
        <v>-0.69358713999999999</v>
      </c>
      <c r="AB181" s="333">
        <v>0.71553049000000002</v>
      </c>
      <c r="AC181" s="333">
        <v>0.61785679999999998</v>
      </c>
      <c r="AD181" s="337"/>
    </row>
    <row r="182" spans="1:30" ht="12" thickBot="1" x14ac:dyDescent="0.25">
      <c r="A182" s="337"/>
      <c r="B182" s="333" t="s">
        <v>1294</v>
      </c>
      <c r="C182" s="333">
        <v>0.19295880000000001</v>
      </c>
      <c r="D182" s="333">
        <v>0.20151430000000001</v>
      </c>
      <c r="E182" s="333">
        <v>0.13320592000000001</v>
      </c>
      <c r="F182" s="333">
        <v>-0.11455153999999999</v>
      </c>
      <c r="G182" s="333">
        <v>0.11691024999999999</v>
      </c>
      <c r="H182" s="333">
        <v>-0.10086517</v>
      </c>
      <c r="I182" s="333">
        <v>8.4794739999999993E-2</v>
      </c>
      <c r="J182" s="333">
        <v>-0.10266401999999999</v>
      </c>
      <c r="K182" s="333">
        <v>2.185933E-2</v>
      </c>
      <c r="L182" s="333">
        <v>-0.21515919999999999</v>
      </c>
      <c r="M182" s="333">
        <v>-5.8981260000000001E-2</v>
      </c>
      <c r="N182" s="333">
        <v>4.619761E-2</v>
      </c>
      <c r="O182" s="333">
        <v>-0.49047101999999998</v>
      </c>
      <c r="P182" s="333">
        <v>-2.6665560000000001E-2</v>
      </c>
      <c r="Q182" s="333">
        <v>3.0304540000000001E-2</v>
      </c>
      <c r="R182" s="333">
        <v>-0.37450560999999999</v>
      </c>
      <c r="S182" s="333">
        <v>1.1665976E-2</v>
      </c>
      <c r="T182" s="333">
        <v>0.22862392000000001</v>
      </c>
      <c r="U182" s="333">
        <v>8.2461090000000001E-2</v>
      </c>
      <c r="V182" s="333">
        <v>0.30266452999999999</v>
      </c>
      <c r="W182" s="333">
        <v>0.27660689999999999</v>
      </c>
      <c r="X182" s="333">
        <v>-0.167736152</v>
      </c>
      <c r="Y182" s="333">
        <v>-0.27329626000000001</v>
      </c>
      <c r="Z182" s="333">
        <v>1</v>
      </c>
      <c r="AA182" s="333">
        <v>0.28298127000000001</v>
      </c>
      <c r="AB182" s="333">
        <v>-0.16476335</v>
      </c>
      <c r="AC182" s="333">
        <v>-0.33590614000000002</v>
      </c>
      <c r="AD182" s="337"/>
    </row>
    <row r="183" spans="1:30" ht="12" thickBot="1" x14ac:dyDescent="0.25">
      <c r="A183" s="337"/>
      <c r="B183" s="333" t="s">
        <v>1295</v>
      </c>
      <c r="C183" s="333">
        <v>0.71196956</v>
      </c>
      <c r="D183" s="333">
        <v>0.70416800000000002</v>
      </c>
      <c r="E183" s="333">
        <v>0.66010234999999995</v>
      </c>
      <c r="F183" s="333">
        <v>0.24601264</v>
      </c>
      <c r="G183" s="333">
        <v>0.69744823</v>
      </c>
      <c r="H183" s="333">
        <v>0.10398226000000001</v>
      </c>
      <c r="I183" s="333">
        <v>0.39933432000000002</v>
      </c>
      <c r="J183" s="333">
        <v>0.29744983000000003</v>
      </c>
      <c r="K183" s="333">
        <v>0.54142809999999997</v>
      </c>
      <c r="L183" s="333">
        <v>-0.74492460000000005</v>
      </c>
      <c r="M183" s="333">
        <v>-0.56671128000000004</v>
      </c>
      <c r="N183" s="333">
        <v>-0.52600226000000005</v>
      </c>
      <c r="O183" s="333">
        <v>-0.62797696000000003</v>
      </c>
      <c r="P183" s="333">
        <v>-0.68268565999999997</v>
      </c>
      <c r="Q183" s="333">
        <v>0.68589524999999996</v>
      </c>
      <c r="R183" s="333">
        <v>-0.57192829000000001</v>
      </c>
      <c r="S183" s="333">
        <v>0.114427689</v>
      </c>
      <c r="T183" s="334">
        <v>0.95301259000000005</v>
      </c>
      <c r="U183" s="333">
        <v>0.76869041000000005</v>
      </c>
      <c r="V183" s="333">
        <v>0.80907682000000003</v>
      </c>
      <c r="W183" s="333">
        <v>0.51183940000000006</v>
      </c>
      <c r="X183" s="333">
        <v>-2.0497166000000001E-2</v>
      </c>
      <c r="Y183" s="333">
        <v>-0.69358713999999999</v>
      </c>
      <c r="Z183" s="333">
        <v>0.28298127000000001</v>
      </c>
      <c r="AA183" s="333">
        <v>1</v>
      </c>
      <c r="AB183" s="333">
        <v>-0.84223384000000001</v>
      </c>
      <c r="AC183" s="333">
        <v>-0.57570463999999999</v>
      </c>
      <c r="AD183" s="337"/>
    </row>
    <row r="184" spans="1:30" ht="12" thickBot="1" x14ac:dyDescent="0.25">
      <c r="A184" s="337"/>
      <c r="B184" s="333" t="s">
        <v>1296</v>
      </c>
      <c r="C184" s="333">
        <v>-0.68758522</v>
      </c>
      <c r="D184" s="333">
        <v>-0.71326529999999999</v>
      </c>
      <c r="E184" s="333">
        <v>-0.68842687999999996</v>
      </c>
      <c r="F184" s="333">
        <v>-0.29110640999999998</v>
      </c>
      <c r="G184" s="333">
        <v>-0.69241582000000002</v>
      </c>
      <c r="H184" s="333">
        <v>-0.13528472999999999</v>
      </c>
      <c r="I184" s="333">
        <v>-0.44581732000000002</v>
      </c>
      <c r="J184" s="333">
        <v>-0.33350026999999999</v>
      </c>
      <c r="K184" s="333">
        <v>-0.49214869999999999</v>
      </c>
      <c r="L184" s="333">
        <v>0.71513590000000005</v>
      </c>
      <c r="M184" s="333">
        <v>0.49768151999999999</v>
      </c>
      <c r="N184" s="333">
        <v>0.48628378</v>
      </c>
      <c r="O184" s="333">
        <v>0.52443412</v>
      </c>
      <c r="P184" s="333">
        <v>0.70077661999999996</v>
      </c>
      <c r="Q184" s="333">
        <v>-0.67705398000000006</v>
      </c>
      <c r="R184" s="333">
        <v>0.46411667000000001</v>
      </c>
      <c r="S184" s="333">
        <v>-0.237203686</v>
      </c>
      <c r="T184" s="333">
        <v>-0.81595903000000003</v>
      </c>
      <c r="U184" s="334">
        <v>-0.96865937999999996</v>
      </c>
      <c r="V184" s="333">
        <v>-0.72881770999999995</v>
      </c>
      <c r="W184" s="333">
        <v>-0.47607389999999999</v>
      </c>
      <c r="X184" s="333">
        <v>1.8570014999999999E-2</v>
      </c>
      <c r="Y184" s="333">
        <v>0.71553049000000002</v>
      </c>
      <c r="Z184" s="333">
        <v>-0.16476335</v>
      </c>
      <c r="AA184" s="333">
        <v>-0.84223384000000001</v>
      </c>
      <c r="AB184" s="333">
        <v>1</v>
      </c>
      <c r="AC184" s="333">
        <v>0.59391919000000004</v>
      </c>
      <c r="AD184" s="337"/>
    </row>
    <row r="185" spans="1:30" ht="12" thickBot="1" x14ac:dyDescent="0.25">
      <c r="A185" s="337"/>
      <c r="B185" s="333" t="s">
        <v>1297</v>
      </c>
      <c r="C185" s="331">
        <v>-0.54664573999999999</v>
      </c>
      <c r="D185" s="331">
        <v>-0.60424549999999999</v>
      </c>
      <c r="E185" s="331">
        <v>-0.60794376999999999</v>
      </c>
      <c r="F185" s="331">
        <v>-0.23269593</v>
      </c>
      <c r="G185" s="331">
        <v>-0.53825418000000003</v>
      </c>
      <c r="H185" s="331">
        <v>-5.7823329999999999E-2</v>
      </c>
      <c r="I185" s="331">
        <v>-0.44733822000000001</v>
      </c>
      <c r="J185" s="331">
        <v>-0.21553321</v>
      </c>
      <c r="K185" s="331">
        <v>-0.34118140000000002</v>
      </c>
      <c r="L185" s="331">
        <v>0.69542420000000005</v>
      </c>
      <c r="M185" s="331">
        <v>0.55874228999999997</v>
      </c>
      <c r="N185" s="331">
        <v>0.35080014999999998</v>
      </c>
      <c r="O185" s="331">
        <v>0.47402601999999999</v>
      </c>
      <c r="P185" s="331">
        <v>0.53406905000000005</v>
      </c>
      <c r="Q185" s="331">
        <v>-0.59767015000000001</v>
      </c>
      <c r="R185" s="331">
        <v>0.48551539999999999</v>
      </c>
      <c r="S185" s="331">
        <v>-0.61600438499999999</v>
      </c>
      <c r="T185" s="331">
        <v>-0.48708795999999999</v>
      </c>
      <c r="U185" s="331">
        <v>-0.53632237000000005</v>
      </c>
      <c r="V185" s="331">
        <v>-0.59362316999999998</v>
      </c>
      <c r="W185" s="331">
        <v>-0.43812980000000001</v>
      </c>
      <c r="X185" s="331">
        <v>0.17406250500000001</v>
      </c>
      <c r="Y185" s="331">
        <v>0.61785679999999998</v>
      </c>
      <c r="Z185" s="331">
        <v>-0.33590614000000002</v>
      </c>
      <c r="AA185" s="331">
        <v>-0.57570463999999999</v>
      </c>
      <c r="AB185" s="331">
        <v>0.59391919000000004</v>
      </c>
      <c r="AC185" s="331">
        <v>1</v>
      </c>
      <c r="AD185" s="337"/>
    </row>
    <row r="186" spans="1:30" x14ac:dyDescent="0.2">
      <c r="A186" s="337"/>
      <c r="B186" s="337"/>
      <c r="C186" s="337"/>
      <c r="D186" s="337"/>
      <c r="E186" s="337"/>
      <c r="F186" s="337"/>
      <c r="G186" s="337"/>
      <c r="H186" s="337"/>
      <c r="I186" s="337"/>
      <c r="J186" s="337"/>
      <c r="K186" s="337"/>
      <c r="L186" s="337"/>
      <c r="M186" s="337"/>
      <c r="N186" s="337"/>
      <c r="O186" s="337"/>
      <c r="P186" s="337"/>
      <c r="Q186" s="337"/>
      <c r="R186" s="337"/>
      <c r="S186" s="337"/>
      <c r="T186" s="337"/>
      <c r="U186" s="337"/>
      <c r="V186" s="337"/>
      <c r="W186" s="337"/>
      <c r="X186" s="337"/>
      <c r="Y186" s="337"/>
      <c r="Z186" s="337"/>
      <c r="AA186" s="337"/>
      <c r="AB186" s="337"/>
      <c r="AC186" s="337"/>
      <c r="AD186" s="33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S1 Localities</vt:lpstr>
      <vt:lpstr>S2 Evanno plots</vt:lpstr>
      <vt:lpstr>S3 Genome size</vt:lpstr>
      <vt:lpstr>S4 Genomic GC %</vt:lpstr>
      <vt:lpstr>S5 Morphometry</vt:lpstr>
      <vt:lpstr>S6 Achenes</vt:lpstr>
      <vt:lpstr>S7 FACT ANOVA</vt:lpstr>
      <vt:lpstr>S8 1WAY ANOVA Tukey</vt:lpstr>
      <vt:lpstr>S9 1WAY ANOVA SUM</vt:lpstr>
      <vt:lpstr>S10 Correlations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</cp:lastModifiedBy>
  <cp:revision/>
  <dcterms:created xsi:type="dcterms:W3CDTF">2017-09-26T09:09:06Z</dcterms:created>
  <dcterms:modified xsi:type="dcterms:W3CDTF">2022-11-25T14:38:24Z</dcterms:modified>
  <cp:category/>
  <cp:contentStatus/>
</cp:coreProperties>
</file>