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udk-my.sharepoint.com/personal/dufva_dtu_dk/Documents/Projects/MD projects/Review/Supplemetary Information/"/>
    </mc:Choice>
  </mc:AlternateContent>
  <xr:revisionPtr revIDLastSave="4" documentId="8_{C049D047-A496-4D45-8B31-D172DEC78708}" xr6:coauthVersionLast="47" xr6:coauthVersionMax="47" xr10:uidLastSave="{413DDB69-BD0B-F249-B15F-D9028E51EA4D}"/>
  <bookViews>
    <workbookView xWindow="11980" yWindow="5900" windowWidth="27640" windowHeight="16940" xr2:uid="{C6928264-43EF-A44F-85B7-2906F5F08F01}"/>
  </bookViews>
  <sheets>
    <sheet name="Ratio chip contro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4" i="1" l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H549" i="1"/>
  <c r="I549" i="1"/>
  <c r="H548" i="1"/>
  <c r="I548" i="1"/>
  <c r="H547" i="1"/>
  <c r="I547" i="1"/>
  <c r="H546" i="1"/>
  <c r="I546" i="1"/>
  <c r="H545" i="1"/>
  <c r="I545" i="1"/>
  <c r="H544" i="1"/>
  <c r="I544" i="1"/>
  <c r="H543" i="1"/>
  <c r="I543" i="1"/>
  <c r="H542" i="1"/>
  <c r="I542" i="1"/>
  <c r="H541" i="1"/>
  <c r="I541" i="1"/>
  <c r="H540" i="1"/>
  <c r="I540" i="1"/>
  <c r="H539" i="1"/>
  <c r="I539" i="1"/>
  <c r="H538" i="1"/>
  <c r="I538" i="1"/>
  <c r="H537" i="1"/>
  <c r="I537" i="1"/>
  <c r="H536" i="1"/>
  <c r="I536" i="1"/>
  <c r="H535" i="1"/>
  <c r="I535" i="1"/>
  <c r="H534" i="1"/>
  <c r="I534" i="1"/>
  <c r="H533" i="1"/>
  <c r="I533" i="1"/>
  <c r="H532" i="1"/>
  <c r="I532" i="1"/>
  <c r="H531" i="1"/>
  <c r="I531" i="1"/>
  <c r="H530" i="1"/>
  <c r="I530" i="1"/>
  <c r="H529" i="1"/>
  <c r="I529" i="1"/>
  <c r="H528" i="1"/>
  <c r="I528" i="1"/>
  <c r="H527" i="1"/>
  <c r="I527" i="1"/>
  <c r="H526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103" i="1"/>
  <c r="I104" i="1"/>
  <c r="I100" i="1"/>
  <c r="I99" i="1"/>
  <c r="I106" i="1"/>
  <c r="I102" i="1"/>
  <c r="I108" i="1"/>
  <c r="I97" i="1"/>
  <c r="I98" i="1"/>
  <c r="I107" i="1"/>
  <c r="I101" i="1"/>
  <c r="I105" i="1"/>
</calcChain>
</file>

<file path=xl/sharedStrings.xml><?xml version="1.0" encoding="utf-8"?>
<sst xmlns="http://schemas.openxmlformats.org/spreadsheetml/2006/main" count="5093" uniqueCount="436">
  <si>
    <t>Tissue/cell</t>
  </si>
  <si>
    <t>Cell type</t>
  </si>
  <si>
    <t>Cellsource</t>
  </si>
  <si>
    <t>Marker type</t>
  </si>
  <si>
    <t>Name of marker</t>
  </si>
  <si>
    <t>Control value</t>
  </si>
  <si>
    <t>Microfludics value</t>
  </si>
  <si>
    <t>Ratio Microfluidics/Batch</t>
  </si>
  <si>
    <t>Significance</t>
  </si>
  <si>
    <t>Article number</t>
  </si>
  <si>
    <t xml:space="preserve">Figure </t>
  </si>
  <si>
    <t>Note</t>
  </si>
  <si>
    <t>Microfuidics type</t>
  </si>
  <si>
    <t>doi</t>
  </si>
  <si>
    <t>Liver</t>
  </si>
  <si>
    <t>Primary hepatocytes</t>
  </si>
  <si>
    <t>Human</t>
  </si>
  <si>
    <t>Metabolism</t>
  </si>
  <si>
    <t>CYP3A4</t>
  </si>
  <si>
    <t>Fig 4</t>
  </si>
  <si>
    <t>d3</t>
  </si>
  <si>
    <t>Recirculation</t>
  </si>
  <si>
    <t>https://doi.org/10.1039/c8lc01262h</t>
  </si>
  <si>
    <t>d7</t>
  </si>
  <si>
    <t>d13</t>
  </si>
  <si>
    <t xml:space="preserve">Release </t>
  </si>
  <si>
    <t>Albumin</t>
  </si>
  <si>
    <t>d5</t>
  </si>
  <si>
    <t>d9</t>
  </si>
  <si>
    <t>d11</t>
  </si>
  <si>
    <t>a1-antitrypsin</t>
  </si>
  <si>
    <t>VEGF</t>
  </si>
  <si>
    <t>HGF</t>
  </si>
  <si>
    <t>Collagen</t>
  </si>
  <si>
    <t>Lung</t>
  </si>
  <si>
    <t>Cancer Epithlium</t>
  </si>
  <si>
    <t>A549</t>
  </si>
  <si>
    <t>Cell death</t>
  </si>
  <si>
    <t>Number of cells</t>
  </si>
  <si>
    <t>Fig 2</t>
  </si>
  <si>
    <t>d1</t>
  </si>
  <si>
    <t>Perfusion</t>
  </si>
  <si>
    <t>https://doi.org/10.1002/adbi.201800223</t>
  </si>
  <si>
    <t>d4</t>
  </si>
  <si>
    <t>Protein</t>
  </si>
  <si>
    <t>E-cadherin</t>
  </si>
  <si>
    <t>Fig 3</t>
  </si>
  <si>
    <t>Vimentin</t>
  </si>
  <si>
    <t>Ncadherin</t>
  </si>
  <si>
    <t>mRNA</t>
  </si>
  <si>
    <t>2D</t>
  </si>
  <si>
    <t>3D</t>
  </si>
  <si>
    <t>Viability</t>
  </si>
  <si>
    <t>Live/dead</t>
  </si>
  <si>
    <t>No drug</t>
  </si>
  <si>
    <t>Drug</t>
  </si>
  <si>
    <t>Shape</t>
  </si>
  <si>
    <t>Size</t>
  </si>
  <si>
    <t>Vessel</t>
  </si>
  <si>
    <t>Primary Endothelial</t>
  </si>
  <si>
    <t>HUVECS</t>
  </si>
  <si>
    <t>Lenth</t>
  </si>
  <si>
    <t>72h</t>
  </si>
  <si>
    <t>https://doi.org/10.1096/fj.201802376rrrr</t>
  </si>
  <si>
    <t>Glycocalyx height</t>
  </si>
  <si>
    <t>Aorta</t>
  </si>
  <si>
    <t>Capillary</t>
  </si>
  <si>
    <t>Veneous</t>
  </si>
  <si>
    <t>antisyndacin1</t>
  </si>
  <si>
    <t>Hylaoronic acid</t>
  </si>
  <si>
    <t>Chondroitin sulphate</t>
  </si>
  <si>
    <t>Heparan sulphate</t>
  </si>
  <si>
    <t>ICAM1</t>
  </si>
  <si>
    <t>Adhesion</t>
  </si>
  <si>
    <t>PBMC</t>
  </si>
  <si>
    <t>Platelet</t>
  </si>
  <si>
    <t>Uptake</t>
  </si>
  <si>
    <t>NP</t>
  </si>
  <si>
    <t>Stem cells</t>
  </si>
  <si>
    <t>Mouse primary</t>
  </si>
  <si>
    <t>ESC+OP9</t>
  </si>
  <si>
    <t>Blood cells</t>
  </si>
  <si>
    <t>Fig3</t>
  </si>
  <si>
    <t>One direction</t>
  </si>
  <si>
    <t>24h</t>
  </si>
  <si>
    <t>https://doi.org/10.1039/d0lc00639d</t>
  </si>
  <si>
    <t>Two directions</t>
  </si>
  <si>
    <t>36h</t>
  </si>
  <si>
    <t>Conditioned medium</t>
  </si>
  <si>
    <t>hPSC-hepatocyte</t>
  </si>
  <si>
    <t>monolayer</t>
  </si>
  <si>
    <t>https://doi.org/10.1063/5.0004286</t>
  </si>
  <si>
    <t>spheroid</t>
  </si>
  <si>
    <t>Urea</t>
  </si>
  <si>
    <t>d2</t>
  </si>
  <si>
    <t>CYP1A2</t>
  </si>
  <si>
    <t>CYP2B6</t>
  </si>
  <si>
    <t>AAT</t>
  </si>
  <si>
    <t>ALB</t>
  </si>
  <si>
    <t>HNF4a</t>
  </si>
  <si>
    <t>hPSC-Endothelial</t>
  </si>
  <si>
    <t>PECAM1</t>
  </si>
  <si>
    <t>No coating</t>
  </si>
  <si>
    <t>Col 1</t>
  </si>
  <si>
    <t>Dopa</t>
  </si>
  <si>
    <t>CD34</t>
  </si>
  <si>
    <t>CDH5</t>
  </si>
  <si>
    <t>https://doi.org/10.1063/5.0004287</t>
  </si>
  <si>
    <t>VEGFA</t>
  </si>
  <si>
    <t>https://doi.org/10.1063/5.0004288</t>
  </si>
  <si>
    <t>https://doi.org/10.1063/5.0004289</t>
  </si>
  <si>
    <t>https://doi.org/10.1063/5.0004290</t>
  </si>
  <si>
    <t>vWF</t>
  </si>
  <si>
    <t>https://doi.org/10.1063/5.0004291</t>
  </si>
  <si>
    <t>https://doi.org/10.1063/5.0004292</t>
  </si>
  <si>
    <t>https://doi.org/10.1063/5.0004293</t>
  </si>
  <si>
    <t>Tie2</t>
  </si>
  <si>
    <t>https://doi.org/10.1063/5.0004294</t>
  </si>
  <si>
    <t>https://doi.org/10.1063/5.0004295</t>
  </si>
  <si>
    <t>https://doi.org/10.1063/5.0004296</t>
  </si>
  <si>
    <t>bFGF</t>
  </si>
  <si>
    <t>https://doi.org/10.1063/5.0004297</t>
  </si>
  <si>
    <t>https://doi.org/10.1063/5.0004298</t>
  </si>
  <si>
    <t>https://doi.org/10.1063/5.0004299</t>
  </si>
  <si>
    <t>eNOS</t>
  </si>
  <si>
    <t>https://doi.org/10.1063/5.0004300</t>
  </si>
  <si>
    <t>https://doi.org/10.1063/5.0004301</t>
  </si>
  <si>
    <t>https://doi.org/10.1063/5.0004302</t>
  </si>
  <si>
    <t>hPSC-Endothelial/HEP</t>
  </si>
  <si>
    <t>Quercitin</t>
  </si>
  <si>
    <t>Fig 5</t>
  </si>
  <si>
    <t>6h</t>
  </si>
  <si>
    <t>https://doi.org/10.1063/5.0004303</t>
  </si>
  <si>
    <t>48h</t>
  </si>
  <si>
    <t>https://doi.org/10.1063/5.0004304</t>
  </si>
  <si>
    <t>https://doi.org/10.1063/5.0004305</t>
  </si>
  <si>
    <t>Quercitin sulphate</t>
  </si>
  <si>
    <t>https://doi.org/10.1063/5.0004306</t>
  </si>
  <si>
    <t>https://doi.org/10.1063/5.0004307</t>
  </si>
  <si>
    <t>https://doi.org/10.1063/5.0004308</t>
  </si>
  <si>
    <t>Methyl quercin</t>
  </si>
  <si>
    <t>https://doi.org/10.1063/5.0004309</t>
  </si>
  <si>
    <t>Methyl quercin glucoronide</t>
  </si>
  <si>
    <t>Release</t>
  </si>
  <si>
    <t>IL8</t>
  </si>
  <si>
    <t>Angle</t>
  </si>
  <si>
    <t>https://doi.org/10.1002/bit.26910</t>
  </si>
  <si>
    <t>NOTCH</t>
  </si>
  <si>
    <t>Fig 6</t>
  </si>
  <si>
    <t>COUP-TFII</t>
  </si>
  <si>
    <t>Ephrin B2</t>
  </si>
  <si>
    <t>Fig 7</t>
  </si>
  <si>
    <t xml:space="preserve"> </t>
  </si>
  <si>
    <t>EphB4</t>
  </si>
  <si>
    <t>Kidney</t>
  </si>
  <si>
    <t>Primary Uteric bud</t>
  </si>
  <si>
    <t>Mice</t>
  </si>
  <si>
    <t>Wnt11</t>
  </si>
  <si>
    <t>https://doi.org/10.1063/1.5035328</t>
  </si>
  <si>
    <t>Ret</t>
  </si>
  <si>
    <t>Etv4</t>
  </si>
  <si>
    <t>Wnt7b</t>
  </si>
  <si>
    <t>Tacstd2</t>
  </si>
  <si>
    <t>Cardiac</t>
  </si>
  <si>
    <t>hiPSC-cardiacs</t>
  </si>
  <si>
    <t>SFC086</t>
  </si>
  <si>
    <t>Cell number</t>
  </si>
  <si>
    <t>Endothelin 1</t>
  </si>
  <si>
    <t>https://doi.org/10.3390/bioengineering5020036</t>
  </si>
  <si>
    <t>SFC087</t>
  </si>
  <si>
    <t>Endothelin 2</t>
  </si>
  <si>
    <t>Acetylsalicyl acid</t>
  </si>
  <si>
    <t>Intestine</t>
  </si>
  <si>
    <t>Cell line</t>
  </si>
  <si>
    <t>Caco2</t>
  </si>
  <si>
    <t>Transport</t>
  </si>
  <si>
    <t>Fluorecein</t>
  </si>
  <si>
    <t>https://doi.org/10.1007/s10544-016-0143-2</t>
  </si>
  <si>
    <t>Tumour</t>
  </si>
  <si>
    <t>JH-EsoAd1</t>
  </si>
  <si>
    <t>https://doi.org/10.1038/srep38221</t>
  </si>
  <si>
    <t>JH-EsoAd2</t>
  </si>
  <si>
    <t>JH-EsoAd3</t>
  </si>
  <si>
    <t>JH-EsoAd4</t>
  </si>
  <si>
    <t>JH-EsoAd5</t>
  </si>
  <si>
    <t>N-cadherin</t>
  </si>
  <si>
    <t>JH-EsoAd6</t>
  </si>
  <si>
    <t>JH-EsoAd7</t>
  </si>
  <si>
    <t>JH-EsoAd8</t>
  </si>
  <si>
    <t>Cell phys</t>
  </si>
  <si>
    <t>Stiffness</t>
  </si>
  <si>
    <t>ALDH</t>
  </si>
  <si>
    <t>Proliferation</t>
  </si>
  <si>
    <t>Colony number</t>
  </si>
  <si>
    <t>CD44 high/Cd24 low</t>
  </si>
  <si>
    <t>CD44high/CD24high</t>
  </si>
  <si>
    <t>CD44 low/CD24low</t>
  </si>
  <si>
    <t>JH-EsoAd9</t>
  </si>
  <si>
    <t>JH-EsoAd10</t>
  </si>
  <si>
    <t>Control</t>
  </si>
  <si>
    <t>JH-EsoAd11</t>
  </si>
  <si>
    <t>DTX</t>
  </si>
  <si>
    <t>JH-EsoAd12</t>
  </si>
  <si>
    <t>JH-EsoAd13</t>
  </si>
  <si>
    <t>Primary cells</t>
  </si>
  <si>
    <t>Circularity</t>
  </si>
  <si>
    <t>One way fast</t>
  </si>
  <si>
    <t>https://doi.org/10.1002/btpr.2701</t>
  </si>
  <si>
    <t>One way slow</t>
  </si>
  <si>
    <t>Two ways fast</t>
  </si>
  <si>
    <t>Two ways slow</t>
  </si>
  <si>
    <t>Testis</t>
  </si>
  <si>
    <t xml:space="preserve">Primary rats </t>
  </si>
  <si>
    <t xml:space="preserve">Sertoli </t>
  </si>
  <si>
    <t>TEER</t>
  </si>
  <si>
    <t>No coculture</t>
  </si>
  <si>
    <t>https://doi.org/10.1002/jat.3360</t>
  </si>
  <si>
    <t>Coculture HEP</t>
  </si>
  <si>
    <t>Lucifer yellow</t>
  </si>
  <si>
    <t>IAR</t>
  </si>
  <si>
    <t>https://doi.org/10.1016/j.mvr.2015.02.008</t>
  </si>
  <si>
    <t>Immortlised</t>
  </si>
  <si>
    <t>HBMEC</t>
  </si>
  <si>
    <t>ZO1</t>
  </si>
  <si>
    <t>Fig 8</t>
  </si>
  <si>
    <t>Beta catenin</t>
  </si>
  <si>
    <t>Hepatpcyte</t>
  </si>
  <si>
    <t>0d</t>
  </si>
  <si>
    <t>https://doi.org/10.1021/ac051856v</t>
  </si>
  <si>
    <t>d10</t>
  </si>
  <si>
    <t>d20</t>
  </si>
  <si>
    <t>d30</t>
  </si>
  <si>
    <t>HepG2</t>
  </si>
  <si>
    <t>Accumulation</t>
  </si>
  <si>
    <t>PSD</t>
  </si>
  <si>
    <t xml:space="preserve"> - M</t>
  </si>
  <si>
    <t>https://doi.org/10.1021/acs.molpharmaceut.7b00726</t>
  </si>
  <si>
    <t xml:space="preserve"> + m</t>
  </si>
  <si>
    <t>PSM</t>
  </si>
  <si>
    <t>PSM no corona</t>
  </si>
  <si>
    <t>PSM corona</t>
  </si>
  <si>
    <t>Depth</t>
  </si>
  <si>
    <t>Endothelial</t>
  </si>
  <si>
    <t>Eccentricity</t>
  </si>
  <si>
    <t>https://doi.org/10.1038/srep04951</t>
  </si>
  <si>
    <t>KFL2</t>
  </si>
  <si>
    <t>VEGFR2</t>
  </si>
  <si>
    <t>ANG1</t>
  </si>
  <si>
    <t>ANG2</t>
  </si>
  <si>
    <t>BNIP</t>
  </si>
  <si>
    <t>BNIP3L</t>
  </si>
  <si>
    <t>VECAD</t>
  </si>
  <si>
    <t>Number of gaps</t>
  </si>
  <si>
    <t>Gap size</t>
  </si>
  <si>
    <t xml:space="preserve">BNIP3 </t>
  </si>
  <si>
    <t>Fibroblast</t>
  </si>
  <si>
    <t>Cell line NIN3T3</t>
  </si>
  <si>
    <t>Ng3T3</t>
  </si>
  <si>
    <t>Hochst/PI</t>
  </si>
  <si>
    <t>https://doi.org/10.1016/j.jbiosc.2014.02.021</t>
  </si>
  <si>
    <t>Cell lline</t>
  </si>
  <si>
    <t>IDCCM</t>
  </si>
  <si>
    <t>https://doi.org/10.1016/j.tiv.2014.02.005</t>
  </si>
  <si>
    <t>IIDMP</t>
  </si>
  <si>
    <t>CYPs1a</t>
  </si>
  <si>
    <t>Phenacitin</t>
  </si>
  <si>
    <t>1h</t>
  </si>
  <si>
    <t>5h</t>
  </si>
  <si>
    <t>8h</t>
  </si>
  <si>
    <t>4h</t>
  </si>
  <si>
    <t>Fig 9</t>
  </si>
  <si>
    <t>Dynamic coculture</t>
  </si>
  <si>
    <t xml:space="preserve">Cell line  </t>
  </si>
  <si>
    <t>MDA-MB-231</t>
  </si>
  <si>
    <t>3D startic vs dynamic</t>
  </si>
  <si>
    <t>https://doi.org/10.1089/ten.tec.2012.0731</t>
  </si>
  <si>
    <t>MMP9</t>
  </si>
  <si>
    <t>PDGFB</t>
  </si>
  <si>
    <t>2h</t>
  </si>
  <si>
    <t>0 mm</t>
  </si>
  <si>
    <t>https://doi.org/10.1039/b909312e</t>
  </si>
  <si>
    <t>0.9mm</t>
  </si>
  <si>
    <t>1.8mm</t>
  </si>
  <si>
    <t>Immune cells</t>
  </si>
  <si>
    <t>U937</t>
  </si>
  <si>
    <t>Cell density</t>
  </si>
  <si>
    <t>d0</t>
  </si>
  <si>
    <t>https://doi.org/10.1007/s10544-016-0117-4</t>
  </si>
  <si>
    <t>d12</t>
  </si>
  <si>
    <t>HeLa</t>
  </si>
  <si>
    <t>1.5 uL/min</t>
  </si>
  <si>
    <t>0h</t>
  </si>
  <si>
    <t>https://doi.org/10.3390/mi7090155</t>
  </si>
  <si>
    <t>3uL/min</t>
  </si>
  <si>
    <t>5uL/min</t>
  </si>
  <si>
    <t>SUP-115</t>
  </si>
  <si>
    <t xml:space="preserve">Triculture </t>
  </si>
  <si>
    <t>AraC-</t>
  </si>
  <si>
    <t>https://doi.org/10.1371/journal.pone.0140506</t>
  </si>
  <si>
    <t>AraC+</t>
  </si>
  <si>
    <t>No Triculture</t>
  </si>
  <si>
    <t xml:space="preserve">HUVES/ASC </t>
  </si>
  <si>
    <t>Glucose</t>
  </si>
  <si>
    <t>Full medium</t>
  </si>
  <si>
    <t>https://doi.org/10.1016/j.jbiotec.2015.09.038</t>
  </si>
  <si>
    <t>d15</t>
  </si>
  <si>
    <t>Lactate</t>
  </si>
  <si>
    <t>Minimal medium</t>
  </si>
  <si>
    <t>HepRG</t>
  </si>
  <si>
    <t>https://doi.org/10.1016/j.biomaterials.2015.08.043</t>
  </si>
  <si>
    <t>96h</t>
  </si>
  <si>
    <t>MSC</t>
  </si>
  <si>
    <t>https://doi.org/10.1039/c2ib20094e</t>
  </si>
  <si>
    <t>10h</t>
  </si>
  <si>
    <t>20h</t>
  </si>
  <si>
    <t>40h</t>
  </si>
  <si>
    <t>50h</t>
  </si>
  <si>
    <t>LDL</t>
  </si>
  <si>
    <t>https://doi.org/10.1002/cyto.a.20937</t>
  </si>
  <si>
    <t>16h</t>
  </si>
  <si>
    <t>mESC</t>
  </si>
  <si>
    <t>Area</t>
  </si>
  <si>
    <t>Fig2</t>
  </si>
  <si>
    <t>https://doi.org/10.1096/fj.10-168971</t>
  </si>
  <si>
    <t>Nanog</t>
  </si>
  <si>
    <t>Rex1</t>
  </si>
  <si>
    <t xml:space="preserve"> Oct4</t>
  </si>
  <si>
    <t>FGF5</t>
  </si>
  <si>
    <t>GATA4</t>
  </si>
  <si>
    <t>Sox1</t>
  </si>
  <si>
    <t>T</t>
  </si>
  <si>
    <t>Muscle</t>
  </si>
  <si>
    <t>C2C12</t>
  </si>
  <si>
    <t>Fig4</t>
  </si>
  <si>
    <t>%confluence</t>
  </si>
  <si>
    <t>https://doi.org/10.1002/adhm.201700638</t>
  </si>
  <si>
    <t>ALP</t>
  </si>
  <si>
    <t>Bone</t>
  </si>
  <si>
    <t>Osteblast</t>
  </si>
  <si>
    <t>BGLAP</t>
  </si>
  <si>
    <t>https://doi.org/10.1016/j.biomaterials.2013.12.088</t>
  </si>
  <si>
    <t>SPARC</t>
  </si>
  <si>
    <t>ALPL</t>
  </si>
  <si>
    <t>Col1A1</t>
  </si>
  <si>
    <t>hESC diff to  osteocytes</t>
  </si>
  <si>
    <t>Resazurin</t>
  </si>
  <si>
    <t>10.3389/fbioe.2020.557111</t>
  </si>
  <si>
    <t>Contunious</t>
  </si>
  <si>
    <t>Intermittant</t>
  </si>
  <si>
    <t>d14</t>
  </si>
  <si>
    <t>d21</t>
  </si>
  <si>
    <t>DNA content</t>
  </si>
  <si>
    <t>Calcein deposition</t>
  </si>
  <si>
    <t>Pulmory endothelial</t>
  </si>
  <si>
    <t>TNFa</t>
  </si>
  <si>
    <t> 10.1007/s00216-018-0985-y</t>
  </si>
  <si>
    <t>12h</t>
  </si>
  <si>
    <t>10.2116/analsci.18SDP04</t>
  </si>
  <si>
    <t>1d</t>
  </si>
  <si>
    <t>2d</t>
  </si>
  <si>
    <t>3d</t>
  </si>
  <si>
    <t xml:space="preserve">Cell line </t>
  </si>
  <si>
    <t>MC3T3-E1</t>
  </si>
  <si>
    <t> 10.1016/j.actbio.2021.03.046</t>
  </si>
  <si>
    <t>Calcium</t>
  </si>
  <si>
    <t>P5+</t>
  </si>
  <si>
    <t>https://doi.org/10.1021/acs.analchem.9b02434</t>
  </si>
  <si>
    <t>Glutamine</t>
  </si>
  <si>
    <t>GSSG</t>
  </si>
  <si>
    <t>RPTEC/TERT1</t>
  </si>
  <si>
    <t>CLDN16</t>
  </si>
  <si>
    <t>Table 2</t>
  </si>
  <si>
    <t>https://doi.org/10.1038/s41598-021-93570-5</t>
  </si>
  <si>
    <t>ABCG2</t>
  </si>
  <si>
    <t>CLDN2</t>
  </si>
  <si>
    <t>HPSE</t>
  </si>
  <si>
    <t>ABCC2</t>
  </si>
  <si>
    <t>CCL2</t>
  </si>
  <si>
    <t>MYO7B</t>
  </si>
  <si>
    <t>COL1A2</t>
  </si>
  <si>
    <t>IPTKB</t>
  </si>
  <si>
    <t>SLC19A3</t>
  </si>
  <si>
    <t>Table 3</t>
  </si>
  <si>
    <t>SHH</t>
  </si>
  <si>
    <t>UGCG</t>
  </si>
  <si>
    <t>CYP2E1</t>
  </si>
  <si>
    <t>EGF</t>
  </si>
  <si>
    <t>HMOX</t>
  </si>
  <si>
    <t>TG</t>
  </si>
  <si>
    <t>CLCNKA</t>
  </si>
  <si>
    <t>NPHS1</t>
  </si>
  <si>
    <t>SLC43A2</t>
  </si>
  <si>
    <t>Table 4</t>
  </si>
  <si>
    <t>SLC15A1</t>
  </si>
  <si>
    <t>ABCA3</t>
  </si>
  <si>
    <t>ABCB1</t>
  </si>
  <si>
    <t>Calcein AM</t>
  </si>
  <si>
    <t>CMFDA</t>
  </si>
  <si>
    <t>ACTB</t>
  </si>
  <si>
    <t>https://doi.org/10.1007/s10544-021-00591-y</t>
  </si>
  <si>
    <t>SDHA</t>
  </si>
  <si>
    <t>HPRT1</t>
  </si>
  <si>
    <t>APL1</t>
  </si>
  <si>
    <t>VIL1</t>
  </si>
  <si>
    <t>TJP1</t>
  </si>
  <si>
    <t>CDH1</t>
  </si>
  <si>
    <t>MUC5AC</t>
  </si>
  <si>
    <t>Height</t>
  </si>
  <si>
    <t>Apical</t>
  </si>
  <si>
    <t>Straight</t>
  </si>
  <si>
    <t>https://doi.org/10.3390/mi11060551</t>
  </si>
  <si>
    <t>Peristaltic</t>
  </si>
  <si>
    <t>Basolateral</t>
  </si>
  <si>
    <t>d6</t>
  </si>
  <si>
    <t>FD20</t>
  </si>
  <si>
    <t>hiPSC</t>
  </si>
  <si>
    <t>Podocyte</t>
  </si>
  <si>
    <t>VEGF-A</t>
  </si>
  <si>
    <t>Fig5</t>
  </si>
  <si>
    <t>https://doi.org/10.1038/s41551-017-0069</t>
  </si>
  <si>
    <t>Organoid</t>
  </si>
  <si>
    <t>https://doi.org/10.1186/s40580-021-00285-4</t>
  </si>
  <si>
    <t>RPTEC</t>
  </si>
  <si>
    <t>https://doi.org/10.1038/s41598-020-65817-0</t>
  </si>
  <si>
    <t>Immortalised</t>
  </si>
  <si>
    <t>GEnC/MPC5</t>
  </si>
  <si>
    <t>Inulin</t>
  </si>
  <si>
    <t>https://doi.org/10.1038/srep31771</t>
  </si>
  <si>
    <t>BSA</t>
  </si>
  <si>
    <t>IgG</t>
  </si>
  <si>
    <t>F-actin</t>
  </si>
  <si>
    <t>CD31</t>
  </si>
  <si>
    <t>synaptopotin</t>
  </si>
  <si>
    <t>Nephrin</t>
  </si>
  <si>
    <t>Podocin</t>
  </si>
  <si>
    <t>Supplementary table 3. Data from articles using chips as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</si>
</sst>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505050"/>
      <name val="Helvetica"/>
      <family val="2"/>
    </font>
    <font>
      <sz val="12"/>
      <color rgb="FF000000"/>
      <name val="Calibri"/>
      <family val="2"/>
      <scheme val="minor"/>
    </font>
    <font>
      <sz val="12"/>
      <color theme="1"/>
      <name val="AdvOT999035f4"/>
    </font>
    <font>
      <sz val="12"/>
      <color rgb="FF000000"/>
      <name val="AdvOT999035f4"/>
    </font>
    <font>
      <u/>
      <sz val="12"/>
      <color rgb="FF0563C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1"/>
    <xf numFmtId="0" fontId="2" fillId="3" borderId="0" xfId="2"/>
    <xf numFmtId="2" fontId="0" fillId="0" borderId="0" xfId="0" applyNumberFormat="1"/>
    <xf numFmtId="0" fontId="0" fillId="4" borderId="0" xfId="0" applyFill="1"/>
    <xf numFmtId="2" fontId="0" fillId="4" borderId="0" xfId="0" applyNumberFormat="1" applyFill="1"/>
    <xf numFmtId="0" fontId="4" fillId="0" borderId="0" xfId="0" applyFont="1"/>
    <xf numFmtId="0" fontId="5" fillId="0" borderId="0" xfId="0" applyFont="1"/>
    <xf numFmtId="0" fontId="1" fillId="5" borderId="0" xfId="0" applyFont="1" applyFill="1"/>
    <xf numFmtId="0" fontId="2" fillId="6" borderId="0" xfId="0" applyFont="1" applyFill="1"/>
    <xf numFmtId="49" fontId="0" fillId="0" borderId="0" xfId="0" applyNumberFormat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0" fontId="3" fillId="0" borderId="0" xfId="3"/>
    <xf numFmtId="0" fontId="8" fillId="0" borderId="0" xfId="0" applyFont="1"/>
    <xf numFmtId="2" fontId="5" fillId="0" borderId="0" xfId="0" applyNumberFormat="1" applyFont="1"/>
    <xf numFmtId="17" fontId="0" fillId="0" borderId="0" xfId="0" applyNumberFormat="1"/>
  </cellXfs>
  <cellStyles count="4">
    <cellStyle name="Good" xfId="1" builtinId="26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actbio.2021.03.046" TargetMode="External"/><Relationship Id="rId3" Type="http://schemas.openxmlformats.org/officeDocument/2006/relationships/hyperlink" Target="https://doi.org/10.1007/s00216-018-0985-y" TargetMode="External"/><Relationship Id="rId7" Type="http://schemas.openxmlformats.org/officeDocument/2006/relationships/hyperlink" Target="https://doi.org/10.1016/j.actbio.2021.03.046" TargetMode="External"/><Relationship Id="rId2" Type="http://schemas.openxmlformats.org/officeDocument/2006/relationships/hyperlink" Target="https://doi.org/10.1007/s00216-018-0985-y" TargetMode="External"/><Relationship Id="rId1" Type="http://schemas.openxmlformats.org/officeDocument/2006/relationships/hyperlink" Target="https://doi.org/10.1007/s00216-018-0985-y" TargetMode="External"/><Relationship Id="rId6" Type="http://schemas.openxmlformats.org/officeDocument/2006/relationships/hyperlink" Target="https://doi.org/10.2116/analsci.18sdp04" TargetMode="External"/><Relationship Id="rId5" Type="http://schemas.openxmlformats.org/officeDocument/2006/relationships/hyperlink" Target="https://doi.org/10.2116/analsci.18sdp04" TargetMode="External"/><Relationship Id="rId10" Type="http://schemas.openxmlformats.org/officeDocument/2006/relationships/hyperlink" Target="https://doi.org/10.1016/j.actbio.2021.03.046" TargetMode="External"/><Relationship Id="rId4" Type="http://schemas.openxmlformats.org/officeDocument/2006/relationships/hyperlink" Target="https://doi.org/10.1007/s00216-018-0985-y" TargetMode="External"/><Relationship Id="rId9" Type="http://schemas.openxmlformats.org/officeDocument/2006/relationships/hyperlink" Target="https://doi.org/10.1016/j.actbio.2021.03.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7A42-A58F-9E4C-A15B-CA2A36DA1113}">
  <dimension ref="A1:Q1048505"/>
  <sheetViews>
    <sheetView tabSelected="1" zoomScale="165" zoomScaleNormal="59" workbookViewId="0">
      <pane ySplit="2" topLeftCell="A3" activePane="bottomLeft" state="frozen"/>
      <selection pane="bottomLeft" activeCell="A2" sqref="A2"/>
    </sheetView>
  </sheetViews>
  <sheetFormatPr defaultColWidth="10.8515625" defaultRowHeight="15" x14ac:dyDescent="0.2"/>
  <cols>
    <col min="1" max="1" width="13.19140625" customWidth="1"/>
    <col min="2" max="2" width="12.9453125" bestFit="1" customWidth="1"/>
    <col min="3" max="3" width="12.82421875" customWidth="1"/>
    <col min="4" max="4" width="22.6875" customWidth="1"/>
    <col min="5" max="5" width="12.20703125" customWidth="1"/>
    <col min="6" max="6" width="22.93359375" customWidth="1"/>
    <col min="7" max="7" width="10.97265625" style="1" customWidth="1"/>
    <col min="8" max="8" width="8.3828125" style="2" customWidth="1"/>
    <col min="9" max="9" width="9.125" style="3" customWidth="1"/>
    <col min="10" max="10" width="8.5078125" customWidth="1"/>
    <col min="11" max="11" width="23.67578125" customWidth="1"/>
    <col min="12" max="12" width="11.8359375" customWidth="1"/>
    <col min="13" max="13" width="5.17578125" customWidth="1"/>
    <col min="14" max="14" width="3.8203125" customWidth="1"/>
    <col min="15" max="15" width="7.765625" customWidth="1"/>
    <col min="16" max="16" width="31.3203125" customWidth="1"/>
    <col min="17" max="17" width="18.37109375" customWidth="1"/>
  </cols>
  <sheetData>
    <row r="1" spans="1:16" x14ac:dyDescent="0.2">
      <c r="A1" t="s">
        <v>435</v>
      </c>
    </row>
    <row r="2" spans="1:1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s="1" t="s">
        <v>5</v>
      </c>
      <c r="H2" s="2" t="s">
        <v>6</v>
      </c>
      <c r="I2" s="3" t="s">
        <v>7</v>
      </c>
      <c r="J2" t="s">
        <v>8</v>
      </c>
      <c r="K2" t="s">
        <v>9</v>
      </c>
      <c r="L2" t="s">
        <v>10</v>
      </c>
      <c r="M2" t="s">
        <v>11</v>
      </c>
      <c r="O2" t="s">
        <v>12</v>
      </c>
      <c r="P2" t="s">
        <v>13</v>
      </c>
    </row>
    <row r="3" spans="1:16" s="4" customFormat="1" x14ac:dyDescent="0.2">
      <c r="G3" s="1"/>
      <c r="H3" s="2"/>
      <c r="I3" s="5"/>
    </row>
    <row r="5" spans="1:16" ht="15.75" x14ac:dyDescent="0.2">
      <c r="B5" t="s">
        <v>14</v>
      </c>
      <c r="C5" s="6" t="s">
        <v>15</v>
      </c>
      <c r="D5" s="6" t="s">
        <v>16</v>
      </c>
      <c r="E5" t="s">
        <v>17</v>
      </c>
      <c r="F5" t="s">
        <v>18</v>
      </c>
      <c r="G5" s="1">
        <v>65</v>
      </c>
      <c r="H5" s="2">
        <v>65</v>
      </c>
      <c r="I5" s="3">
        <f t="shared" ref="I5:I19" si="0">H5/G5</f>
        <v>1</v>
      </c>
      <c r="J5">
        <v>0</v>
      </c>
      <c r="K5">
        <v>1</v>
      </c>
      <c r="L5" t="s">
        <v>19</v>
      </c>
      <c r="M5" t="s">
        <v>20</v>
      </c>
      <c r="O5" t="s">
        <v>21</v>
      </c>
      <c r="P5" t="s">
        <v>22</v>
      </c>
    </row>
    <row r="6" spans="1:16" ht="15.75" x14ac:dyDescent="0.2">
      <c r="B6" t="s">
        <v>14</v>
      </c>
      <c r="C6" s="6" t="s">
        <v>15</v>
      </c>
      <c r="D6" s="6" t="s">
        <v>16</v>
      </c>
      <c r="E6" t="s">
        <v>17</v>
      </c>
      <c r="F6" t="s">
        <v>18</v>
      </c>
      <c r="G6" s="1">
        <v>75</v>
      </c>
      <c r="H6" s="2">
        <v>430</v>
      </c>
      <c r="I6" s="3">
        <f t="shared" si="0"/>
        <v>5.7333333333333334</v>
      </c>
      <c r="J6">
        <v>1</v>
      </c>
      <c r="K6">
        <v>1</v>
      </c>
      <c r="L6" t="s">
        <v>19</v>
      </c>
      <c r="M6" t="s">
        <v>23</v>
      </c>
      <c r="O6" t="s">
        <v>21</v>
      </c>
      <c r="P6" t="s">
        <v>22</v>
      </c>
    </row>
    <row r="7" spans="1:16" ht="15.75" x14ac:dyDescent="0.2">
      <c r="B7" t="s">
        <v>14</v>
      </c>
      <c r="C7" s="6" t="s">
        <v>15</v>
      </c>
      <c r="D7" s="6" t="s">
        <v>16</v>
      </c>
      <c r="E7" t="s">
        <v>17</v>
      </c>
      <c r="F7" t="s">
        <v>18</v>
      </c>
      <c r="G7" s="1">
        <v>140</v>
      </c>
      <c r="H7" s="2">
        <v>380</v>
      </c>
      <c r="I7" s="3">
        <f t="shared" si="0"/>
        <v>2.7142857142857144</v>
      </c>
      <c r="J7">
        <v>0</v>
      </c>
      <c r="K7">
        <v>1</v>
      </c>
      <c r="L7" t="s">
        <v>19</v>
      </c>
      <c r="M7" t="s">
        <v>24</v>
      </c>
      <c r="O7" t="s">
        <v>21</v>
      </c>
      <c r="P7" t="s">
        <v>22</v>
      </c>
    </row>
    <row r="8" spans="1:16" ht="15.75" x14ac:dyDescent="0.2">
      <c r="B8" s="7" t="s">
        <v>14</v>
      </c>
      <c r="C8" s="6" t="s">
        <v>15</v>
      </c>
      <c r="D8" s="6" t="s">
        <v>16</v>
      </c>
      <c r="E8" s="7" t="s">
        <v>25</v>
      </c>
      <c r="F8" s="7" t="s">
        <v>26</v>
      </c>
      <c r="G8" s="8">
        <v>17</v>
      </c>
      <c r="H8" s="9">
        <v>17</v>
      </c>
      <c r="I8" s="3">
        <f t="shared" si="0"/>
        <v>1</v>
      </c>
      <c r="J8" s="7">
        <v>0</v>
      </c>
      <c r="K8" s="7">
        <v>1</v>
      </c>
      <c r="L8" s="7" t="s">
        <v>19</v>
      </c>
      <c r="M8" s="7" t="s">
        <v>20</v>
      </c>
      <c r="N8" s="7"/>
      <c r="O8" s="7" t="s">
        <v>21</v>
      </c>
      <c r="P8" s="7" t="s">
        <v>22</v>
      </c>
    </row>
    <row r="9" spans="1:16" ht="15.75" x14ac:dyDescent="0.2">
      <c r="B9" s="7" t="s">
        <v>14</v>
      </c>
      <c r="C9" s="6" t="s">
        <v>15</v>
      </c>
      <c r="D9" s="6" t="s">
        <v>16</v>
      </c>
      <c r="E9" s="7" t="s">
        <v>25</v>
      </c>
      <c r="F9" s="7" t="s">
        <v>26</v>
      </c>
      <c r="G9" s="8">
        <v>8</v>
      </c>
      <c r="H9" s="9">
        <v>65</v>
      </c>
      <c r="I9" s="3">
        <f t="shared" si="0"/>
        <v>8.125</v>
      </c>
      <c r="J9" s="7">
        <v>3</v>
      </c>
      <c r="K9">
        <v>1</v>
      </c>
      <c r="L9" s="7" t="s">
        <v>19</v>
      </c>
      <c r="M9" t="s">
        <v>27</v>
      </c>
      <c r="O9" s="7" t="s">
        <v>21</v>
      </c>
      <c r="P9" s="7" t="s">
        <v>22</v>
      </c>
    </row>
    <row r="10" spans="1:16" ht="15.75" x14ac:dyDescent="0.2">
      <c r="B10" s="7" t="s">
        <v>14</v>
      </c>
      <c r="C10" s="6" t="s">
        <v>15</v>
      </c>
      <c r="D10" s="6" t="s">
        <v>16</v>
      </c>
      <c r="E10" s="7" t="s">
        <v>25</v>
      </c>
      <c r="F10" s="7" t="s">
        <v>26</v>
      </c>
      <c r="G10" s="8">
        <v>4</v>
      </c>
      <c r="H10" s="9">
        <v>45</v>
      </c>
      <c r="I10" s="3">
        <f t="shared" si="0"/>
        <v>11.25</v>
      </c>
      <c r="J10" s="7">
        <v>2</v>
      </c>
      <c r="K10">
        <v>1</v>
      </c>
      <c r="L10" s="7" t="s">
        <v>19</v>
      </c>
      <c r="M10" t="s">
        <v>23</v>
      </c>
      <c r="O10" s="7" t="s">
        <v>21</v>
      </c>
      <c r="P10" s="7" t="s">
        <v>22</v>
      </c>
    </row>
    <row r="11" spans="1:16" ht="15.75" x14ac:dyDescent="0.2">
      <c r="B11" s="7" t="s">
        <v>14</v>
      </c>
      <c r="C11" s="6" t="s">
        <v>15</v>
      </c>
      <c r="D11" s="6" t="s">
        <v>16</v>
      </c>
      <c r="E11" s="7" t="s">
        <v>25</v>
      </c>
      <c r="F11" s="7" t="s">
        <v>26</v>
      </c>
      <c r="G11" s="8">
        <v>2</v>
      </c>
      <c r="H11" s="9">
        <v>55</v>
      </c>
      <c r="I11" s="3">
        <f t="shared" si="0"/>
        <v>27.5</v>
      </c>
      <c r="J11" s="7">
        <v>2</v>
      </c>
      <c r="K11">
        <v>1</v>
      </c>
      <c r="L11" s="7" t="s">
        <v>19</v>
      </c>
      <c r="M11" t="s">
        <v>28</v>
      </c>
      <c r="O11" s="7" t="s">
        <v>21</v>
      </c>
      <c r="P11" s="7" t="s">
        <v>22</v>
      </c>
    </row>
    <row r="12" spans="1:16" ht="15.75" x14ac:dyDescent="0.2">
      <c r="B12" s="7" t="s">
        <v>14</v>
      </c>
      <c r="C12" s="6" t="s">
        <v>15</v>
      </c>
      <c r="D12" s="6" t="s">
        <v>16</v>
      </c>
      <c r="E12" s="7" t="s">
        <v>25</v>
      </c>
      <c r="F12" s="7" t="s">
        <v>26</v>
      </c>
      <c r="G12" s="8">
        <v>5</v>
      </c>
      <c r="H12" s="9">
        <v>62</v>
      </c>
      <c r="I12" s="3">
        <f t="shared" si="0"/>
        <v>12.4</v>
      </c>
      <c r="J12" s="7">
        <v>3</v>
      </c>
      <c r="K12">
        <v>1</v>
      </c>
      <c r="L12" s="7" t="s">
        <v>19</v>
      </c>
      <c r="M12" t="s">
        <v>29</v>
      </c>
      <c r="O12" s="7" t="s">
        <v>21</v>
      </c>
      <c r="P12" s="7" t="s">
        <v>22</v>
      </c>
    </row>
    <row r="13" spans="1:16" ht="15.75" x14ac:dyDescent="0.2">
      <c r="B13" s="7" t="s">
        <v>14</v>
      </c>
      <c r="C13" s="6" t="s">
        <v>15</v>
      </c>
      <c r="D13" s="6" t="s">
        <v>16</v>
      </c>
      <c r="E13" s="7" t="s">
        <v>25</v>
      </c>
      <c r="F13" s="7" t="s">
        <v>26</v>
      </c>
      <c r="G13" s="8">
        <v>5</v>
      </c>
      <c r="H13" s="9">
        <v>50</v>
      </c>
      <c r="I13" s="3">
        <f t="shared" si="0"/>
        <v>10</v>
      </c>
      <c r="J13" s="7">
        <v>2</v>
      </c>
      <c r="K13">
        <v>1</v>
      </c>
      <c r="L13" s="7" t="s">
        <v>19</v>
      </c>
      <c r="M13" t="s">
        <v>24</v>
      </c>
      <c r="O13" s="7" t="s">
        <v>21</v>
      </c>
      <c r="P13" s="7" t="s">
        <v>22</v>
      </c>
    </row>
    <row r="14" spans="1:16" ht="15.75" x14ac:dyDescent="0.2">
      <c r="B14" s="7" t="s">
        <v>14</v>
      </c>
      <c r="C14" s="6" t="s">
        <v>15</v>
      </c>
      <c r="D14" s="6" t="s">
        <v>16</v>
      </c>
      <c r="E14" s="7" t="s">
        <v>25</v>
      </c>
      <c r="F14" s="7" t="s">
        <v>30</v>
      </c>
      <c r="G14" s="8">
        <v>4.5</v>
      </c>
      <c r="H14" s="9">
        <v>4.5</v>
      </c>
      <c r="I14" s="3">
        <f t="shared" si="0"/>
        <v>1</v>
      </c>
      <c r="J14" s="7">
        <v>0</v>
      </c>
      <c r="K14">
        <v>1</v>
      </c>
      <c r="L14" s="7" t="s">
        <v>19</v>
      </c>
      <c r="M14" s="7" t="s">
        <v>20</v>
      </c>
      <c r="N14" s="7"/>
      <c r="O14" s="7" t="s">
        <v>21</v>
      </c>
      <c r="P14" s="7" t="s">
        <v>22</v>
      </c>
    </row>
    <row r="15" spans="1:16" ht="15.75" x14ac:dyDescent="0.2">
      <c r="B15" s="7" t="s">
        <v>14</v>
      </c>
      <c r="C15" s="6" t="s">
        <v>15</v>
      </c>
      <c r="D15" s="6" t="s">
        <v>16</v>
      </c>
      <c r="E15" s="7" t="s">
        <v>25</v>
      </c>
      <c r="F15" s="7" t="s">
        <v>30</v>
      </c>
      <c r="G15" s="8">
        <v>3</v>
      </c>
      <c r="H15" s="9">
        <v>16</v>
      </c>
      <c r="I15" s="3">
        <f t="shared" si="0"/>
        <v>5.333333333333333</v>
      </c>
      <c r="J15" s="7">
        <v>2</v>
      </c>
      <c r="K15">
        <v>1</v>
      </c>
      <c r="L15" s="7" t="s">
        <v>19</v>
      </c>
      <c r="M15" t="s">
        <v>27</v>
      </c>
      <c r="O15" s="7" t="s">
        <v>21</v>
      </c>
      <c r="P15" s="7" t="s">
        <v>22</v>
      </c>
    </row>
    <row r="16" spans="1:16" ht="15.75" x14ac:dyDescent="0.2">
      <c r="B16" s="7" t="s">
        <v>14</v>
      </c>
      <c r="C16" s="6" t="s">
        <v>15</v>
      </c>
      <c r="D16" s="6" t="s">
        <v>16</v>
      </c>
      <c r="E16" s="7" t="s">
        <v>25</v>
      </c>
      <c r="F16" s="7" t="s">
        <v>30</v>
      </c>
      <c r="G16" s="8">
        <v>2.5</v>
      </c>
      <c r="H16" s="9">
        <v>12</v>
      </c>
      <c r="I16" s="3">
        <f t="shared" si="0"/>
        <v>4.8</v>
      </c>
      <c r="J16" s="7">
        <v>2</v>
      </c>
      <c r="K16">
        <v>1</v>
      </c>
      <c r="L16" s="7" t="s">
        <v>19</v>
      </c>
      <c r="M16" t="s">
        <v>23</v>
      </c>
      <c r="O16" s="7" t="s">
        <v>21</v>
      </c>
      <c r="P16" s="7" t="s">
        <v>22</v>
      </c>
    </row>
    <row r="17" spans="2:16" ht="15.75" x14ac:dyDescent="0.2">
      <c r="B17" s="7" t="s">
        <v>14</v>
      </c>
      <c r="C17" s="6" t="s">
        <v>15</v>
      </c>
      <c r="D17" s="6" t="s">
        <v>16</v>
      </c>
      <c r="E17" s="7" t="s">
        <v>25</v>
      </c>
      <c r="F17" s="7" t="s">
        <v>30</v>
      </c>
      <c r="G17" s="8">
        <v>1</v>
      </c>
      <c r="H17" s="9">
        <v>16</v>
      </c>
      <c r="I17" s="3">
        <f t="shared" si="0"/>
        <v>16</v>
      </c>
      <c r="J17" s="7">
        <v>1</v>
      </c>
      <c r="K17">
        <v>1</v>
      </c>
      <c r="L17" s="7" t="s">
        <v>19</v>
      </c>
      <c r="M17" t="s">
        <v>28</v>
      </c>
      <c r="O17" s="7" t="s">
        <v>21</v>
      </c>
      <c r="P17" s="7" t="s">
        <v>22</v>
      </c>
    </row>
    <row r="18" spans="2:16" ht="15.75" x14ac:dyDescent="0.2">
      <c r="B18" s="7" t="s">
        <v>14</v>
      </c>
      <c r="C18" s="6" t="s">
        <v>15</v>
      </c>
      <c r="D18" s="6" t="s">
        <v>16</v>
      </c>
      <c r="E18" s="7" t="s">
        <v>25</v>
      </c>
      <c r="F18" s="7" t="s">
        <v>30</v>
      </c>
      <c r="G18" s="8">
        <v>2</v>
      </c>
      <c r="H18" s="9">
        <v>11</v>
      </c>
      <c r="I18" s="3">
        <f t="shared" si="0"/>
        <v>5.5</v>
      </c>
      <c r="J18" s="7">
        <v>2</v>
      </c>
      <c r="K18">
        <v>1</v>
      </c>
      <c r="L18" s="7" t="s">
        <v>19</v>
      </c>
      <c r="M18" t="s">
        <v>29</v>
      </c>
      <c r="O18" s="7" t="s">
        <v>21</v>
      </c>
      <c r="P18" s="7" t="s">
        <v>22</v>
      </c>
    </row>
    <row r="19" spans="2:16" ht="15.75" x14ac:dyDescent="0.2">
      <c r="B19" s="7" t="s">
        <v>14</v>
      </c>
      <c r="C19" s="6" t="s">
        <v>15</v>
      </c>
      <c r="D19" s="6" t="s">
        <v>16</v>
      </c>
      <c r="E19" s="7" t="s">
        <v>25</v>
      </c>
      <c r="F19" s="7" t="s">
        <v>30</v>
      </c>
      <c r="G19" s="8">
        <v>2</v>
      </c>
      <c r="H19" s="9">
        <v>10</v>
      </c>
      <c r="I19" s="3">
        <f t="shared" si="0"/>
        <v>5</v>
      </c>
      <c r="J19" s="7">
        <v>1</v>
      </c>
      <c r="K19">
        <v>1</v>
      </c>
      <c r="L19" s="7" t="s">
        <v>19</v>
      </c>
      <c r="M19" t="s">
        <v>24</v>
      </c>
      <c r="O19" s="7" t="s">
        <v>21</v>
      </c>
      <c r="P19" s="7" t="s">
        <v>22</v>
      </c>
    </row>
    <row r="20" spans="2:16" ht="15.75" x14ac:dyDescent="0.2">
      <c r="B20" s="7" t="s">
        <v>14</v>
      </c>
      <c r="C20" s="6" t="s">
        <v>15</v>
      </c>
      <c r="D20" s="6" t="s">
        <v>16</v>
      </c>
      <c r="E20" s="7" t="s">
        <v>25</v>
      </c>
      <c r="F20" s="7" t="s">
        <v>31</v>
      </c>
      <c r="G20" s="8">
        <v>0.05</v>
      </c>
      <c r="H20" s="9"/>
      <c r="I20" s="3">
        <v>0.03</v>
      </c>
      <c r="J20" s="7">
        <v>0</v>
      </c>
      <c r="K20">
        <v>1</v>
      </c>
      <c r="L20" s="7" t="s">
        <v>19</v>
      </c>
      <c r="M20" s="7" t="s">
        <v>20</v>
      </c>
      <c r="N20" s="7"/>
      <c r="O20" s="7" t="s">
        <v>21</v>
      </c>
      <c r="P20" s="7" t="s">
        <v>22</v>
      </c>
    </row>
    <row r="21" spans="2:16" ht="15.75" x14ac:dyDescent="0.2">
      <c r="B21" s="7" t="s">
        <v>14</v>
      </c>
      <c r="C21" s="6" t="s">
        <v>15</v>
      </c>
      <c r="D21" s="6" t="s">
        <v>16</v>
      </c>
      <c r="E21" s="7" t="s">
        <v>25</v>
      </c>
      <c r="F21" s="7" t="s">
        <v>31</v>
      </c>
      <c r="G21" s="8">
        <v>0.02</v>
      </c>
      <c r="H21" s="9">
        <v>0.15</v>
      </c>
      <c r="I21" s="3">
        <f t="shared" ref="I21:I84" si="1">H21/G21</f>
        <v>7.5</v>
      </c>
      <c r="J21" s="7">
        <v>2</v>
      </c>
      <c r="K21">
        <v>1</v>
      </c>
      <c r="L21" s="7" t="s">
        <v>19</v>
      </c>
      <c r="M21" t="s">
        <v>27</v>
      </c>
      <c r="O21" s="7" t="s">
        <v>21</v>
      </c>
      <c r="P21" s="7" t="s">
        <v>22</v>
      </c>
    </row>
    <row r="22" spans="2:16" ht="15.75" x14ac:dyDescent="0.2">
      <c r="B22" s="7" t="s">
        <v>14</v>
      </c>
      <c r="C22" s="6" t="s">
        <v>15</v>
      </c>
      <c r="D22" s="6" t="s">
        <v>16</v>
      </c>
      <c r="E22" s="7" t="s">
        <v>25</v>
      </c>
      <c r="F22" s="7" t="s">
        <v>31</v>
      </c>
      <c r="G22" s="8">
        <v>0.02</v>
      </c>
      <c r="H22" s="9">
        <v>0.17</v>
      </c>
      <c r="I22" s="3">
        <f t="shared" si="1"/>
        <v>8.5</v>
      </c>
      <c r="J22" s="7">
        <v>2</v>
      </c>
      <c r="K22">
        <v>1</v>
      </c>
      <c r="L22" s="7" t="s">
        <v>19</v>
      </c>
      <c r="M22" t="s">
        <v>23</v>
      </c>
      <c r="O22" s="7" t="s">
        <v>21</v>
      </c>
      <c r="P22" s="7" t="s">
        <v>22</v>
      </c>
    </row>
    <row r="23" spans="2:16" ht="15.75" x14ac:dyDescent="0.2">
      <c r="B23" s="7" t="s">
        <v>14</v>
      </c>
      <c r="C23" s="6" t="s">
        <v>15</v>
      </c>
      <c r="D23" s="6" t="s">
        <v>16</v>
      </c>
      <c r="E23" s="7" t="s">
        <v>25</v>
      </c>
      <c r="F23" s="7" t="s">
        <v>31</v>
      </c>
      <c r="G23" s="8">
        <v>0.02</v>
      </c>
      <c r="H23" s="9">
        <v>0.18</v>
      </c>
      <c r="I23" s="3">
        <f t="shared" si="1"/>
        <v>9</v>
      </c>
      <c r="J23" s="7">
        <v>1</v>
      </c>
      <c r="K23">
        <v>1</v>
      </c>
      <c r="L23" s="7" t="s">
        <v>19</v>
      </c>
      <c r="M23" t="s">
        <v>28</v>
      </c>
      <c r="O23" s="7" t="s">
        <v>21</v>
      </c>
      <c r="P23" s="7" t="s">
        <v>22</v>
      </c>
    </row>
    <row r="24" spans="2:16" ht="15.75" x14ac:dyDescent="0.2">
      <c r="B24" s="7" t="s">
        <v>14</v>
      </c>
      <c r="C24" s="6" t="s">
        <v>15</v>
      </c>
      <c r="D24" s="6" t="s">
        <v>16</v>
      </c>
      <c r="E24" s="7" t="s">
        <v>25</v>
      </c>
      <c r="F24" s="7" t="s">
        <v>31</v>
      </c>
      <c r="G24" s="8">
        <v>0.02</v>
      </c>
      <c r="H24" s="9">
        <v>0.17</v>
      </c>
      <c r="I24" s="3">
        <f t="shared" si="1"/>
        <v>8.5</v>
      </c>
      <c r="J24" s="7">
        <v>1</v>
      </c>
      <c r="K24">
        <v>1</v>
      </c>
      <c r="L24" s="7" t="s">
        <v>19</v>
      </c>
      <c r="M24" t="s">
        <v>29</v>
      </c>
      <c r="O24" s="7" t="s">
        <v>21</v>
      </c>
      <c r="P24" s="7" t="s">
        <v>22</v>
      </c>
    </row>
    <row r="25" spans="2:16" ht="15.75" x14ac:dyDescent="0.2">
      <c r="B25" s="7" t="s">
        <v>14</v>
      </c>
      <c r="C25" s="6" t="s">
        <v>15</v>
      </c>
      <c r="D25" s="6" t="s">
        <v>16</v>
      </c>
      <c r="E25" s="7" t="s">
        <v>25</v>
      </c>
      <c r="F25" s="7" t="s">
        <v>31</v>
      </c>
      <c r="G25" s="8">
        <v>0.02</v>
      </c>
      <c r="H25" s="9">
        <v>0.17</v>
      </c>
      <c r="I25" s="3">
        <f t="shared" si="1"/>
        <v>8.5</v>
      </c>
      <c r="J25" s="7">
        <v>2</v>
      </c>
      <c r="K25">
        <v>1</v>
      </c>
      <c r="L25" s="7" t="s">
        <v>19</v>
      </c>
      <c r="M25" t="s">
        <v>24</v>
      </c>
      <c r="O25" s="7" t="s">
        <v>21</v>
      </c>
      <c r="P25" s="7" t="s">
        <v>22</v>
      </c>
    </row>
    <row r="26" spans="2:16" ht="15.75" x14ac:dyDescent="0.2">
      <c r="B26" s="7" t="s">
        <v>14</v>
      </c>
      <c r="C26" s="6" t="s">
        <v>15</v>
      </c>
      <c r="D26" s="6" t="s">
        <v>16</v>
      </c>
      <c r="E26" s="7" t="s">
        <v>25</v>
      </c>
      <c r="F26" s="7" t="s">
        <v>32</v>
      </c>
      <c r="G26" s="8">
        <v>0.02</v>
      </c>
      <c r="H26" s="9">
        <v>0.02</v>
      </c>
      <c r="I26" s="3">
        <f t="shared" si="1"/>
        <v>1</v>
      </c>
      <c r="J26" s="7">
        <v>0</v>
      </c>
      <c r="K26">
        <v>1</v>
      </c>
      <c r="L26" s="7" t="s">
        <v>19</v>
      </c>
      <c r="M26" s="7" t="s">
        <v>20</v>
      </c>
      <c r="N26" s="7"/>
      <c r="O26" s="7" t="s">
        <v>21</v>
      </c>
      <c r="P26" s="7" t="s">
        <v>22</v>
      </c>
    </row>
    <row r="27" spans="2:16" ht="15.75" x14ac:dyDescent="0.2">
      <c r="B27" s="7" t="s">
        <v>14</v>
      </c>
      <c r="C27" s="6" t="s">
        <v>15</v>
      </c>
      <c r="D27" s="6" t="s">
        <v>16</v>
      </c>
      <c r="E27" s="7" t="s">
        <v>25</v>
      </c>
      <c r="F27" s="7" t="s">
        <v>32</v>
      </c>
      <c r="G27" s="8">
        <v>1.7999999999999999E-2</v>
      </c>
      <c r="H27" s="9">
        <v>0.06</v>
      </c>
      <c r="I27" s="3">
        <f t="shared" si="1"/>
        <v>3.3333333333333335</v>
      </c>
      <c r="J27" s="7">
        <v>2</v>
      </c>
      <c r="K27">
        <v>1</v>
      </c>
      <c r="L27" s="7" t="s">
        <v>19</v>
      </c>
      <c r="M27" t="s">
        <v>27</v>
      </c>
      <c r="O27" s="7" t="s">
        <v>21</v>
      </c>
      <c r="P27" s="7" t="s">
        <v>22</v>
      </c>
    </row>
    <row r="28" spans="2:16" ht="15.75" x14ac:dyDescent="0.2">
      <c r="B28" s="7" t="s">
        <v>14</v>
      </c>
      <c r="C28" s="6" t="s">
        <v>15</v>
      </c>
      <c r="D28" s="6" t="s">
        <v>16</v>
      </c>
      <c r="E28" s="7" t="s">
        <v>25</v>
      </c>
      <c r="F28" s="7" t="s">
        <v>32</v>
      </c>
      <c r="G28" s="8">
        <v>1.7999999999999999E-2</v>
      </c>
      <c r="H28" s="9">
        <v>0.05</v>
      </c>
      <c r="I28" s="3">
        <f t="shared" si="1"/>
        <v>2.7777777777777781</v>
      </c>
      <c r="J28" s="7">
        <v>1</v>
      </c>
      <c r="K28">
        <v>1</v>
      </c>
      <c r="L28" s="7" t="s">
        <v>19</v>
      </c>
      <c r="M28" t="s">
        <v>23</v>
      </c>
      <c r="O28" s="7" t="s">
        <v>21</v>
      </c>
      <c r="P28" s="7" t="s">
        <v>22</v>
      </c>
    </row>
    <row r="29" spans="2:16" ht="15.75" x14ac:dyDescent="0.2">
      <c r="B29" s="7" t="s">
        <v>14</v>
      </c>
      <c r="C29" s="6" t="s">
        <v>15</v>
      </c>
      <c r="D29" s="6" t="s">
        <v>16</v>
      </c>
      <c r="E29" s="7" t="s">
        <v>25</v>
      </c>
      <c r="F29" s="7" t="s">
        <v>32</v>
      </c>
      <c r="G29" s="8">
        <v>0.01</v>
      </c>
      <c r="H29" s="9">
        <v>5.7000000000000002E-2</v>
      </c>
      <c r="I29" s="3">
        <f t="shared" si="1"/>
        <v>5.7</v>
      </c>
      <c r="J29" s="7">
        <v>2</v>
      </c>
      <c r="K29">
        <v>1</v>
      </c>
      <c r="L29" s="7" t="s">
        <v>19</v>
      </c>
      <c r="M29" t="s">
        <v>28</v>
      </c>
      <c r="O29" s="7" t="s">
        <v>21</v>
      </c>
      <c r="P29" s="7" t="s">
        <v>22</v>
      </c>
    </row>
    <row r="30" spans="2:16" ht="15.75" x14ac:dyDescent="0.2">
      <c r="B30" s="7" t="s">
        <v>14</v>
      </c>
      <c r="C30" s="6" t="s">
        <v>15</v>
      </c>
      <c r="D30" s="6" t="s">
        <v>16</v>
      </c>
      <c r="E30" s="7" t="s">
        <v>25</v>
      </c>
      <c r="F30" s="7" t="s">
        <v>32</v>
      </c>
      <c r="G30" s="8">
        <v>1.7000000000000001E-2</v>
      </c>
      <c r="H30" s="9">
        <v>5.7000000000000002E-2</v>
      </c>
      <c r="I30" s="3">
        <f t="shared" si="1"/>
        <v>3.3529411764705883</v>
      </c>
      <c r="J30" s="7">
        <v>2</v>
      </c>
      <c r="K30">
        <v>1</v>
      </c>
      <c r="L30" s="7" t="s">
        <v>19</v>
      </c>
      <c r="M30" t="s">
        <v>29</v>
      </c>
      <c r="O30" s="7" t="s">
        <v>21</v>
      </c>
      <c r="P30" s="7" t="s">
        <v>22</v>
      </c>
    </row>
    <row r="31" spans="2:16" ht="15.75" x14ac:dyDescent="0.2">
      <c r="B31" s="7" t="s">
        <v>14</v>
      </c>
      <c r="C31" s="6" t="s">
        <v>15</v>
      </c>
      <c r="D31" s="6" t="s">
        <v>16</v>
      </c>
      <c r="E31" s="7" t="s">
        <v>25</v>
      </c>
      <c r="F31" s="7" t="s">
        <v>32</v>
      </c>
      <c r="G31" s="8">
        <v>1.6E-2</v>
      </c>
      <c r="H31" s="9">
        <v>6.3E-2</v>
      </c>
      <c r="I31" s="3">
        <f t="shared" si="1"/>
        <v>3.9375</v>
      </c>
      <c r="J31" s="7">
        <v>3</v>
      </c>
      <c r="K31">
        <v>1</v>
      </c>
      <c r="L31" s="7" t="s">
        <v>19</v>
      </c>
      <c r="M31" t="s">
        <v>24</v>
      </c>
      <c r="O31" s="7" t="s">
        <v>21</v>
      </c>
      <c r="P31" s="7" t="s">
        <v>22</v>
      </c>
    </row>
    <row r="32" spans="2:16" ht="15.75" x14ac:dyDescent="0.2">
      <c r="B32" s="7" t="s">
        <v>14</v>
      </c>
      <c r="C32" s="6" t="s">
        <v>15</v>
      </c>
      <c r="D32" s="6" t="s">
        <v>16</v>
      </c>
      <c r="E32" s="7" t="s">
        <v>25</v>
      </c>
      <c r="F32" s="7" t="s">
        <v>33</v>
      </c>
      <c r="G32" s="8">
        <v>1E-3</v>
      </c>
      <c r="H32" s="9">
        <v>1E-3</v>
      </c>
      <c r="I32" s="3">
        <f t="shared" si="1"/>
        <v>1</v>
      </c>
      <c r="J32" s="7">
        <v>0</v>
      </c>
      <c r="K32">
        <v>1</v>
      </c>
      <c r="L32" s="7" t="s">
        <v>19</v>
      </c>
      <c r="M32" s="7" t="s">
        <v>20</v>
      </c>
      <c r="N32" s="7"/>
      <c r="O32" s="7" t="s">
        <v>21</v>
      </c>
      <c r="P32" s="7" t="s">
        <v>22</v>
      </c>
    </row>
    <row r="33" spans="2:16" ht="15.75" x14ac:dyDescent="0.2">
      <c r="B33" s="7" t="s">
        <v>14</v>
      </c>
      <c r="C33" s="6" t="s">
        <v>15</v>
      </c>
      <c r="D33" s="6" t="s">
        <v>16</v>
      </c>
      <c r="E33" s="7" t="s">
        <v>25</v>
      </c>
      <c r="F33" s="7" t="s">
        <v>33</v>
      </c>
      <c r="G33" s="8">
        <v>0.3</v>
      </c>
      <c r="H33" s="9">
        <v>1</v>
      </c>
      <c r="I33" s="3">
        <f t="shared" si="1"/>
        <v>3.3333333333333335</v>
      </c>
      <c r="J33" s="7">
        <v>1</v>
      </c>
      <c r="K33">
        <v>1</v>
      </c>
      <c r="L33" s="7" t="s">
        <v>19</v>
      </c>
      <c r="M33" t="s">
        <v>27</v>
      </c>
      <c r="O33" s="7" t="s">
        <v>21</v>
      </c>
      <c r="P33" s="7" t="s">
        <v>22</v>
      </c>
    </row>
    <row r="34" spans="2:16" ht="15.75" x14ac:dyDescent="0.2">
      <c r="B34" s="7" t="s">
        <v>14</v>
      </c>
      <c r="C34" s="6" t="s">
        <v>15</v>
      </c>
      <c r="D34" s="6" t="s">
        <v>16</v>
      </c>
      <c r="E34" s="7" t="s">
        <v>25</v>
      </c>
      <c r="F34" s="7" t="s">
        <v>33</v>
      </c>
      <c r="G34" s="8">
        <v>1.5</v>
      </c>
      <c r="H34" s="9">
        <v>2.5</v>
      </c>
      <c r="I34" s="3">
        <f t="shared" si="1"/>
        <v>1.6666666666666667</v>
      </c>
      <c r="J34" s="7">
        <v>3</v>
      </c>
      <c r="K34">
        <v>1</v>
      </c>
      <c r="L34" s="7" t="s">
        <v>19</v>
      </c>
      <c r="M34" t="s">
        <v>23</v>
      </c>
      <c r="O34" s="7" t="s">
        <v>21</v>
      </c>
      <c r="P34" s="7" t="s">
        <v>22</v>
      </c>
    </row>
    <row r="35" spans="2:16" ht="15.75" x14ac:dyDescent="0.2">
      <c r="B35" s="7" t="s">
        <v>14</v>
      </c>
      <c r="C35" s="6" t="s">
        <v>15</v>
      </c>
      <c r="D35" s="6" t="s">
        <v>16</v>
      </c>
      <c r="E35" s="7" t="s">
        <v>25</v>
      </c>
      <c r="F35" s="7" t="s">
        <v>33</v>
      </c>
      <c r="G35" s="8">
        <v>1.2</v>
      </c>
      <c r="H35" s="9">
        <v>2.8</v>
      </c>
      <c r="I35" s="3">
        <f t="shared" si="1"/>
        <v>2.3333333333333335</v>
      </c>
      <c r="J35" s="7">
        <v>3</v>
      </c>
      <c r="K35">
        <v>1</v>
      </c>
      <c r="L35" s="7" t="s">
        <v>19</v>
      </c>
      <c r="M35" t="s">
        <v>28</v>
      </c>
      <c r="O35" s="7" t="s">
        <v>21</v>
      </c>
      <c r="P35" s="7" t="s">
        <v>22</v>
      </c>
    </row>
    <row r="36" spans="2:16" ht="15.75" x14ac:dyDescent="0.2">
      <c r="B36" s="7" t="s">
        <v>14</v>
      </c>
      <c r="C36" s="6" t="s">
        <v>15</v>
      </c>
      <c r="D36" s="6" t="s">
        <v>16</v>
      </c>
      <c r="E36" s="7" t="s">
        <v>25</v>
      </c>
      <c r="F36" s="7" t="s">
        <v>33</v>
      </c>
      <c r="G36" s="8">
        <v>2</v>
      </c>
      <c r="H36" s="9">
        <v>3</v>
      </c>
      <c r="I36" s="3">
        <f t="shared" si="1"/>
        <v>1.5</v>
      </c>
      <c r="J36" s="7">
        <v>2</v>
      </c>
      <c r="K36">
        <v>1</v>
      </c>
      <c r="L36" s="7" t="s">
        <v>19</v>
      </c>
      <c r="M36" t="s">
        <v>29</v>
      </c>
      <c r="O36" s="7" t="s">
        <v>21</v>
      </c>
      <c r="P36" s="7" t="s">
        <v>22</v>
      </c>
    </row>
    <row r="37" spans="2:16" ht="15.75" x14ac:dyDescent="0.2">
      <c r="B37" s="7" t="s">
        <v>14</v>
      </c>
      <c r="C37" s="6" t="s">
        <v>15</v>
      </c>
      <c r="D37" s="6" t="s">
        <v>16</v>
      </c>
      <c r="E37" s="7" t="s">
        <v>25</v>
      </c>
      <c r="F37" s="7" t="s">
        <v>33</v>
      </c>
      <c r="G37" s="8">
        <v>1.8</v>
      </c>
      <c r="H37" s="9">
        <v>2.5</v>
      </c>
      <c r="I37" s="3">
        <f t="shared" si="1"/>
        <v>1.3888888888888888</v>
      </c>
      <c r="J37" s="7">
        <v>1</v>
      </c>
      <c r="K37">
        <v>1</v>
      </c>
      <c r="L37" s="7" t="s">
        <v>19</v>
      </c>
      <c r="M37" t="s">
        <v>24</v>
      </c>
      <c r="O37" s="7" t="s">
        <v>21</v>
      </c>
      <c r="P37" s="7" t="s">
        <v>22</v>
      </c>
    </row>
    <row r="38" spans="2:16" ht="15.75" x14ac:dyDescent="0.2">
      <c r="B38" s="7" t="s">
        <v>34</v>
      </c>
      <c r="C38" s="6" t="s">
        <v>35</v>
      </c>
      <c r="D38" s="6" t="s">
        <v>36</v>
      </c>
      <c r="E38" s="7" t="s">
        <v>37</v>
      </c>
      <c r="F38" s="7" t="s">
        <v>38</v>
      </c>
      <c r="G38" s="1">
        <v>80</v>
      </c>
      <c r="H38" s="2">
        <v>100</v>
      </c>
      <c r="I38" s="3">
        <f t="shared" si="1"/>
        <v>1.25</v>
      </c>
      <c r="J38" s="7">
        <v>0</v>
      </c>
      <c r="K38">
        <v>2</v>
      </c>
      <c r="L38" s="7" t="s">
        <v>39</v>
      </c>
      <c r="M38" t="s">
        <v>40</v>
      </c>
      <c r="O38" s="7" t="s">
        <v>41</v>
      </c>
      <c r="P38" t="s">
        <v>42</v>
      </c>
    </row>
    <row r="39" spans="2:16" ht="15.75" x14ac:dyDescent="0.2">
      <c r="B39" s="7" t="s">
        <v>34</v>
      </c>
      <c r="C39" s="6" t="s">
        <v>35</v>
      </c>
      <c r="D39" s="6" t="s">
        <v>36</v>
      </c>
      <c r="E39" s="7" t="s">
        <v>37</v>
      </c>
      <c r="F39" s="7" t="s">
        <v>38</v>
      </c>
      <c r="G39" s="1">
        <v>370</v>
      </c>
      <c r="H39" s="2">
        <v>140</v>
      </c>
      <c r="I39" s="3">
        <f t="shared" si="1"/>
        <v>0.3783783783783784</v>
      </c>
      <c r="J39" s="7">
        <v>2</v>
      </c>
      <c r="K39">
        <v>2</v>
      </c>
      <c r="L39" s="7" t="s">
        <v>39</v>
      </c>
      <c r="M39" t="s">
        <v>43</v>
      </c>
      <c r="O39" s="7" t="s">
        <v>41</v>
      </c>
      <c r="P39" t="s">
        <v>42</v>
      </c>
    </row>
    <row r="40" spans="2:16" ht="15.75" x14ac:dyDescent="0.2">
      <c r="B40" s="7" t="s">
        <v>34</v>
      </c>
      <c r="C40" s="6" t="s">
        <v>35</v>
      </c>
      <c r="D40" s="6" t="s">
        <v>36</v>
      </c>
      <c r="E40" s="7" t="s">
        <v>44</v>
      </c>
      <c r="F40" s="7" t="s">
        <v>45</v>
      </c>
      <c r="G40" s="1">
        <v>140</v>
      </c>
      <c r="H40" s="2">
        <v>1</v>
      </c>
      <c r="I40" s="3">
        <f t="shared" si="1"/>
        <v>7.1428571428571426E-3</v>
      </c>
      <c r="J40" s="7">
        <v>3</v>
      </c>
      <c r="K40">
        <v>2</v>
      </c>
      <c r="L40" s="7" t="s">
        <v>46</v>
      </c>
      <c r="O40" s="7" t="s">
        <v>41</v>
      </c>
      <c r="P40" t="s">
        <v>42</v>
      </c>
    </row>
    <row r="41" spans="2:16" ht="15.75" x14ac:dyDescent="0.2">
      <c r="B41" s="7" t="s">
        <v>34</v>
      </c>
      <c r="C41" s="6" t="s">
        <v>35</v>
      </c>
      <c r="D41" s="6" t="s">
        <v>36</v>
      </c>
      <c r="E41" s="7" t="s">
        <v>44</v>
      </c>
      <c r="F41" s="7" t="s">
        <v>47</v>
      </c>
      <c r="G41" s="1">
        <v>200</v>
      </c>
      <c r="H41" s="2">
        <v>300</v>
      </c>
      <c r="I41" s="3">
        <f t="shared" si="1"/>
        <v>1.5</v>
      </c>
      <c r="J41" s="7">
        <v>3</v>
      </c>
      <c r="K41">
        <v>2</v>
      </c>
      <c r="L41" s="7" t="s">
        <v>46</v>
      </c>
      <c r="O41" s="7" t="s">
        <v>41</v>
      </c>
      <c r="P41" t="s">
        <v>42</v>
      </c>
    </row>
    <row r="42" spans="2:16" ht="15.75" x14ac:dyDescent="0.2">
      <c r="B42" s="7" t="s">
        <v>34</v>
      </c>
      <c r="C42" s="6" t="s">
        <v>35</v>
      </c>
      <c r="D42" s="6" t="s">
        <v>36</v>
      </c>
      <c r="E42" s="7" t="s">
        <v>44</v>
      </c>
      <c r="F42" s="7" t="s">
        <v>48</v>
      </c>
      <c r="G42" s="1">
        <v>100</v>
      </c>
      <c r="H42" s="2">
        <v>120</v>
      </c>
      <c r="I42" s="3">
        <f t="shared" si="1"/>
        <v>1.2</v>
      </c>
      <c r="J42" s="7">
        <v>1</v>
      </c>
      <c r="K42">
        <v>2</v>
      </c>
      <c r="L42" s="7" t="s">
        <v>46</v>
      </c>
      <c r="O42" s="7" t="s">
        <v>41</v>
      </c>
      <c r="P42" t="s">
        <v>42</v>
      </c>
    </row>
    <row r="43" spans="2:16" ht="15.75" x14ac:dyDescent="0.2">
      <c r="B43" s="7" t="s">
        <v>34</v>
      </c>
      <c r="C43" s="6" t="s">
        <v>35</v>
      </c>
      <c r="D43" s="6" t="s">
        <v>36</v>
      </c>
      <c r="E43" s="7" t="s">
        <v>49</v>
      </c>
      <c r="F43" s="7" t="s">
        <v>45</v>
      </c>
      <c r="G43" s="1">
        <v>1</v>
      </c>
      <c r="H43" s="2">
        <v>1.9</v>
      </c>
      <c r="I43" s="3">
        <f t="shared" si="1"/>
        <v>1.9</v>
      </c>
      <c r="J43" s="7">
        <v>2</v>
      </c>
      <c r="K43">
        <v>2</v>
      </c>
      <c r="L43" s="7" t="s">
        <v>46</v>
      </c>
      <c r="M43" t="s">
        <v>50</v>
      </c>
      <c r="O43" s="7" t="s">
        <v>41</v>
      </c>
      <c r="P43" t="s">
        <v>42</v>
      </c>
    </row>
    <row r="44" spans="2:16" ht="15.75" x14ac:dyDescent="0.2">
      <c r="B44" s="7" t="s">
        <v>34</v>
      </c>
      <c r="C44" s="6" t="s">
        <v>35</v>
      </c>
      <c r="D44" s="6" t="s">
        <v>36</v>
      </c>
      <c r="E44" s="7" t="s">
        <v>49</v>
      </c>
      <c r="F44" s="7" t="s">
        <v>47</v>
      </c>
      <c r="G44" s="1">
        <v>1</v>
      </c>
      <c r="H44" s="2">
        <v>2.8</v>
      </c>
      <c r="I44" s="3">
        <f t="shared" si="1"/>
        <v>2.8</v>
      </c>
      <c r="J44" s="7">
        <v>2</v>
      </c>
      <c r="K44">
        <v>2</v>
      </c>
      <c r="L44" s="7" t="s">
        <v>46</v>
      </c>
      <c r="M44" t="s">
        <v>50</v>
      </c>
      <c r="O44" s="7" t="s">
        <v>41</v>
      </c>
      <c r="P44" t="s">
        <v>42</v>
      </c>
    </row>
    <row r="45" spans="2:16" ht="15.75" x14ac:dyDescent="0.2">
      <c r="B45" s="7" t="s">
        <v>34</v>
      </c>
      <c r="C45" s="6" t="s">
        <v>35</v>
      </c>
      <c r="D45" s="6" t="s">
        <v>36</v>
      </c>
      <c r="E45" s="7" t="s">
        <v>49</v>
      </c>
      <c r="F45" s="7" t="s">
        <v>48</v>
      </c>
      <c r="G45" s="1">
        <v>1</v>
      </c>
      <c r="H45" s="2">
        <v>5.5</v>
      </c>
      <c r="I45" s="3">
        <f t="shared" si="1"/>
        <v>5.5</v>
      </c>
      <c r="J45" s="7">
        <v>2</v>
      </c>
      <c r="K45">
        <v>2</v>
      </c>
      <c r="L45" s="7" t="s">
        <v>46</v>
      </c>
      <c r="M45" t="s">
        <v>50</v>
      </c>
      <c r="O45" s="7" t="s">
        <v>41</v>
      </c>
      <c r="P45" t="s">
        <v>42</v>
      </c>
    </row>
    <row r="46" spans="2:16" ht="15.75" x14ac:dyDescent="0.2">
      <c r="B46" s="7" t="s">
        <v>34</v>
      </c>
      <c r="C46" s="6" t="s">
        <v>35</v>
      </c>
      <c r="D46" s="6" t="s">
        <v>36</v>
      </c>
      <c r="E46" s="7" t="s">
        <v>49</v>
      </c>
      <c r="F46" s="7" t="s">
        <v>45</v>
      </c>
      <c r="G46" s="1">
        <v>1</v>
      </c>
      <c r="H46" s="2">
        <v>0.1</v>
      </c>
      <c r="I46" s="3">
        <f t="shared" si="1"/>
        <v>0.1</v>
      </c>
      <c r="J46" s="7">
        <v>3</v>
      </c>
      <c r="K46">
        <v>2</v>
      </c>
      <c r="L46" s="7" t="s">
        <v>46</v>
      </c>
      <c r="M46" t="s">
        <v>51</v>
      </c>
      <c r="O46" s="7" t="s">
        <v>41</v>
      </c>
      <c r="P46" t="s">
        <v>42</v>
      </c>
    </row>
    <row r="47" spans="2:16" ht="15.75" x14ac:dyDescent="0.2">
      <c r="B47" s="7" t="s">
        <v>34</v>
      </c>
      <c r="C47" s="6" t="s">
        <v>35</v>
      </c>
      <c r="D47" s="6" t="s">
        <v>36</v>
      </c>
      <c r="E47" s="7" t="s">
        <v>49</v>
      </c>
      <c r="F47" s="7" t="s">
        <v>47</v>
      </c>
      <c r="G47" s="1">
        <v>1</v>
      </c>
      <c r="H47" s="2">
        <v>4.3</v>
      </c>
      <c r="I47" s="3">
        <f t="shared" si="1"/>
        <v>4.3</v>
      </c>
      <c r="J47" s="7">
        <v>3</v>
      </c>
      <c r="K47">
        <v>2</v>
      </c>
      <c r="L47" s="7" t="s">
        <v>46</v>
      </c>
      <c r="M47" t="s">
        <v>51</v>
      </c>
      <c r="O47" s="7" t="s">
        <v>41</v>
      </c>
      <c r="P47" t="s">
        <v>42</v>
      </c>
    </row>
    <row r="48" spans="2:16" ht="15.75" x14ac:dyDescent="0.2">
      <c r="B48" s="7" t="s">
        <v>34</v>
      </c>
      <c r="C48" s="6" t="s">
        <v>35</v>
      </c>
      <c r="D48" s="6" t="s">
        <v>36</v>
      </c>
      <c r="E48" s="7" t="s">
        <v>49</v>
      </c>
      <c r="F48" s="7" t="s">
        <v>48</v>
      </c>
      <c r="G48" s="1">
        <v>1</v>
      </c>
      <c r="H48" s="2">
        <v>0.15</v>
      </c>
      <c r="I48" s="3">
        <f t="shared" si="1"/>
        <v>0.15</v>
      </c>
      <c r="J48" s="7">
        <v>3</v>
      </c>
      <c r="K48">
        <v>2</v>
      </c>
      <c r="L48" s="7" t="s">
        <v>46</v>
      </c>
      <c r="M48" t="s">
        <v>51</v>
      </c>
      <c r="O48" s="7" t="s">
        <v>41</v>
      </c>
      <c r="P48" t="s">
        <v>42</v>
      </c>
    </row>
    <row r="49" spans="2:16" ht="15.75" x14ac:dyDescent="0.2">
      <c r="B49" s="7" t="s">
        <v>34</v>
      </c>
      <c r="C49" s="6" t="s">
        <v>35</v>
      </c>
      <c r="D49" s="6" t="s">
        <v>36</v>
      </c>
      <c r="E49" s="7" t="s">
        <v>52</v>
      </c>
      <c r="F49" s="7" t="s">
        <v>53</v>
      </c>
      <c r="G49" s="1">
        <v>100</v>
      </c>
      <c r="H49" s="2">
        <v>100</v>
      </c>
      <c r="I49" s="3">
        <f t="shared" si="1"/>
        <v>1</v>
      </c>
      <c r="J49" s="7">
        <v>0</v>
      </c>
      <c r="K49">
        <v>2</v>
      </c>
      <c r="L49" s="7" t="s">
        <v>46</v>
      </c>
      <c r="M49" t="s">
        <v>50</v>
      </c>
      <c r="N49" t="s">
        <v>54</v>
      </c>
      <c r="O49" s="7" t="s">
        <v>41</v>
      </c>
      <c r="P49" t="s">
        <v>42</v>
      </c>
    </row>
    <row r="50" spans="2:16" ht="15.75" x14ac:dyDescent="0.2">
      <c r="B50" s="7" t="s">
        <v>34</v>
      </c>
      <c r="C50" s="6" t="s">
        <v>35</v>
      </c>
      <c r="D50" s="6" t="s">
        <v>36</v>
      </c>
      <c r="E50" s="7" t="s">
        <v>52</v>
      </c>
      <c r="F50" s="7" t="s">
        <v>53</v>
      </c>
      <c r="G50" s="1">
        <v>62</v>
      </c>
      <c r="H50" s="2">
        <v>55</v>
      </c>
      <c r="I50" s="3">
        <f t="shared" si="1"/>
        <v>0.88709677419354838</v>
      </c>
      <c r="J50" s="7">
        <v>1</v>
      </c>
      <c r="K50">
        <v>2</v>
      </c>
      <c r="L50" s="7" t="s">
        <v>46</v>
      </c>
      <c r="M50" t="s">
        <v>50</v>
      </c>
      <c r="N50" t="s">
        <v>55</v>
      </c>
      <c r="O50" s="7" t="s">
        <v>41</v>
      </c>
      <c r="P50" t="s">
        <v>42</v>
      </c>
    </row>
    <row r="51" spans="2:16" ht="15.75" x14ac:dyDescent="0.2">
      <c r="B51" s="7" t="s">
        <v>34</v>
      </c>
      <c r="C51" s="6" t="s">
        <v>35</v>
      </c>
      <c r="D51" s="6" t="s">
        <v>36</v>
      </c>
      <c r="E51" s="7" t="s">
        <v>56</v>
      </c>
      <c r="F51" s="7" t="s">
        <v>57</v>
      </c>
      <c r="G51" s="1">
        <v>0.01</v>
      </c>
      <c r="H51" s="2">
        <v>0.01</v>
      </c>
      <c r="I51" s="3">
        <f t="shared" si="1"/>
        <v>1</v>
      </c>
      <c r="J51" s="7"/>
      <c r="K51">
        <v>2</v>
      </c>
      <c r="L51" s="7" t="s">
        <v>46</v>
      </c>
      <c r="M51" t="s">
        <v>51</v>
      </c>
      <c r="N51" t="s">
        <v>54</v>
      </c>
      <c r="O51" s="7" t="s">
        <v>41</v>
      </c>
      <c r="P51" t="s">
        <v>42</v>
      </c>
    </row>
    <row r="52" spans="2:16" ht="15.75" x14ac:dyDescent="0.2">
      <c r="B52" s="7" t="s">
        <v>34</v>
      </c>
      <c r="C52" s="6" t="s">
        <v>35</v>
      </c>
      <c r="D52" s="6" t="s">
        <v>36</v>
      </c>
      <c r="E52" s="7" t="s">
        <v>56</v>
      </c>
      <c r="F52" s="7" t="s">
        <v>57</v>
      </c>
      <c r="G52" s="1">
        <v>30</v>
      </c>
      <c r="H52" s="2">
        <v>42</v>
      </c>
      <c r="I52" s="3">
        <f t="shared" si="1"/>
        <v>1.4</v>
      </c>
      <c r="J52" s="7">
        <v>2</v>
      </c>
      <c r="K52">
        <v>2</v>
      </c>
      <c r="L52" s="7" t="s">
        <v>46</v>
      </c>
      <c r="M52" t="s">
        <v>51</v>
      </c>
      <c r="N52" t="s">
        <v>55</v>
      </c>
      <c r="O52" s="7" t="s">
        <v>41</v>
      </c>
      <c r="P52" t="s">
        <v>42</v>
      </c>
    </row>
    <row r="53" spans="2:16" ht="15.75" x14ac:dyDescent="0.2">
      <c r="B53" s="7" t="s">
        <v>34</v>
      </c>
      <c r="C53" s="6" t="s">
        <v>35</v>
      </c>
      <c r="D53" s="6" t="s">
        <v>36</v>
      </c>
      <c r="E53" s="7" t="s">
        <v>52</v>
      </c>
      <c r="F53" s="7" t="s">
        <v>53</v>
      </c>
      <c r="G53" s="1">
        <v>100</v>
      </c>
      <c r="H53" s="2">
        <v>100</v>
      </c>
      <c r="I53" s="3">
        <f t="shared" si="1"/>
        <v>1</v>
      </c>
      <c r="J53" s="7">
        <v>0</v>
      </c>
      <c r="K53">
        <v>2</v>
      </c>
      <c r="L53" s="7" t="s">
        <v>46</v>
      </c>
      <c r="M53" t="s">
        <v>50</v>
      </c>
      <c r="N53" t="s">
        <v>54</v>
      </c>
      <c r="O53" s="7" t="s">
        <v>41</v>
      </c>
      <c r="P53" t="s">
        <v>42</v>
      </c>
    </row>
    <row r="54" spans="2:16" ht="15.75" x14ac:dyDescent="0.2">
      <c r="B54" s="7" t="s">
        <v>34</v>
      </c>
      <c r="C54" s="6" t="s">
        <v>35</v>
      </c>
      <c r="D54" s="6" t="s">
        <v>36</v>
      </c>
      <c r="E54" s="7" t="s">
        <v>52</v>
      </c>
      <c r="F54" s="7" t="s">
        <v>53</v>
      </c>
      <c r="G54" s="1">
        <v>30</v>
      </c>
      <c r="H54" s="2">
        <v>40</v>
      </c>
      <c r="I54" s="3">
        <f t="shared" si="1"/>
        <v>1.3333333333333333</v>
      </c>
      <c r="J54" s="7">
        <v>2</v>
      </c>
      <c r="K54">
        <v>2</v>
      </c>
      <c r="L54" s="7" t="s">
        <v>46</v>
      </c>
      <c r="M54" t="s">
        <v>50</v>
      </c>
      <c r="N54" t="s">
        <v>55</v>
      </c>
      <c r="O54" s="7" t="s">
        <v>41</v>
      </c>
      <c r="P54" t="s">
        <v>42</v>
      </c>
    </row>
    <row r="55" spans="2:16" ht="15.75" x14ac:dyDescent="0.2">
      <c r="B55" s="7" t="s">
        <v>34</v>
      </c>
      <c r="C55" s="6" t="s">
        <v>35</v>
      </c>
      <c r="D55" s="6" t="s">
        <v>36</v>
      </c>
      <c r="E55" s="7" t="s">
        <v>56</v>
      </c>
      <c r="F55" s="7" t="s">
        <v>57</v>
      </c>
      <c r="G55" s="1">
        <v>1E-3</v>
      </c>
      <c r="H55" s="2">
        <v>1E-3</v>
      </c>
      <c r="I55" s="3">
        <f t="shared" si="1"/>
        <v>1</v>
      </c>
      <c r="J55" s="7">
        <v>0</v>
      </c>
      <c r="K55">
        <v>2</v>
      </c>
      <c r="L55" s="7" t="s">
        <v>19</v>
      </c>
      <c r="M55" t="s">
        <v>51</v>
      </c>
      <c r="N55" t="s">
        <v>54</v>
      </c>
      <c r="O55" s="7" t="s">
        <v>41</v>
      </c>
      <c r="P55" t="s">
        <v>42</v>
      </c>
    </row>
    <row r="56" spans="2:16" ht="15.75" x14ac:dyDescent="0.2">
      <c r="B56" s="7" t="s">
        <v>34</v>
      </c>
      <c r="C56" s="6" t="s">
        <v>35</v>
      </c>
      <c r="D56" s="6" t="s">
        <v>36</v>
      </c>
      <c r="E56" s="7" t="s">
        <v>56</v>
      </c>
      <c r="F56" s="7" t="s">
        <v>57</v>
      </c>
      <c r="G56" s="1">
        <v>40</v>
      </c>
      <c r="H56" s="2">
        <v>50</v>
      </c>
      <c r="I56" s="3">
        <f t="shared" si="1"/>
        <v>1.25</v>
      </c>
      <c r="J56" s="7">
        <v>2</v>
      </c>
      <c r="K56">
        <v>2</v>
      </c>
      <c r="L56" s="7" t="s">
        <v>19</v>
      </c>
      <c r="M56" t="s">
        <v>51</v>
      </c>
      <c r="N56" t="s">
        <v>55</v>
      </c>
      <c r="O56" s="7" t="s">
        <v>41</v>
      </c>
      <c r="P56" t="s">
        <v>42</v>
      </c>
    </row>
    <row r="57" spans="2:16" ht="15.75" x14ac:dyDescent="0.2">
      <c r="B57" s="7" t="s">
        <v>58</v>
      </c>
      <c r="C57" s="6" t="s">
        <v>59</v>
      </c>
      <c r="D57" s="6" t="s">
        <v>60</v>
      </c>
      <c r="E57" s="7" t="s">
        <v>56</v>
      </c>
      <c r="F57" s="7" t="s">
        <v>61</v>
      </c>
      <c r="G57" s="1">
        <v>5.0000000000000001E-3</v>
      </c>
      <c r="H57" s="2">
        <v>1.2E-2</v>
      </c>
      <c r="I57" s="3">
        <f t="shared" si="1"/>
        <v>2.4</v>
      </c>
      <c r="K57">
        <v>3</v>
      </c>
      <c r="L57" s="7" t="s">
        <v>39</v>
      </c>
      <c r="M57" s="7">
        <v>0.5</v>
      </c>
      <c r="N57" s="7" t="s">
        <v>62</v>
      </c>
      <c r="O57" s="7" t="s">
        <v>41</v>
      </c>
      <c r="P57" t="s">
        <v>63</v>
      </c>
    </row>
    <row r="58" spans="2:16" ht="15.75" x14ac:dyDescent="0.2">
      <c r="B58" s="7" t="s">
        <v>58</v>
      </c>
      <c r="C58" s="6" t="s">
        <v>59</v>
      </c>
      <c r="D58" s="6" t="s">
        <v>60</v>
      </c>
      <c r="E58" s="7" t="s">
        <v>56</v>
      </c>
      <c r="F58" s="7" t="s">
        <v>61</v>
      </c>
      <c r="G58" s="1">
        <v>5.0000000000000001E-3</v>
      </c>
      <c r="H58" s="2">
        <v>1.4999999999999999E-2</v>
      </c>
      <c r="I58" s="3">
        <f t="shared" si="1"/>
        <v>3</v>
      </c>
      <c r="K58">
        <v>3</v>
      </c>
      <c r="L58" s="7" t="s">
        <v>39</v>
      </c>
      <c r="M58" s="7">
        <v>4</v>
      </c>
      <c r="N58" s="7" t="s">
        <v>62</v>
      </c>
      <c r="O58" s="7" t="s">
        <v>41</v>
      </c>
      <c r="P58" t="s">
        <v>63</v>
      </c>
    </row>
    <row r="59" spans="2:16" ht="15.75" x14ac:dyDescent="0.2">
      <c r="B59" s="7" t="s">
        <v>58</v>
      </c>
      <c r="C59" s="6" t="s">
        <v>59</v>
      </c>
      <c r="D59" s="6" t="s">
        <v>60</v>
      </c>
      <c r="E59" s="7" t="s">
        <v>56</v>
      </c>
      <c r="F59" s="7" t="s">
        <v>61</v>
      </c>
      <c r="G59" s="1">
        <v>5.0000000000000001E-3</v>
      </c>
      <c r="H59" s="2">
        <v>2.3E-2</v>
      </c>
      <c r="I59" s="3">
        <f t="shared" si="1"/>
        <v>4.5999999999999996</v>
      </c>
      <c r="K59">
        <v>3</v>
      </c>
      <c r="L59" s="7" t="s">
        <v>39</v>
      </c>
      <c r="M59" s="7">
        <v>12</v>
      </c>
      <c r="N59" s="7" t="s">
        <v>62</v>
      </c>
      <c r="O59" s="7" t="s">
        <v>41</v>
      </c>
      <c r="P59" t="s">
        <v>63</v>
      </c>
    </row>
    <row r="60" spans="2:16" ht="15.75" x14ac:dyDescent="0.2">
      <c r="B60" s="7" t="s">
        <v>58</v>
      </c>
      <c r="C60" s="6" t="s">
        <v>59</v>
      </c>
      <c r="D60" s="6" t="s">
        <v>60</v>
      </c>
      <c r="E60" s="7" t="s">
        <v>44</v>
      </c>
      <c r="F60" s="7" t="s">
        <v>64</v>
      </c>
      <c r="G60" s="1">
        <v>0.6</v>
      </c>
      <c r="H60" s="2">
        <v>3.2</v>
      </c>
      <c r="I60" s="3">
        <f t="shared" si="1"/>
        <v>5.3333333333333339</v>
      </c>
      <c r="K60">
        <v>3</v>
      </c>
      <c r="L60" s="7" t="s">
        <v>39</v>
      </c>
      <c r="M60" s="7" t="s">
        <v>65</v>
      </c>
      <c r="N60" s="7"/>
      <c r="O60" s="7" t="s">
        <v>41</v>
      </c>
      <c r="P60" t="s">
        <v>63</v>
      </c>
    </row>
    <row r="61" spans="2:16" ht="15.75" x14ac:dyDescent="0.2">
      <c r="B61" s="7" t="s">
        <v>58</v>
      </c>
      <c r="C61" s="6" t="s">
        <v>59</v>
      </c>
      <c r="D61" s="6" t="s">
        <v>60</v>
      </c>
      <c r="E61" s="7" t="s">
        <v>44</v>
      </c>
      <c r="F61" s="7" t="s">
        <v>64</v>
      </c>
      <c r="G61" s="1">
        <v>0.6</v>
      </c>
      <c r="H61" s="2">
        <v>2.2000000000000002</v>
      </c>
      <c r="I61" s="3">
        <f t="shared" si="1"/>
        <v>3.666666666666667</v>
      </c>
      <c r="K61">
        <v>3</v>
      </c>
      <c r="L61" s="7" t="s">
        <v>39</v>
      </c>
      <c r="M61" s="7" t="s">
        <v>66</v>
      </c>
      <c r="N61" s="7"/>
      <c r="O61" s="7" t="s">
        <v>41</v>
      </c>
      <c r="P61" t="s">
        <v>63</v>
      </c>
    </row>
    <row r="62" spans="2:16" ht="15.75" x14ac:dyDescent="0.2">
      <c r="B62" s="7" t="s">
        <v>58</v>
      </c>
      <c r="C62" s="6" t="s">
        <v>59</v>
      </c>
      <c r="D62" s="6" t="s">
        <v>60</v>
      </c>
      <c r="E62" s="7" t="s">
        <v>44</v>
      </c>
      <c r="F62" s="7" t="s">
        <v>64</v>
      </c>
      <c r="G62" s="1">
        <v>0.6</v>
      </c>
      <c r="H62" s="2">
        <v>1.3</v>
      </c>
      <c r="I62" s="3">
        <f t="shared" si="1"/>
        <v>2.166666666666667</v>
      </c>
      <c r="K62">
        <v>3</v>
      </c>
      <c r="L62" s="7" t="s">
        <v>39</v>
      </c>
      <c r="M62" s="7" t="s">
        <v>67</v>
      </c>
      <c r="N62" s="7"/>
      <c r="O62" s="7" t="s">
        <v>41</v>
      </c>
      <c r="P62" t="s">
        <v>63</v>
      </c>
    </row>
    <row r="63" spans="2:16" ht="15.75" x14ac:dyDescent="0.2">
      <c r="B63" s="7" t="s">
        <v>58</v>
      </c>
      <c r="C63" s="6" t="s">
        <v>59</v>
      </c>
      <c r="D63" s="6" t="s">
        <v>60</v>
      </c>
      <c r="E63" s="7" t="s">
        <v>44</v>
      </c>
      <c r="F63" s="7" t="s">
        <v>68</v>
      </c>
      <c r="G63" s="1">
        <v>5</v>
      </c>
      <c r="H63" s="2">
        <v>12</v>
      </c>
      <c r="I63" s="3">
        <f t="shared" si="1"/>
        <v>2.4</v>
      </c>
      <c r="K63">
        <v>3</v>
      </c>
      <c r="L63" s="7" t="s">
        <v>39</v>
      </c>
      <c r="M63" s="7" t="s">
        <v>65</v>
      </c>
      <c r="N63" s="7"/>
      <c r="O63" s="7" t="s">
        <v>41</v>
      </c>
      <c r="P63" t="s">
        <v>63</v>
      </c>
    </row>
    <row r="64" spans="2:16" ht="15.75" x14ac:dyDescent="0.2">
      <c r="B64" s="7" t="s">
        <v>58</v>
      </c>
      <c r="C64" s="6" t="s">
        <v>59</v>
      </c>
      <c r="D64" s="6" t="s">
        <v>60</v>
      </c>
      <c r="E64" s="7" t="s">
        <v>44</v>
      </c>
      <c r="F64" s="7" t="s">
        <v>68</v>
      </c>
      <c r="G64" s="1">
        <v>5</v>
      </c>
      <c r="H64" s="2">
        <v>9</v>
      </c>
      <c r="I64" s="3">
        <f t="shared" si="1"/>
        <v>1.8</v>
      </c>
      <c r="K64">
        <v>3</v>
      </c>
      <c r="L64" s="7" t="s">
        <v>39</v>
      </c>
      <c r="M64" s="7" t="s">
        <v>66</v>
      </c>
      <c r="N64" s="7"/>
      <c r="O64" s="7" t="s">
        <v>41</v>
      </c>
      <c r="P64" t="s">
        <v>63</v>
      </c>
    </row>
    <row r="65" spans="2:16" ht="15.75" x14ac:dyDescent="0.2">
      <c r="B65" s="7" t="s">
        <v>58</v>
      </c>
      <c r="C65" s="6" t="s">
        <v>59</v>
      </c>
      <c r="D65" s="6" t="s">
        <v>60</v>
      </c>
      <c r="E65" s="7" t="s">
        <v>44</v>
      </c>
      <c r="F65" s="7" t="s">
        <v>68</v>
      </c>
      <c r="G65" s="1">
        <v>5</v>
      </c>
      <c r="H65" s="2">
        <v>7</v>
      </c>
      <c r="I65" s="3">
        <f t="shared" si="1"/>
        <v>1.4</v>
      </c>
      <c r="K65">
        <v>3</v>
      </c>
      <c r="L65" s="7" t="s">
        <v>39</v>
      </c>
      <c r="M65" s="7" t="s">
        <v>67</v>
      </c>
      <c r="N65" s="7"/>
      <c r="O65" s="7" t="s">
        <v>41</v>
      </c>
      <c r="P65" t="s">
        <v>63</v>
      </c>
    </row>
    <row r="66" spans="2:16" ht="15.75" x14ac:dyDescent="0.2">
      <c r="B66" s="7" t="s">
        <v>58</v>
      </c>
      <c r="C66" s="6" t="s">
        <v>59</v>
      </c>
      <c r="D66" s="6" t="s">
        <v>60</v>
      </c>
      <c r="E66" s="7" t="s">
        <v>44</v>
      </c>
      <c r="F66" s="7" t="s">
        <v>69</v>
      </c>
      <c r="G66" s="1">
        <v>2</v>
      </c>
      <c r="H66" s="2">
        <v>4</v>
      </c>
      <c r="I66" s="3">
        <f t="shared" si="1"/>
        <v>2</v>
      </c>
      <c r="K66">
        <v>3</v>
      </c>
      <c r="L66" s="7" t="s">
        <v>39</v>
      </c>
      <c r="M66" s="7" t="s">
        <v>65</v>
      </c>
      <c r="N66" s="7"/>
      <c r="O66" s="7" t="s">
        <v>41</v>
      </c>
      <c r="P66" t="s">
        <v>63</v>
      </c>
    </row>
    <row r="67" spans="2:16" ht="15.75" x14ac:dyDescent="0.2">
      <c r="B67" s="7" t="s">
        <v>58</v>
      </c>
      <c r="C67" s="6" t="s">
        <v>59</v>
      </c>
      <c r="D67" s="6" t="s">
        <v>60</v>
      </c>
      <c r="E67" s="7" t="s">
        <v>44</v>
      </c>
      <c r="F67" s="7" t="s">
        <v>69</v>
      </c>
      <c r="G67" s="1">
        <v>2</v>
      </c>
      <c r="H67" s="2">
        <v>3</v>
      </c>
      <c r="I67" s="3">
        <f t="shared" si="1"/>
        <v>1.5</v>
      </c>
      <c r="K67">
        <v>3</v>
      </c>
      <c r="L67" s="7" t="s">
        <v>39</v>
      </c>
      <c r="M67" s="7" t="s">
        <v>66</v>
      </c>
      <c r="N67" s="7"/>
      <c r="O67" s="7" t="s">
        <v>41</v>
      </c>
      <c r="P67" t="s">
        <v>63</v>
      </c>
    </row>
    <row r="68" spans="2:16" ht="15.75" x14ac:dyDescent="0.2">
      <c r="B68" s="7" t="s">
        <v>58</v>
      </c>
      <c r="C68" s="6" t="s">
        <v>59</v>
      </c>
      <c r="D68" s="6" t="s">
        <v>60</v>
      </c>
      <c r="E68" s="7" t="s">
        <v>44</v>
      </c>
      <c r="F68" s="7" t="s">
        <v>69</v>
      </c>
      <c r="G68" s="1">
        <v>2</v>
      </c>
      <c r="H68" s="2">
        <v>2.2000000000000002</v>
      </c>
      <c r="I68" s="3">
        <f t="shared" si="1"/>
        <v>1.1000000000000001</v>
      </c>
      <c r="K68">
        <v>3</v>
      </c>
      <c r="L68" s="7" t="s">
        <v>39</v>
      </c>
      <c r="M68" s="7" t="s">
        <v>67</v>
      </c>
      <c r="N68" s="7"/>
      <c r="O68" s="7" t="s">
        <v>41</v>
      </c>
      <c r="P68" t="s">
        <v>63</v>
      </c>
    </row>
    <row r="69" spans="2:16" ht="15.75" x14ac:dyDescent="0.2">
      <c r="B69" s="7" t="s">
        <v>58</v>
      </c>
      <c r="C69" s="6" t="s">
        <v>59</v>
      </c>
      <c r="D69" s="6" t="s">
        <v>60</v>
      </c>
      <c r="E69" s="7" t="s">
        <v>44</v>
      </c>
      <c r="F69" s="7" t="s">
        <v>70</v>
      </c>
      <c r="G69" s="1">
        <v>1.8</v>
      </c>
      <c r="H69" s="2">
        <v>2.2000000000000002</v>
      </c>
      <c r="I69" s="3">
        <f t="shared" si="1"/>
        <v>1.2222222222222223</v>
      </c>
      <c r="K69">
        <v>3</v>
      </c>
      <c r="L69" s="7" t="s">
        <v>39</v>
      </c>
      <c r="M69" s="7" t="s">
        <v>65</v>
      </c>
      <c r="N69" s="7"/>
      <c r="O69" s="7" t="s">
        <v>41</v>
      </c>
      <c r="P69" t="s">
        <v>63</v>
      </c>
    </row>
    <row r="70" spans="2:16" ht="15.75" x14ac:dyDescent="0.2">
      <c r="B70" s="7" t="s">
        <v>58</v>
      </c>
      <c r="C70" s="6" t="s">
        <v>59</v>
      </c>
      <c r="D70" s="6" t="s">
        <v>60</v>
      </c>
      <c r="E70" s="7" t="s">
        <v>44</v>
      </c>
      <c r="F70" s="7" t="s">
        <v>70</v>
      </c>
      <c r="G70" s="1">
        <v>1.8</v>
      </c>
      <c r="H70" s="2">
        <v>2</v>
      </c>
      <c r="I70" s="3">
        <f t="shared" si="1"/>
        <v>1.1111111111111112</v>
      </c>
      <c r="K70">
        <v>3</v>
      </c>
      <c r="L70" s="7" t="s">
        <v>39</v>
      </c>
      <c r="M70" s="7" t="s">
        <v>66</v>
      </c>
      <c r="N70" s="7"/>
      <c r="O70" s="7" t="s">
        <v>41</v>
      </c>
      <c r="P70" t="s">
        <v>63</v>
      </c>
    </row>
    <row r="71" spans="2:16" ht="15.75" x14ac:dyDescent="0.2">
      <c r="B71" s="7" t="s">
        <v>58</v>
      </c>
      <c r="C71" s="6" t="s">
        <v>59</v>
      </c>
      <c r="D71" s="6" t="s">
        <v>60</v>
      </c>
      <c r="E71" s="7" t="s">
        <v>44</v>
      </c>
      <c r="F71" s="7" t="s">
        <v>70</v>
      </c>
      <c r="G71" s="1">
        <v>1.8</v>
      </c>
      <c r="H71" s="2">
        <v>2</v>
      </c>
      <c r="I71" s="3">
        <f t="shared" si="1"/>
        <v>1.1111111111111112</v>
      </c>
      <c r="K71">
        <v>3</v>
      </c>
      <c r="L71" s="7" t="s">
        <v>39</v>
      </c>
      <c r="M71" s="7" t="s">
        <v>67</v>
      </c>
      <c r="N71" s="7"/>
      <c r="O71" s="7" t="s">
        <v>41</v>
      </c>
      <c r="P71" t="s">
        <v>63</v>
      </c>
    </row>
    <row r="72" spans="2:16" ht="15.75" x14ac:dyDescent="0.2">
      <c r="B72" s="7" t="s">
        <v>58</v>
      </c>
      <c r="C72" s="6" t="s">
        <v>59</v>
      </c>
      <c r="D72" s="6" t="s">
        <v>60</v>
      </c>
      <c r="E72" s="7" t="s">
        <v>44</v>
      </c>
      <c r="F72" s="7" t="s">
        <v>71</v>
      </c>
      <c r="G72" s="1">
        <v>1.8</v>
      </c>
      <c r="H72" s="2">
        <v>4.2</v>
      </c>
      <c r="I72" s="3">
        <f t="shared" si="1"/>
        <v>2.3333333333333335</v>
      </c>
      <c r="K72">
        <v>3</v>
      </c>
      <c r="L72" s="7" t="s">
        <v>39</v>
      </c>
      <c r="M72" s="7" t="s">
        <v>65</v>
      </c>
      <c r="N72" s="7"/>
      <c r="O72" s="7" t="s">
        <v>41</v>
      </c>
      <c r="P72" t="s">
        <v>63</v>
      </c>
    </row>
    <row r="73" spans="2:16" ht="15.75" x14ac:dyDescent="0.2">
      <c r="B73" s="7" t="s">
        <v>58</v>
      </c>
      <c r="C73" s="6" t="s">
        <v>59</v>
      </c>
      <c r="D73" s="6" t="s">
        <v>60</v>
      </c>
      <c r="E73" s="7" t="s">
        <v>44</v>
      </c>
      <c r="F73" s="7" t="s">
        <v>71</v>
      </c>
      <c r="G73" s="1">
        <v>1.8</v>
      </c>
      <c r="H73" s="2">
        <v>4</v>
      </c>
      <c r="I73" s="3">
        <f t="shared" si="1"/>
        <v>2.2222222222222223</v>
      </c>
      <c r="K73">
        <v>3</v>
      </c>
      <c r="L73" s="7" t="s">
        <v>39</v>
      </c>
      <c r="M73" s="7" t="s">
        <v>66</v>
      </c>
      <c r="N73" s="7"/>
      <c r="O73" s="7" t="s">
        <v>41</v>
      </c>
      <c r="P73" t="s">
        <v>63</v>
      </c>
    </row>
    <row r="74" spans="2:16" ht="15.75" x14ac:dyDescent="0.2">
      <c r="B74" s="7" t="s">
        <v>58</v>
      </c>
      <c r="C74" s="6" t="s">
        <v>59</v>
      </c>
      <c r="D74" s="6" t="s">
        <v>60</v>
      </c>
      <c r="E74" s="7" t="s">
        <v>44</v>
      </c>
      <c r="F74" s="7" t="s">
        <v>71</v>
      </c>
      <c r="G74" s="1">
        <v>1.8</v>
      </c>
      <c r="H74" s="2">
        <v>3.5</v>
      </c>
      <c r="I74" s="3">
        <f t="shared" si="1"/>
        <v>1.9444444444444444</v>
      </c>
      <c r="K74">
        <v>3</v>
      </c>
      <c r="L74" s="7" t="s">
        <v>39</v>
      </c>
      <c r="M74" s="7" t="s">
        <v>67</v>
      </c>
      <c r="N74" s="7"/>
      <c r="O74" s="7" t="s">
        <v>41</v>
      </c>
      <c r="P74" t="s">
        <v>63</v>
      </c>
    </row>
    <row r="75" spans="2:16" ht="15.75" x14ac:dyDescent="0.2">
      <c r="B75" s="7" t="s">
        <v>58</v>
      </c>
      <c r="C75" s="6" t="s">
        <v>59</v>
      </c>
      <c r="D75" s="6" t="s">
        <v>60</v>
      </c>
      <c r="E75" s="7" t="s">
        <v>44</v>
      </c>
      <c r="F75" s="7" t="s">
        <v>72</v>
      </c>
      <c r="G75" s="1">
        <v>55</v>
      </c>
      <c r="H75" s="2">
        <v>110</v>
      </c>
      <c r="I75" s="3">
        <f t="shared" si="1"/>
        <v>2</v>
      </c>
      <c r="K75">
        <v>3</v>
      </c>
      <c r="L75" s="7" t="s">
        <v>39</v>
      </c>
      <c r="M75" s="7" t="s">
        <v>65</v>
      </c>
      <c r="N75" s="7"/>
      <c r="O75" s="7" t="s">
        <v>41</v>
      </c>
      <c r="P75" t="s">
        <v>63</v>
      </c>
    </row>
    <row r="76" spans="2:16" ht="15.75" x14ac:dyDescent="0.2">
      <c r="B76" s="7" t="s">
        <v>58</v>
      </c>
      <c r="C76" s="6" t="s">
        <v>59</v>
      </c>
      <c r="D76" s="6" t="s">
        <v>60</v>
      </c>
      <c r="E76" s="7" t="s">
        <v>44</v>
      </c>
      <c r="F76" s="7" t="s">
        <v>72</v>
      </c>
      <c r="G76" s="1">
        <v>55</v>
      </c>
      <c r="H76" s="2">
        <v>75</v>
      </c>
      <c r="I76" s="3">
        <f t="shared" si="1"/>
        <v>1.3636363636363635</v>
      </c>
      <c r="K76">
        <v>3</v>
      </c>
      <c r="L76" s="7" t="s">
        <v>39</v>
      </c>
      <c r="M76" s="7" t="s">
        <v>66</v>
      </c>
      <c r="N76" s="7"/>
      <c r="O76" s="7" t="s">
        <v>41</v>
      </c>
      <c r="P76" t="s">
        <v>63</v>
      </c>
    </row>
    <row r="77" spans="2:16" ht="15.75" x14ac:dyDescent="0.2">
      <c r="B77" s="7" t="s">
        <v>58</v>
      </c>
      <c r="C77" s="6" t="s">
        <v>59</v>
      </c>
      <c r="D77" s="6" t="s">
        <v>60</v>
      </c>
      <c r="E77" s="7" t="s">
        <v>44</v>
      </c>
      <c r="F77" s="7" t="s">
        <v>72</v>
      </c>
      <c r="G77" s="1">
        <v>55</v>
      </c>
      <c r="H77" s="2">
        <v>60</v>
      </c>
      <c r="I77" s="3">
        <f t="shared" si="1"/>
        <v>1.0909090909090908</v>
      </c>
      <c r="K77">
        <v>3</v>
      </c>
      <c r="L77" s="7" t="s">
        <v>39</v>
      </c>
      <c r="M77" s="7" t="s">
        <v>67</v>
      </c>
      <c r="N77" s="7"/>
      <c r="O77" s="7" t="s">
        <v>41</v>
      </c>
      <c r="P77" t="s">
        <v>63</v>
      </c>
    </row>
    <row r="78" spans="2:16" ht="15.75" x14ac:dyDescent="0.2">
      <c r="B78" s="7" t="s">
        <v>58</v>
      </c>
      <c r="C78" s="6" t="s">
        <v>59</v>
      </c>
      <c r="D78" s="6" t="s">
        <v>60</v>
      </c>
      <c r="E78" s="7" t="s">
        <v>73</v>
      </c>
      <c r="F78" s="7" t="s">
        <v>74</v>
      </c>
      <c r="G78" s="1">
        <v>600</v>
      </c>
      <c r="H78" s="2">
        <v>100</v>
      </c>
      <c r="I78" s="3">
        <f t="shared" si="1"/>
        <v>0.16666666666666666</v>
      </c>
      <c r="K78">
        <v>3</v>
      </c>
      <c r="L78" s="7" t="s">
        <v>39</v>
      </c>
      <c r="M78" s="7" t="s">
        <v>65</v>
      </c>
      <c r="N78" s="7"/>
      <c r="O78" s="7" t="s">
        <v>41</v>
      </c>
      <c r="P78" t="s">
        <v>63</v>
      </c>
    </row>
    <row r="79" spans="2:16" ht="15.75" x14ac:dyDescent="0.2">
      <c r="B79" s="7" t="s">
        <v>58</v>
      </c>
      <c r="C79" s="6" t="s">
        <v>59</v>
      </c>
      <c r="D79" s="6" t="s">
        <v>60</v>
      </c>
      <c r="E79" s="7" t="s">
        <v>73</v>
      </c>
      <c r="F79" s="7" t="s">
        <v>74</v>
      </c>
      <c r="G79" s="1">
        <v>600</v>
      </c>
      <c r="H79" s="2">
        <v>300</v>
      </c>
      <c r="I79" s="3">
        <f t="shared" si="1"/>
        <v>0.5</v>
      </c>
      <c r="K79">
        <v>3</v>
      </c>
      <c r="L79" s="7" t="s">
        <v>39</v>
      </c>
      <c r="M79" s="7" t="s">
        <v>66</v>
      </c>
      <c r="N79" s="7"/>
      <c r="O79" s="7" t="s">
        <v>41</v>
      </c>
      <c r="P79" t="s">
        <v>63</v>
      </c>
    </row>
    <row r="80" spans="2:16" ht="15.75" x14ac:dyDescent="0.2">
      <c r="B80" s="7" t="s">
        <v>58</v>
      </c>
      <c r="C80" s="6" t="s">
        <v>59</v>
      </c>
      <c r="D80" s="6" t="s">
        <v>60</v>
      </c>
      <c r="E80" s="7" t="s">
        <v>73</v>
      </c>
      <c r="F80" s="7" t="s">
        <v>74</v>
      </c>
      <c r="G80" s="1">
        <v>600</v>
      </c>
      <c r="H80" s="2">
        <v>700</v>
      </c>
      <c r="I80" s="3">
        <f t="shared" si="1"/>
        <v>1.1666666666666667</v>
      </c>
      <c r="K80">
        <v>3</v>
      </c>
      <c r="L80" s="7" t="s">
        <v>39</v>
      </c>
      <c r="M80" s="7" t="s">
        <v>67</v>
      </c>
      <c r="N80" s="7"/>
      <c r="O80" s="7" t="s">
        <v>41</v>
      </c>
      <c r="P80" t="s">
        <v>63</v>
      </c>
    </row>
    <row r="81" spans="2:16" ht="15.75" x14ac:dyDescent="0.2">
      <c r="B81" s="7" t="s">
        <v>58</v>
      </c>
      <c r="C81" s="6" t="s">
        <v>59</v>
      </c>
      <c r="D81" s="6" t="s">
        <v>60</v>
      </c>
      <c r="E81" s="7" t="s">
        <v>73</v>
      </c>
      <c r="F81" s="7" t="s">
        <v>75</v>
      </c>
      <c r="G81" s="1">
        <v>28</v>
      </c>
      <c r="H81" s="2">
        <v>16</v>
      </c>
      <c r="I81" s="3">
        <f t="shared" si="1"/>
        <v>0.5714285714285714</v>
      </c>
      <c r="K81">
        <v>3</v>
      </c>
      <c r="L81" s="7" t="s">
        <v>39</v>
      </c>
      <c r="M81" s="7" t="s">
        <v>65</v>
      </c>
      <c r="N81" s="7"/>
      <c r="O81" s="7" t="s">
        <v>41</v>
      </c>
      <c r="P81" t="s">
        <v>63</v>
      </c>
    </row>
    <row r="82" spans="2:16" ht="15.75" x14ac:dyDescent="0.2">
      <c r="B82" s="7" t="s">
        <v>58</v>
      </c>
      <c r="C82" s="6" t="s">
        <v>59</v>
      </c>
      <c r="D82" s="6" t="s">
        <v>60</v>
      </c>
      <c r="E82" s="7" t="s">
        <v>73</v>
      </c>
      <c r="F82" s="7" t="s">
        <v>75</v>
      </c>
      <c r="G82" s="1">
        <v>28</v>
      </c>
      <c r="H82" s="2">
        <v>10</v>
      </c>
      <c r="I82" s="3">
        <f t="shared" si="1"/>
        <v>0.35714285714285715</v>
      </c>
      <c r="K82">
        <v>3</v>
      </c>
      <c r="L82" s="7" t="s">
        <v>39</v>
      </c>
      <c r="M82" s="7" t="s">
        <v>66</v>
      </c>
      <c r="N82" s="7"/>
      <c r="O82" s="7" t="s">
        <v>41</v>
      </c>
      <c r="P82" t="s">
        <v>63</v>
      </c>
    </row>
    <row r="83" spans="2:16" ht="15.75" x14ac:dyDescent="0.2">
      <c r="B83" s="7" t="s">
        <v>58</v>
      </c>
      <c r="C83" s="6" t="s">
        <v>59</v>
      </c>
      <c r="D83" s="6" t="s">
        <v>60</v>
      </c>
      <c r="E83" s="7" t="s">
        <v>73</v>
      </c>
      <c r="F83" s="7" t="s">
        <v>75</v>
      </c>
      <c r="G83" s="1">
        <v>28</v>
      </c>
      <c r="H83" s="2">
        <v>5</v>
      </c>
      <c r="I83" s="3">
        <f t="shared" si="1"/>
        <v>0.17857142857142858</v>
      </c>
      <c r="K83">
        <v>3</v>
      </c>
      <c r="L83" s="7" t="s">
        <v>39</v>
      </c>
      <c r="M83" s="7" t="s">
        <v>67</v>
      </c>
      <c r="N83" s="7"/>
      <c r="O83" s="7" t="s">
        <v>41</v>
      </c>
      <c r="P83" t="s">
        <v>63</v>
      </c>
    </row>
    <row r="84" spans="2:16" ht="15.75" x14ac:dyDescent="0.2">
      <c r="B84" s="7" t="s">
        <v>58</v>
      </c>
      <c r="C84" s="6" t="s">
        <v>59</v>
      </c>
      <c r="D84" s="6" t="s">
        <v>60</v>
      </c>
      <c r="E84" s="7" t="s">
        <v>76</v>
      </c>
      <c r="F84" s="7" t="s">
        <v>77</v>
      </c>
      <c r="G84" s="1">
        <v>420</v>
      </c>
      <c r="H84" s="2">
        <v>50</v>
      </c>
      <c r="I84" s="3">
        <f t="shared" si="1"/>
        <v>0.11904761904761904</v>
      </c>
      <c r="K84">
        <v>3</v>
      </c>
      <c r="L84" s="7" t="s">
        <v>39</v>
      </c>
      <c r="M84" s="7" t="s">
        <v>65</v>
      </c>
      <c r="N84" s="7"/>
      <c r="O84" s="7" t="s">
        <v>41</v>
      </c>
      <c r="P84" t="s">
        <v>63</v>
      </c>
    </row>
    <row r="85" spans="2:16" ht="15.75" x14ac:dyDescent="0.2">
      <c r="B85" s="7" t="s">
        <v>58</v>
      </c>
      <c r="C85" s="6" t="s">
        <v>59</v>
      </c>
      <c r="D85" s="6" t="s">
        <v>60</v>
      </c>
      <c r="E85" s="7" t="s">
        <v>76</v>
      </c>
      <c r="F85" s="7" t="s">
        <v>77</v>
      </c>
      <c r="G85" s="1">
        <v>420</v>
      </c>
      <c r="H85" s="2">
        <v>100</v>
      </c>
      <c r="I85" s="3">
        <f t="shared" ref="I85:I148" si="2">H85/G85</f>
        <v>0.23809523809523808</v>
      </c>
      <c r="K85">
        <v>3</v>
      </c>
      <c r="L85" s="7" t="s">
        <v>39</v>
      </c>
      <c r="M85" s="7" t="s">
        <v>66</v>
      </c>
      <c r="N85" s="7"/>
      <c r="O85" s="7" t="s">
        <v>41</v>
      </c>
      <c r="P85" t="s">
        <v>63</v>
      </c>
    </row>
    <row r="86" spans="2:16" ht="15.75" x14ac:dyDescent="0.2">
      <c r="B86" s="7" t="s">
        <v>58</v>
      </c>
      <c r="C86" s="6" t="s">
        <v>59</v>
      </c>
      <c r="D86" s="6" t="s">
        <v>60</v>
      </c>
      <c r="E86" s="7" t="s">
        <v>76</v>
      </c>
      <c r="F86" s="7" t="s">
        <v>77</v>
      </c>
      <c r="G86" s="1">
        <v>420</v>
      </c>
      <c r="H86" s="2">
        <v>170</v>
      </c>
      <c r="I86" s="3">
        <f t="shared" si="2"/>
        <v>0.40476190476190477</v>
      </c>
      <c r="K86">
        <v>3</v>
      </c>
      <c r="L86" s="7" t="s">
        <v>39</v>
      </c>
      <c r="M86" s="7" t="s">
        <v>67</v>
      </c>
      <c r="N86" s="7"/>
      <c r="O86" s="7" t="s">
        <v>41</v>
      </c>
      <c r="P86" t="s">
        <v>63</v>
      </c>
    </row>
    <row r="87" spans="2:16" ht="15.75" x14ac:dyDescent="0.2">
      <c r="B87" s="7" t="s">
        <v>78</v>
      </c>
      <c r="C87" s="6" t="s">
        <v>79</v>
      </c>
      <c r="D87" s="6" t="s">
        <v>80</v>
      </c>
      <c r="E87" s="7" t="s">
        <v>81</v>
      </c>
      <c r="F87" s="7" t="s">
        <v>38</v>
      </c>
      <c r="G87" s="1">
        <v>1</v>
      </c>
      <c r="H87" s="2">
        <v>0.6</v>
      </c>
      <c r="I87" s="3">
        <f t="shared" si="2"/>
        <v>0.6</v>
      </c>
      <c r="K87">
        <v>4</v>
      </c>
      <c r="L87" s="7" t="s">
        <v>82</v>
      </c>
      <c r="M87" s="7" t="s">
        <v>83</v>
      </c>
      <c r="N87" t="s">
        <v>84</v>
      </c>
      <c r="O87" s="7" t="s">
        <v>41</v>
      </c>
      <c r="P87" t="s">
        <v>85</v>
      </c>
    </row>
    <row r="88" spans="2:16" ht="15.75" x14ac:dyDescent="0.2">
      <c r="B88" s="7" t="s">
        <v>78</v>
      </c>
      <c r="C88" s="6" t="s">
        <v>79</v>
      </c>
      <c r="D88" s="6" t="s">
        <v>80</v>
      </c>
      <c r="E88" s="7" t="s">
        <v>81</v>
      </c>
      <c r="F88" s="7" t="s">
        <v>38</v>
      </c>
      <c r="G88" s="1">
        <v>1</v>
      </c>
      <c r="H88" s="2">
        <v>1</v>
      </c>
      <c r="I88" s="3">
        <f t="shared" si="2"/>
        <v>1</v>
      </c>
      <c r="K88">
        <v>4</v>
      </c>
      <c r="L88" s="7" t="s">
        <v>82</v>
      </c>
      <c r="M88" s="7" t="s">
        <v>86</v>
      </c>
      <c r="N88">
        <v>24</v>
      </c>
      <c r="O88" s="7" t="s">
        <v>41</v>
      </c>
      <c r="P88" t="s">
        <v>85</v>
      </c>
    </row>
    <row r="89" spans="2:16" ht="15.75" x14ac:dyDescent="0.2">
      <c r="B89" s="7" t="s">
        <v>78</v>
      </c>
      <c r="C89" s="6" t="s">
        <v>79</v>
      </c>
      <c r="D89" s="6" t="s">
        <v>80</v>
      </c>
      <c r="E89" s="7" t="s">
        <v>81</v>
      </c>
      <c r="F89" s="7" t="s">
        <v>38</v>
      </c>
      <c r="G89" s="1">
        <v>1</v>
      </c>
      <c r="H89" s="2">
        <v>0.7</v>
      </c>
      <c r="I89" s="3">
        <f t="shared" si="2"/>
        <v>0.7</v>
      </c>
      <c r="K89">
        <v>4</v>
      </c>
      <c r="L89" s="7" t="s">
        <v>82</v>
      </c>
      <c r="M89" s="7" t="s">
        <v>83</v>
      </c>
      <c r="N89" t="s">
        <v>87</v>
      </c>
      <c r="O89" s="7" t="s">
        <v>41</v>
      </c>
      <c r="P89" t="s">
        <v>85</v>
      </c>
    </row>
    <row r="90" spans="2:16" ht="15.75" x14ac:dyDescent="0.2">
      <c r="B90" s="7" t="s">
        <v>78</v>
      </c>
      <c r="C90" s="6" t="s">
        <v>79</v>
      </c>
      <c r="D90" s="6" t="s">
        <v>80</v>
      </c>
      <c r="E90" s="7" t="s">
        <v>81</v>
      </c>
      <c r="F90" s="7" t="s">
        <v>38</v>
      </c>
      <c r="G90" s="1">
        <v>1</v>
      </c>
      <c r="H90" s="2">
        <v>0.9</v>
      </c>
      <c r="I90" s="3">
        <f t="shared" si="2"/>
        <v>0.9</v>
      </c>
      <c r="K90">
        <v>4</v>
      </c>
      <c r="L90" s="7" t="s">
        <v>82</v>
      </c>
      <c r="M90" s="7" t="s">
        <v>86</v>
      </c>
      <c r="N90" t="s">
        <v>87</v>
      </c>
      <c r="O90" s="7" t="s">
        <v>41</v>
      </c>
      <c r="P90" t="s">
        <v>85</v>
      </c>
    </row>
    <row r="91" spans="2:16" ht="15.75" x14ac:dyDescent="0.2">
      <c r="B91" s="7" t="s">
        <v>78</v>
      </c>
      <c r="C91" s="6" t="s">
        <v>79</v>
      </c>
      <c r="D91" s="6" t="s">
        <v>80</v>
      </c>
      <c r="E91" s="7" t="s">
        <v>81</v>
      </c>
      <c r="F91" s="7" t="s">
        <v>38</v>
      </c>
      <c r="G91" s="1">
        <v>2.4</v>
      </c>
      <c r="H91" s="2">
        <v>2.8</v>
      </c>
      <c r="I91" s="3">
        <f t="shared" si="2"/>
        <v>1.1666666666666667</v>
      </c>
      <c r="K91">
        <v>4</v>
      </c>
      <c r="L91" s="7" t="s">
        <v>82</v>
      </c>
      <c r="M91" s="7" t="s">
        <v>88</v>
      </c>
      <c r="N91" t="s">
        <v>84</v>
      </c>
      <c r="O91" s="7" t="s">
        <v>41</v>
      </c>
      <c r="P91" t="s">
        <v>85</v>
      </c>
    </row>
    <row r="92" spans="2:16" ht="15.75" x14ac:dyDescent="0.2">
      <c r="B92" s="7" t="s">
        <v>78</v>
      </c>
      <c r="C92" s="6" t="s">
        <v>79</v>
      </c>
      <c r="D92" s="6" t="s">
        <v>80</v>
      </c>
      <c r="E92" s="7" t="s">
        <v>81</v>
      </c>
      <c r="F92" s="7" t="s">
        <v>38</v>
      </c>
      <c r="G92" s="1">
        <v>2.4</v>
      </c>
      <c r="H92" s="2">
        <v>2.7</v>
      </c>
      <c r="I92" s="3">
        <f t="shared" si="2"/>
        <v>1.1250000000000002</v>
      </c>
      <c r="K92">
        <v>4</v>
      </c>
      <c r="L92" s="7" t="s">
        <v>82</v>
      </c>
      <c r="M92" s="7" t="s">
        <v>88</v>
      </c>
      <c r="N92" t="s">
        <v>87</v>
      </c>
      <c r="O92" s="7" t="s">
        <v>41</v>
      </c>
      <c r="P92" t="s">
        <v>85</v>
      </c>
    </row>
    <row r="93" spans="2:16" ht="15.75" x14ac:dyDescent="0.2">
      <c r="B93" s="7" t="s">
        <v>14</v>
      </c>
      <c r="C93" s="6" t="s">
        <v>78</v>
      </c>
      <c r="D93" s="6" t="s">
        <v>89</v>
      </c>
      <c r="E93" s="7" t="s">
        <v>25</v>
      </c>
      <c r="F93" s="7" t="s">
        <v>26</v>
      </c>
      <c r="G93" s="1">
        <v>16</v>
      </c>
      <c r="H93" s="2">
        <v>6</v>
      </c>
      <c r="I93" s="3">
        <f t="shared" si="2"/>
        <v>0.375</v>
      </c>
      <c r="K93">
        <v>5</v>
      </c>
      <c r="L93" s="7" t="s">
        <v>39</v>
      </c>
      <c r="M93" s="7" t="s">
        <v>40</v>
      </c>
      <c r="N93" t="s">
        <v>90</v>
      </c>
      <c r="P93" t="s">
        <v>91</v>
      </c>
    </row>
    <row r="94" spans="2:16" ht="15.75" x14ac:dyDescent="0.2">
      <c r="B94" s="7" t="s">
        <v>14</v>
      </c>
      <c r="C94" s="6" t="s">
        <v>78</v>
      </c>
      <c r="D94" s="6" t="s">
        <v>89</v>
      </c>
      <c r="E94" s="7" t="s">
        <v>25</v>
      </c>
      <c r="F94" s="7" t="s">
        <v>26</v>
      </c>
      <c r="G94" s="1">
        <v>13</v>
      </c>
      <c r="H94" s="2">
        <v>14</v>
      </c>
      <c r="I94" s="3">
        <f t="shared" si="2"/>
        <v>1.0769230769230769</v>
      </c>
      <c r="K94">
        <v>5</v>
      </c>
      <c r="L94" s="7" t="s">
        <v>39</v>
      </c>
      <c r="M94" s="7" t="s">
        <v>40</v>
      </c>
      <c r="N94" t="s">
        <v>92</v>
      </c>
      <c r="P94" t="s">
        <v>91</v>
      </c>
    </row>
    <row r="95" spans="2:16" ht="15.75" x14ac:dyDescent="0.2">
      <c r="B95" s="7" t="s">
        <v>14</v>
      </c>
      <c r="C95" s="6" t="s">
        <v>78</v>
      </c>
      <c r="D95" s="6" t="s">
        <v>89</v>
      </c>
      <c r="E95" s="7" t="s">
        <v>25</v>
      </c>
      <c r="F95" s="7" t="s">
        <v>93</v>
      </c>
      <c r="G95" s="1">
        <v>65</v>
      </c>
      <c r="H95" s="2">
        <v>35</v>
      </c>
      <c r="I95" s="3">
        <f t="shared" si="2"/>
        <v>0.53846153846153844</v>
      </c>
      <c r="K95">
        <v>5</v>
      </c>
      <c r="L95" s="7" t="s">
        <v>39</v>
      </c>
      <c r="M95" s="7" t="s">
        <v>94</v>
      </c>
      <c r="N95" t="s">
        <v>90</v>
      </c>
      <c r="P95" t="s">
        <v>91</v>
      </c>
    </row>
    <row r="96" spans="2:16" ht="15.75" x14ac:dyDescent="0.2">
      <c r="B96" s="7" t="s">
        <v>14</v>
      </c>
      <c r="C96" s="6" t="s">
        <v>78</v>
      </c>
      <c r="D96" s="6" t="s">
        <v>89</v>
      </c>
      <c r="E96" s="7" t="s">
        <v>25</v>
      </c>
      <c r="F96" s="7" t="s">
        <v>93</v>
      </c>
      <c r="G96" s="1">
        <v>115</v>
      </c>
      <c r="H96" s="2">
        <v>155</v>
      </c>
      <c r="I96" s="3">
        <f t="shared" si="2"/>
        <v>1.3478260869565217</v>
      </c>
      <c r="K96">
        <v>5</v>
      </c>
      <c r="L96" s="7" t="s">
        <v>39</v>
      </c>
      <c r="M96" s="7" t="s">
        <v>94</v>
      </c>
      <c r="N96" t="s">
        <v>92</v>
      </c>
      <c r="P96" t="s">
        <v>91</v>
      </c>
    </row>
    <row r="97" spans="2:16" ht="15.75" x14ac:dyDescent="0.2">
      <c r="B97" s="7" t="s">
        <v>14</v>
      </c>
      <c r="C97" s="6" t="s">
        <v>78</v>
      </c>
      <c r="D97" s="6" t="s">
        <v>89</v>
      </c>
      <c r="E97" s="7" t="s">
        <v>49</v>
      </c>
      <c r="F97" s="7" t="s">
        <v>95</v>
      </c>
      <c r="G97" s="1">
        <f>2^-11</f>
        <v>4.8828125E-4</v>
      </c>
      <c r="H97" s="2">
        <f>2^-14</f>
        <v>6.103515625E-5</v>
      </c>
      <c r="I97" s="3">
        <f t="shared" si="2"/>
        <v>0.125</v>
      </c>
      <c r="K97">
        <v>5</v>
      </c>
      <c r="L97" s="7" t="s">
        <v>39</v>
      </c>
      <c r="M97" s="7" t="s">
        <v>20</v>
      </c>
      <c r="N97" t="s">
        <v>90</v>
      </c>
      <c r="P97" t="s">
        <v>91</v>
      </c>
    </row>
    <row r="98" spans="2:16" ht="15.75" x14ac:dyDescent="0.2">
      <c r="B98" s="7" t="s">
        <v>14</v>
      </c>
      <c r="C98" s="6" t="s">
        <v>78</v>
      </c>
      <c r="D98" s="6" t="s">
        <v>89</v>
      </c>
      <c r="E98" s="7" t="s">
        <v>49</v>
      </c>
      <c r="F98" s="7" t="s">
        <v>95</v>
      </c>
      <c r="G98" s="1">
        <f>2^-7</f>
        <v>7.8125E-3</v>
      </c>
      <c r="H98" s="2">
        <f>2^-6</f>
        <v>1.5625E-2</v>
      </c>
      <c r="I98" s="3">
        <f t="shared" si="2"/>
        <v>2</v>
      </c>
      <c r="K98">
        <v>5</v>
      </c>
      <c r="L98" s="7" t="s">
        <v>39</v>
      </c>
      <c r="M98" s="7" t="s">
        <v>20</v>
      </c>
      <c r="N98" t="s">
        <v>92</v>
      </c>
      <c r="P98" t="s">
        <v>91</v>
      </c>
    </row>
    <row r="99" spans="2:16" ht="15.75" x14ac:dyDescent="0.2">
      <c r="B99" s="7" t="s">
        <v>14</v>
      </c>
      <c r="C99" s="6" t="s">
        <v>78</v>
      </c>
      <c r="D99" s="6" t="s">
        <v>89</v>
      </c>
      <c r="E99" s="7" t="s">
        <v>49</v>
      </c>
      <c r="F99" s="7" t="s">
        <v>96</v>
      </c>
      <c r="G99" s="1">
        <f>2^-9.5</f>
        <v>1.3810679320049757E-3</v>
      </c>
      <c r="H99" s="2">
        <f>2^-11</f>
        <v>4.8828125E-4</v>
      </c>
      <c r="I99" s="3">
        <f t="shared" si="2"/>
        <v>0.35355339059327373</v>
      </c>
      <c r="K99">
        <v>5</v>
      </c>
      <c r="L99" s="7" t="s">
        <v>39</v>
      </c>
      <c r="M99" t="s">
        <v>90</v>
      </c>
      <c r="P99" t="s">
        <v>91</v>
      </c>
    </row>
    <row r="100" spans="2:16" ht="15.75" x14ac:dyDescent="0.2">
      <c r="B100" s="7" t="s">
        <v>14</v>
      </c>
      <c r="C100" s="6" t="s">
        <v>78</v>
      </c>
      <c r="D100" s="6" t="s">
        <v>89</v>
      </c>
      <c r="E100" s="7" t="s">
        <v>49</v>
      </c>
      <c r="F100" s="7" t="s">
        <v>96</v>
      </c>
      <c r="G100" s="1">
        <f>2^-5</f>
        <v>3.125E-2</v>
      </c>
      <c r="H100" s="2">
        <f>2^-8</f>
        <v>3.90625E-3</v>
      </c>
      <c r="I100" s="3">
        <f t="shared" si="2"/>
        <v>0.125</v>
      </c>
      <c r="K100">
        <v>5</v>
      </c>
      <c r="L100" s="7" t="s">
        <v>39</v>
      </c>
      <c r="M100" t="s">
        <v>92</v>
      </c>
      <c r="P100" t="s">
        <v>91</v>
      </c>
    </row>
    <row r="101" spans="2:16" ht="15.75" x14ac:dyDescent="0.2">
      <c r="B101" s="7" t="s">
        <v>14</v>
      </c>
      <c r="C101" s="6" t="s">
        <v>78</v>
      </c>
      <c r="D101" s="6" t="s">
        <v>89</v>
      </c>
      <c r="E101" s="7" t="s">
        <v>49</v>
      </c>
      <c r="F101" s="7" t="s">
        <v>18</v>
      </c>
      <c r="G101" s="1">
        <f>2^-13</f>
        <v>1.220703125E-4</v>
      </c>
      <c r="H101" s="2">
        <f>2^-13</f>
        <v>1.220703125E-4</v>
      </c>
      <c r="I101" s="3">
        <f t="shared" si="2"/>
        <v>1</v>
      </c>
      <c r="K101">
        <v>5</v>
      </c>
      <c r="L101" s="7" t="s">
        <v>39</v>
      </c>
      <c r="M101" t="s">
        <v>90</v>
      </c>
      <c r="P101" t="s">
        <v>91</v>
      </c>
    </row>
    <row r="102" spans="2:16" ht="15.75" x14ac:dyDescent="0.2">
      <c r="B102" s="7" t="s">
        <v>14</v>
      </c>
      <c r="C102" s="6" t="s">
        <v>78</v>
      </c>
      <c r="D102" s="6" t="s">
        <v>89</v>
      </c>
      <c r="E102" s="7" t="s">
        <v>49</v>
      </c>
      <c r="F102" s="7" t="s">
        <v>18</v>
      </c>
      <c r="G102" s="1">
        <f>2^-10.5</f>
        <v>6.9053396600248776E-4</v>
      </c>
      <c r="H102" s="2">
        <f>2^-7</f>
        <v>7.8125E-3</v>
      </c>
      <c r="I102" s="3">
        <f t="shared" si="2"/>
        <v>11.313708498984761</v>
      </c>
      <c r="K102">
        <v>5</v>
      </c>
      <c r="L102" s="7" t="s">
        <v>39</v>
      </c>
      <c r="M102" t="s">
        <v>92</v>
      </c>
      <c r="P102" t="s">
        <v>91</v>
      </c>
    </row>
    <row r="103" spans="2:16" ht="15.75" x14ac:dyDescent="0.2">
      <c r="B103" s="7" t="s">
        <v>14</v>
      </c>
      <c r="C103" s="6" t="s">
        <v>78</v>
      </c>
      <c r="D103" s="6" t="s">
        <v>89</v>
      </c>
      <c r="E103" s="7" t="s">
        <v>49</v>
      </c>
      <c r="F103" s="7" t="s">
        <v>97</v>
      </c>
      <c r="G103" s="1">
        <f>2^-1.5</f>
        <v>0.35355339059327379</v>
      </c>
      <c r="H103" s="2">
        <f>2^-5</f>
        <v>3.125E-2</v>
      </c>
      <c r="I103" s="3">
        <f t="shared" si="2"/>
        <v>8.8388347648318433E-2</v>
      </c>
      <c r="K103">
        <v>5</v>
      </c>
      <c r="L103" s="7" t="s">
        <v>39</v>
      </c>
      <c r="M103" t="s">
        <v>90</v>
      </c>
      <c r="P103" t="s">
        <v>91</v>
      </c>
    </row>
    <row r="104" spans="2:16" ht="15.75" x14ac:dyDescent="0.2">
      <c r="B104" s="7" t="s">
        <v>14</v>
      </c>
      <c r="C104" s="6" t="s">
        <v>78</v>
      </c>
      <c r="D104" s="6" t="s">
        <v>89</v>
      </c>
      <c r="E104" s="7" t="s">
        <v>49</v>
      </c>
      <c r="F104" s="7" t="s">
        <v>97</v>
      </c>
      <c r="G104" s="1">
        <f>2^-2.5</f>
        <v>0.17677669529663687</v>
      </c>
      <c r="H104" s="2">
        <f>2^3</f>
        <v>8</v>
      </c>
      <c r="I104" s="3">
        <f t="shared" si="2"/>
        <v>45.254833995939045</v>
      </c>
      <c r="K104">
        <v>5</v>
      </c>
      <c r="L104" s="7" t="s">
        <v>39</v>
      </c>
      <c r="M104" t="s">
        <v>92</v>
      </c>
      <c r="P104" t="s">
        <v>91</v>
      </c>
    </row>
    <row r="105" spans="2:16" ht="15.75" x14ac:dyDescent="0.2">
      <c r="B105" s="7" t="s">
        <v>14</v>
      </c>
      <c r="C105" s="6" t="s">
        <v>78</v>
      </c>
      <c r="D105" s="6" t="s">
        <v>89</v>
      </c>
      <c r="E105" s="7" t="s">
        <v>49</v>
      </c>
      <c r="F105" s="7" t="s">
        <v>98</v>
      </c>
      <c r="G105" s="1">
        <f>2^-7.5</f>
        <v>5.5242717280199038E-3</v>
      </c>
      <c r="H105" s="2">
        <f>2^-8.5</f>
        <v>2.7621358640099515E-3</v>
      </c>
      <c r="I105" s="3">
        <f t="shared" si="2"/>
        <v>0.49999999999999994</v>
      </c>
      <c r="K105">
        <v>5</v>
      </c>
      <c r="L105" s="7" t="s">
        <v>39</v>
      </c>
      <c r="M105" t="s">
        <v>90</v>
      </c>
      <c r="P105" t="s">
        <v>91</v>
      </c>
    </row>
    <row r="106" spans="2:16" ht="15.75" x14ac:dyDescent="0.2">
      <c r="B106" s="7" t="s">
        <v>14</v>
      </c>
      <c r="C106" s="6" t="s">
        <v>78</v>
      </c>
      <c r="D106" s="6" t="s">
        <v>89</v>
      </c>
      <c r="E106" s="7" t="s">
        <v>49</v>
      </c>
      <c r="F106" s="7" t="s">
        <v>98</v>
      </c>
      <c r="G106" s="1">
        <f>2^-10</f>
        <v>9.765625E-4</v>
      </c>
      <c r="H106" s="2">
        <f>2^0</f>
        <v>1</v>
      </c>
      <c r="I106" s="3">
        <f t="shared" si="2"/>
        <v>1024</v>
      </c>
      <c r="K106">
        <v>5</v>
      </c>
      <c r="L106" s="7" t="s">
        <v>39</v>
      </c>
      <c r="M106" t="s">
        <v>92</v>
      </c>
      <c r="P106" t="s">
        <v>91</v>
      </c>
    </row>
    <row r="107" spans="2:16" ht="15.75" x14ac:dyDescent="0.2">
      <c r="B107" s="7" t="s">
        <v>14</v>
      </c>
      <c r="C107" s="6" t="s">
        <v>78</v>
      </c>
      <c r="D107" s="6" t="s">
        <v>89</v>
      </c>
      <c r="E107" s="7" t="s">
        <v>49</v>
      </c>
      <c r="F107" s="7" t="s">
        <v>99</v>
      </c>
      <c r="G107" s="1">
        <f>2^-12</f>
        <v>2.44140625E-4</v>
      </c>
      <c r="H107" s="2">
        <f>2^-11.5</f>
        <v>3.4526698300124388E-4</v>
      </c>
      <c r="I107" s="3">
        <f t="shared" si="2"/>
        <v>1.4142135623730949</v>
      </c>
      <c r="K107">
        <v>5</v>
      </c>
      <c r="L107" s="7" t="s">
        <v>39</v>
      </c>
      <c r="M107" t="s">
        <v>90</v>
      </c>
      <c r="P107" t="s">
        <v>91</v>
      </c>
    </row>
    <row r="108" spans="2:16" ht="15.75" x14ac:dyDescent="0.2">
      <c r="B108" s="7" t="s">
        <v>14</v>
      </c>
      <c r="C108" s="6" t="s">
        <v>78</v>
      </c>
      <c r="D108" s="6" t="s">
        <v>89</v>
      </c>
      <c r="E108" s="7" t="s">
        <v>49</v>
      </c>
      <c r="F108" s="7" t="s">
        <v>99</v>
      </c>
      <c r="G108" s="1">
        <f>2^-8.5</f>
        <v>2.7621358640099515E-3</v>
      </c>
      <c r="H108" s="2">
        <f>2^-5</f>
        <v>3.125E-2</v>
      </c>
      <c r="I108" s="3">
        <f t="shared" si="2"/>
        <v>11.313708498984759</v>
      </c>
      <c r="K108">
        <v>5</v>
      </c>
      <c r="L108" s="7" t="s">
        <v>39</v>
      </c>
      <c r="M108" t="s">
        <v>92</v>
      </c>
      <c r="P108" t="s">
        <v>91</v>
      </c>
    </row>
    <row r="109" spans="2:16" ht="15.75" x14ac:dyDescent="0.2">
      <c r="B109" s="7" t="s">
        <v>58</v>
      </c>
      <c r="C109" s="6" t="s">
        <v>78</v>
      </c>
      <c r="D109" s="6" t="s">
        <v>100</v>
      </c>
      <c r="E109" s="7" t="s">
        <v>49</v>
      </c>
      <c r="F109" s="7" t="s">
        <v>101</v>
      </c>
      <c r="G109" s="1">
        <v>1.2E-4</v>
      </c>
      <c r="H109" s="2">
        <v>1.1E-4</v>
      </c>
      <c r="I109" s="3">
        <f t="shared" si="2"/>
        <v>0.91666666666666663</v>
      </c>
      <c r="K109">
        <v>5</v>
      </c>
      <c r="L109" s="7" t="s">
        <v>19</v>
      </c>
      <c r="M109" t="s">
        <v>102</v>
      </c>
      <c r="P109" t="s">
        <v>91</v>
      </c>
    </row>
    <row r="110" spans="2:16" ht="15.75" x14ac:dyDescent="0.2">
      <c r="B110" s="7" t="s">
        <v>58</v>
      </c>
      <c r="C110" s="6" t="s">
        <v>78</v>
      </c>
      <c r="D110" s="6" t="s">
        <v>100</v>
      </c>
      <c r="E110" s="7" t="s">
        <v>49</v>
      </c>
      <c r="F110" s="7" t="s">
        <v>101</v>
      </c>
      <c r="G110" s="1">
        <v>2.5000000000000001E-4</v>
      </c>
      <c r="H110" s="2">
        <v>1.1E-4</v>
      </c>
      <c r="I110" s="3">
        <f t="shared" si="2"/>
        <v>0.44</v>
      </c>
      <c r="K110">
        <v>5</v>
      </c>
      <c r="L110" s="7" t="s">
        <v>19</v>
      </c>
      <c r="M110" t="s">
        <v>103</v>
      </c>
      <c r="P110" t="s">
        <v>91</v>
      </c>
    </row>
    <row r="111" spans="2:16" ht="15.75" x14ac:dyDescent="0.2">
      <c r="B111" s="7" t="s">
        <v>58</v>
      </c>
      <c r="C111" s="6" t="s">
        <v>78</v>
      </c>
      <c r="D111" s="6" t="s">
        <v>100</v>
      </c>
      <c r="E111" s="7" t="s">
        <v>49</v>
      </c>
      <c r="F111" s="7" t="s">
        <v>101</v>
      </c>
      <c r="G111" s="1">
        <v>1.6000000000000001E-4</v>
      </c>
      <c r="H111" s="2">
        <v>4.2999999999999999E-4</v>
      </c>
      <c r="I111" s="3">
        <f t="shared" si="2"/>
        <v>2.6874999999999996</v>
      </c>
      <c r="K111">
        <v>5</v>
      </c>
      <c r="L111" s="7" t="s">
        <v>19</v>
      </c>
      <c r="M111" t="s">
        <v>104</v>
      </c>
      <c r="P111" t="s">
        <v>91</v>
      </c>
    </row>
    <row r="112" spans="2:16" ht="15.75" x14ac:dyDescent="0.2">
      <c r="B112" s="7" t="s">
        <v>58</v>
      </c>
      <c r="C112" s="6" t="s">
        <v>78</v>
      </c>
      <c r="D112" s="6" t="s">
        <v>100</v>
      </c>
      <c r="E112" s="7" t="s">
        <v>49</v>
      </c>
      <c r="F112" s="7" t="s">
        <v>105</v>
      </c>
      <c r="G112" s="1">
        <v>2E-3</v>
      </c>
      <c r="H112" s="2">
        <v>2E-3</v>
      </c>
      <c r="I112" s="3">
        <f t="shared" si="2"/>
        <v>1</v>
      </c>
      <c r="K112">
        <v>5</v>
      </c>
      <c r="L112" s="7" t="s">
        <v>19</v>
      </c>
      <c r="M112" t="s">
        <v>102</v>
      </c>
      <c r="P112" t="s">
        <v>91</v>
      </c>
    </row>
    <row r="113" spans="2:17" ht="15.75" x14ac:dyDescent="0.2">
      <c r="B113" s="7" t="s">
        <v>58</v>
      </c>
      <c r="C113" s="6" t="s">
        <v>78</v>
      </c>
      <c r="D113" s="6" t="s">
        <v>100</v>
      </c>
      <c r="E113" s="7" t="s">
        <v>49</v>
      </c>
      <c r="F113" s="7" t="s">
        <v>105</v>
      </c>
      <c r="G113" s="1">
        <v>5.0000000000000001E-3</v>
      </c>
      <c r="H113" s="2">
        <v>3.0000000000000001E-3</v>
      </c>
      <c r="I113" s="3">
        <f t="shared" si="2"/>
        <v>0.6</v>
      </c>
      <c r="K113">
        <v>5</v>
      </c>
      <c r="L113" s="7" t="s">
        <v>19</v>
      </c>
      <c r="M113" t="s">
        <v>103</v>
      </c>
      <c r="P113" t="s">
        <v>91</v>
      </c>
    </row>
    <row r="114" spans="2:17" ht="15.75" x14ac:dyDescent="0.2">
      <c r="B114" s="7" t="s">
        <v>58</v>
      </c>
      <c r="C114" s="6" t="s">
        <v>78</v>
      </c>
      <c r="D114" s="6" t="s">
        <v>100</v>
      </c>
      <c r="E114" s="7" t="s">
        <v>49</v>
      </c>
      <c r="F114" s="7" t="s">
        <v>105</v>
      </c>
      <c r="G114" s="1">
        <v>1.4999999999999999E-4</v>
      </c>
      <c r="H114" s="2">
        <v>1.6999999999999999E-3</v>
      </c>
      <c r="I114" s="3">
        <f t="shared" si="2"/>
        <v>11.333333333333334</v>
      </c>
      <c r="K114">
        <v>5</v>
      </c>
      <c r="L114" s="7" t="s">
        <v>19</v>
      </c>
      <c r="M114" t="s">
        <v>104</v>
      </c>
      <c r="P114" t="s">
        <v>91</v>
      </c>
    </row>
    <row r="115" spans="2:17" ht="15.75" x14ac:dyDescent="0.2">
      <c r="B115" s="7" t="s">
        <v>58</v>
      </c>
      <c r="C115" s="6" t="s">
        <v>78</v>
      </c>
      <c r="D115" s="6" t="s">
        <v>100</v>
      </c>
      <c r="E115" s="7" t="s">
        <v>49</v>
      </c>
      <c r="F115" s="7" t="s">
        <v>106</v>
      </c>
      <c r="G115" s="1">
        <v>6.0000000000000002E-6</v>
      </c>
      <c r="H115" s="2">
        <v>7.9999999999999996E-6</v>
      </c>
      <c r="I115" s="3">
        <f t="shared" si="2"/>
        <v>1.3333333333333333</v>
      </c>
      <c r="K115">
        <v>5</v>
      </c>
      <c r="L115" s="7" t="s">
        <v>19</v>
      </c>
      <c r="M115" t="s">
        <v>102</v>
      </c>
      <c r="P115" t="s">
        <v>91</v>
      </c>
      <c r="Q115" s="7"/>
    </row>
    <row r="116" spans="2:17" ht="15.75" x14ac:dyDescent="0.2">
      <c r="B116" s="7" t="s">
        <v>58</v>
      </c>
      <c r="C116" s="6" t="s">
        <v>78</v>
      </c>
      <c r="D116" s="6" t="s">
        <v>100</v>
      </c>
      <c r="E116" s="7" t="s">
        <v>49</v>
      </c>
      <c r="F116" s="7" t="s">
        <v>106</v>
      </c>
      <c r="G116" s="1">
        <v>1.0000000000000001E-5</v>
      </c>
      <c r="H116" s="2">
        <v>6.0000000000000002E-6</v>
      </c>
      <c r="I116" s="3">
        <f t="shared" si="2"/>
        <v>0.6</v>
      </c>
      <c r="K116">
        <v>5</v>
      </c>
      <c r="L116" s="7" t="s">
        <v>19</v>
      </c>
      <c r="M116" t="s">
        <v>103</v>
      </c>
      <c r="P116" t="s">
        <v>91</v>
      </c>
      <c r="Q116" s="7"/>
    </row>
    <row r="117" spans="2:17" ht="15.75" x14ac:dyDescent="0.2">
      <c r="B117" s="7" t="s">
        <v>58</v>
      </c>
      <c r="C117" s="6" t="s">
        <v>78</v>
      </c>
      <c r="D117" s="6" t="s">
        <v>100</v>
      </c>
      <c r="E117" s="7" t="s">
        <v>49</v>
      </c>
      <c r="F117" s="10" t="s">
        <v>106</v>
      </c>
      <c r="G117" s="1">
        <v>6.0000000000000002E-6</v>
      </c>
      <c r="H117" s="2">
        <v>2.8E-5</v>
      </c>
      <c r="I117" s="3">
        <f t="shared" si="2"/>
        <v>4.6666666666666661</v>
      </c>
      <c r="K117">
        <v>5</v>
      </c>
      <c r="L117" s="7" t="s">
        <v>19</v>
      </c>
      <c r="M117" t="s">
        <v>104</v>
      </c>
      <c r="P117" t="s">
        <v>107</v>
      </c>
      <c r="Q117" s="7"/>
    </row>
    <row r="118" spans="2:17" ht="15.75" x14ac:dyDescent="0.2">
      <c r="B118" s="7" t="s">
        <v>58</v>
      </c>
      <c r="C118" s="6" t="s">
        <v>78</v>
      </c>
      <c r="D118" s="6" t="s">
        <v>100</v>
      </c>
      <c r="E118" s="7" t="s">
        <v>49</v>
      </c>
      <c r="F118" s="10" t="s">
        <v>108</v>
      </c>
      <c r="G118" s="1">
        <v>1.5E-3</v>
      </c>
      <c r="H118" s="2">
        <v>2.0999999999999999E-3</v>
      </c>
      <c r="I118" s="3">
        <f t="shared" si="2"/>
        <v>1.4</v>
      </c>
      <c r="K118">
        <v>5</v>
      </c>
      <c r="L118" s="7" t="s">
        <v>19</v>
      </c>
      <c r="M118" t="s">
        <v>102</v>
      </c>
      <c r="P118" t="s">
        <v>109</v>
      </c>
      <c r="Q118" s="7"/>
    </row>
    <row r="119" spans="2:17" ht="15.75" x14ac:dyDescent="0.2">
      <c r="B119" s="7" t="s">
        <v>58</v>
      </c>
      <c r="C119" s="6" t="s">
        <v>78</v>
      </c>
      <c r="D119" s="6" t="s">
        <v>100</v>
      </c>
      <c r="E119" s="7" t="s">
        <v>49</v>
      </c>
      <c r="F119" s="10" t="s">
        <v>108</v>
      </c>
      <c r="G119" s="1">
        <v>1.5E-3</v>
      </c>
      <c r="H119" s="2">
        <v>2.7000000000000001E-3</v>
      </c>
      <c r="I119" s="3">
        <f t="shared" si="2"/>
        <v>1.8</v>
      </c>
      <c r="K119">
        <v>5</v>
      </c>
      <c r="L119" s="7" t="s">
        <v>19</v>
      </c>
      <c r="M119" t="s">
        <v>103</v>
      </c>
      <c r="P119" t="s">
        <v>110</v>
      </c>
    </row>
    <row r="120" spans="2:17" ht="15.75" x14ac:dyDescent="0.2">
      <c r="B120" s="7" t="s">
        <v>58</v>
      </c>
      <c r="C120" s="6" t="s">
        <v>78</v>
      </c>
      <c r="D120" s="6" t="s">
        <v>100</v>
      </c>
      <c r="E120" s="7" t="s">
        <v>49</v>
      </c>
      <c r="F120" s="10" t="s">
        <v>108</v>
      </c>
      <c r="G120" s="1">
        <v>8.0000000000000004E-4</v>
      </c>
      <c r="H120" s="2">
        <v>1.5E-3</v>
      </c>
      <c r="I120" s="3">
        <f t="shared" si="2"/>
        <v>1.875</v>
      </c>
      <c r="K120">
        <v>5</v>
      </c>
      <c r="L120" s="7" t="s">
        <v>19</v>
      </c>
      <c r="M120" t="s">
        <v>104</v>
      </c>
      <c r="P120" t="s">
        <v>111</v>
      </c>
    </row>
    <row r="121" spans="2:17" ht="15.75" x14ac:dyDescent="0.2">
      <c r="B121" s="7" t="s">
        <v>58</v>
      </c>
      <c r="C121" s="6" t="s">
        <v>78</v>
      </c>
      <c r="D121" s="6" t="s">
        <v>100</v>
      </c>
      <c r="E121" s="7" t="s">
        <v>49</v>
      </c>
      <c r="F121" s="10" t="s">
        <v>112</v>
      </c>
      <c r="G121" s="1">
        <v>3.0000000000000001E-5</v>
      </c>
      <c r="H121" s="2">
        <v>6.0000000000000002E-5</v>
      </c>
      <c r="I121" s="3">
        <f t="shared" si="2"/>
        <v>2</v>
      </c>
      <c r="K121">
        <v>5</v>
      </c>
      <c r="L121" s="7" t="s">
        <v>19</v>
      </c>
      <c r="M121" t="s">
        <v>102</v>
      </c>
      <c r="P121" t="s">
        <v>113</v>
      </c>
    </row>
    <row r="122" spans="2:17" ht="15.75" x14ac:dyDescent="0.2">
      <c r="B122" s="7" t="s">
        <v>58</v>
      </c>
      <c r="C122" s="6" t="s">
        <v>78</v>
      </c>
      <c r="D122" s="6" t="s">
        <v>100</v>
      </c>
      <c r="E122" s="7" t="s">
        <v>49</v>
      </c>
      <c r="F122" s="10" t="s">
        <v>112</v>
      </c>
      <c r="G122" s="1">
        <v>1E-3</v>
      </c>
      <c r="H122" s="2">
        <v>4.0000000000000002E-4</v>
      </c>
      <c r="I122" s="3">
        <f t="shared" si="2"/>
        <v>0.4</v>
      </c>
      <c r="K122">
        <v>5</v>
      </c>
      <c r="L122" s="7" t="s">
        <v>19</v>
      </c>
      <c r="M122" t="s">
        <v>103</v>
      </c>
      <c r="P122" t="s">
        <v>114</v>
      </c>
      <c r="Q122" s="7"/>
    </row>
    <row r="123" spans="2:17" ht="15.75" x14ac:dyDescent="0.2">
      <c r="B123" s="7" t="s">
        <v>58</v>
      </c>
      <c r="C123" s="6" t="s">
        <v>78</v>
      </c>
      <c r="D123" s="6" t="s">
        <v>100</v>
      </c>
      <c r="E123" s="7" t="s">
        <v>49</v>
      </c>
      <c r="F123" s="10" t="s">
        <v>112</v>
      </c>
      <c r="G123" s="1">
        <v>1.1999999999999999E-3</v>
      </c>
      <c r="H123" s="2">
        <v>2E-3</v>
      </c>
      <c r="I123" s="3">
        <f t="shared" si="2"/>
        <v>1.6666666666666667</v>
      </c>
      <c r="K123">
        <v>5</v>
      </c>
      <c r="L123" s="7" t="s">
        <v>19</v>
      </c>
      <c r="M123" t="s">
        <v>104</v>
      </c>
      <c r="P123" t="s">
        <v>115</v>
      </c>
      <c r="Q123" s="7"/>
    </row>
    <row r="124" spans="2:17" ht="15.75" x14ac:dyDescent="0.2">
      <c r="B124" s="7" t="s">
        <v>58</v>
      </c>
      <c r="C124" s="6" t="s">
        <v>78</v>
      </c>
      <c r="D124" s="6" t="s">
        <v>100</v>
      </c>
      <c r="E124" s="7" t="s">
        <v>49</v>
      </c>
      <c r="F124" s="10" t="s">
        <v>116</v>
      </c>
      <c r="G124" s="1">
        <v>0.15</v>
      </c>
      <c r="H124" s="2">
        <v>0.19</v>
      </c>
      <c r="I124" s="3">
        <f t="shared" si="2"/>
        <v>1.2666666666666668</v>
      </c>
      <c r="K124">
        <v>5</v>
      </c>
      <c r="L124" s="7" t="s">
        <v>19</v>
      </c>
      <c r="M124" t="s">
        <v>102</v>
      </c>
      <c r="P124" t="s">
        <v>117</v>
      </c>
      <c r="Q124" s="7"/>
    </row>
    <row r="125" spans="2:17" ht="15.75" x14ac:dyDescent="0.2">
      <c r="B125" s="7" t="s">
        <v>58</v>
      </c>
      <c r="C125" s="6" t="s">
        <v>78</v>
      </c>
      <c r="D125" s="6" t="s">
        <v>100</v>
      </c>
      <c r="E125" s="7" t="s">
        <v>49</v>
      </c>
      <c r="F125" s="10" t="s">
        <v>116</v>
      </c>
      <c r="G125" s="1">
        <v>0.15</v>
      </c>
      <c r="H125" s="2">
        <v>0.09</v>
      </c>
      <c r="I125" s="3">
        <f t="shared" si="2"/>
        <v>0.6</v>
      </c>
      <c r="K125">
        <v>5</v>
      </c>
      <c r="L125" s="7" t="s">
        <v>19</v>
      </c>
      <c r="M125" t="s">
        <v>103</v>
      </c>
      <c r="P125" t="s">
        <v>118</v>
      </c>
      <c r="Q125" s="7"/>
    </row>
    <row r="126" spans="2:17" ht="15.75" x14ac:dyDescent="0.2">
      <c r="B126" s="7" t="s">
        <v>58</v>
      </c>
      <c r="C126" s="6" t="s">
        <v>78</v>
      </c>
      <c r="D126" s="6" t="s">
        <v>100</v>
      </c>
      <c r="E126" s="7" t="s">
        <v>49</v>
      </c>
      <c r="F126" s="10" t="s">
        <v>116</v>
      </c>
      <c r="G126" s="1">
        <v>0.05</v>
      </c>
      <c r="H126" s="2">
        <v>0.45</v>
      </c>
      <c r="I126" s="3">
        <f t="shared" si="2"/>
        <v>9</v>
      </c>
      <c r="K126">
        <v>5</v>
      </c>
      <c r="L126" s="7" t="s">
        <v>19</v>
      </c>
      <c r="M126" t="s">
        <v>104</v>
      </c>
      <c r="P126" t="s">
        <v>119</v>
      </c>
    </row>
    <row r="127" spans="2:17" ht="15.75" x14ac:dyDescent="0.2">
      <c r="B127" s="7" t="s">
        <v>58</v>
      </c>
      <c r="C127" s="6" t="s">
        <v>78</v>
      </c>
      <c r="D127" s="6" t="s">
        <v>100</v>
      </c>
      <c r="E127" s="7" t="s">
        <v>49</v>
      </c>
      <c r="F127" s="10" t="s">
        <v>120</v>
      </c>
      <c r="G127" s="1">
        <v>0.13</v>
      </c>
      <c r="H127" s="2">
        <v>0.16</v>
      </c>
      <c r="I127" s="3">
        <f t="shared" si="2"/>
        <v>1.2307692307692308</v>
      </c>
      <c r="K127">
        <v>5</v>
      </c>
      <c r="L127" s="7" t="s">
        <v>19</v>
      </c>
      <c r="M127" t="s">
        <v>102</v>
      </c>
      <c r="P127" t="s">
        <v>121</v>
      </c>
    </row>
    <row r="128" spans="2:17" ht="15.75" x14ac:dyDescent="0.2">
      <c r="B128" s="7" t="s">
        <v>58</v>
      </c>
      <c r="C128" s="6" t="s">
        <v>78</v>
      </c>
      <c r="D128" s="6" t="s">
        <v>100</v>
      </c>
      <c r="E128" s="7" t="s">
        <v>49</v>
      </c>
      <c r="F128" s="10" t="s">
        <v>120</v>
      </c>
      <c r="G128" s="1">
        <v>0.4</v>
      </c>
      <c r="H128" s="2">
        <v>0.11</v>
      </c>
      <c r="I128" s="3">
        <f t="shared" si="2"/>
        <v>0.27499999999999997</v>
      </c>
      <c r="K128">
        <v>5</v>
      </c>
      <c r="L128" s="7" t="s">
        <v>19</v>
      </c>
      <c r="M128" t="s">
        <v>103</v>
      </c>
      <c r="P128" t="s">
        <v>122</v>
      </c>
    </row>
    <row r="129" spans="2:17" ht="15.75" x14ac:dyDescent="0.2">
      <c r="B129" s="7" t="s">
        <v>58</v>
      </c>
      <c r="C129" s="6" t="s">
        <v>78</v>
      </c>
      <c r="D129" s="6" t="s">
        <v>100</v>
      </c>
      <c r="E129" s="7" t="s">
        <v>49</v>
      </c>
      <c r="F129" s="10" t="s">
        <v>120</v>
      </c>
      <c r="G129" s="1">
        <v>4.0000000000000001E-3</v>
      </c>
      <c r="H129" s="2">
        <v>0.38</v>
      </c>
      <c r="I129" s="3">
        <f t="shared" si="2"/>
        <v>95</v>
      </c>
      <c r="K129">
        <v>5</v>
      </c>
      <c r="L129" s="7" t="s">
        <v>19</v>
      </c>
      <c r="M129" t="s">
        <v>104</v>
      </c>
      <c r="P129" t="s">
        <v>123</v>
      </c>
      <c r="Q129" s="7"/>
    </row>
    <row r="130" spans="2:17" ht="15.75" x14ac:dyDescent="0.2">
      <c r="B130" s="7" t="s">
        <v>58</v>
      </c>
      <c r="C130" s="6" t="s">
        <v>78</v>
      </c>
      <c r="D130" s="6" t="s">
        <v>100</v>
      </c>
      <c r="E130" s="7" t="s">
        <v>49</v>
      </c>
      <c r="F130" s="10" t="s">
        <v>124</v>
      </c>
      <c r="G130" s="1">
        <v>8.0000000000000002E-3</v>
      </c>
      <c r="H130" s="2">
        <v>4.0000000000000001E-3</v>
      </c>
      <c r="I130" s="3">
        <f t="shared" si="2"/>
        <v>0.5</v>
      </c>
      <c r="K130">
        <v>5</v>
      </c>
      <c r="L130" s="7" t="s">
        <v>19</v>
      </c>
      <c r="M130" t="s">
        <v>102</v>
      </c>
      <c r="P130" t="s">
        <v>125</v>
      </c>
      <c r="Q130" s="7"/>
    </row>
    <row r="131" spans="2:17" ht="15.75" x14ac:dyDescent="0.2">
      <c r="B131" s="7" t="s">
        <v>58</v>
      </c>
      <c r="C131" s="6" t="s">
        <v>78</v>
      </c>
      <c r="D131" s="6" t="s">
        <v>100</v>
      </c>
      <c r="E131" s="7" t="s">
        <v>49</v>
      </c>
      <c r="F131" s="10" t="s">
        <v>124</v>
      </c>
      <c r="G131" s="1">
        <v>7.0000000000000001E-3</v>
      </c>
      <c r="H131" s="2">
        <v>4.0000000000000001E-3</v>
      </c>
      <c r="I131" s="3">
        <f t="shared" si="2"/>
        <v>0.5714285714285714</v>
      </c>
      <c r="K131">
        <v>5</v>
      </c>
      <c r="L131" s="7" t="s">
        <v>19</v>
      </c>
      <c r="M131" t="s">
        <v>103</v>
      </c>
      <c r="P131" t="s">
        <v>126</v>
      </c>
      <c r="Q131" s="7"/>
    </row>
    <row r="132" spans="2:17" ht="15.75" x14ac:dyDescent="0.2">
      <c r="B132" s="7" t="s">
        <v>58</v>
      </c>
      <c r="C132" s="6" t="s">
        <v>78</v>
      </c>
      <c r="D132" s="6" t="s">
        <v>100</v>
      </c>
      <c r="E132" s="7" t="s">
        <v>49</v>
      </c>
      <c r="F132" s="10" t="s">
        <v>124</v>
      </c>
      <c r="G132" s="1">
        <v>1.8E-3</v>
      </c>
      <c r="H132" s="2">
        <v>1.4E-3</v>
      </c>
      <c r="I132" s="3">
        <f t="shared" si="2"/>
        <v>0.77777777777777779</v>
      </c>
      <c r="K132">
        <v>5</v>
      </c>
      <c r="L132" s="7" t="s">
        <v>19</v>
      </c>
      <c r="M132" t="s">
        <v>104</v>
      </c>
      <c r="P132" t="s">
        <v>127</v>
      </c>
      <c r="Q132" s="7"/>
    </row>
    <row r="133" spans="2:17" ht="15.75" x14ac:dyDescent="0.2">
      <c r="B133" s="7" t="s">
        <v>58</v>
      </c>
      <c r="C133" s="6" t="s">
        <v>78</v>
      </c>
      <c r="D133" s="6" t="s">
        <v>128</v>
      </c>
      <c r="E133" s="7" t="s">
        <v>17</v>
      </c>
      <c r="F133" t="s">
        <v>129</v>
      </c>
      <c r="G133" s="1">
        <v>7</v>
      </c>
      <c r="H133" s="2">
        <v>7</v>
      </c>
      <c r="I133" s="3">
        <f t="shared" si="2"/>
        <v>1</v>
      </c>
      <c r="K133">
        <v>5</v>
      </c>
      <c r="L133" s="7" t="s">
        <v>130</v>
      </c>
      <c r="M133" t="s">
        <v>131</v>
      </c>
      <c r="P133" t="s">
        <v>132</v>
      </c>
    </row>
    <row r="134" spans="2:17" ht="15.75" x14ac:dyDescent="0.2">
      <c r="B134" s="7" t="s">
        <v>58</v>
      </c>
      <c r="C134" s="6" t="s">
        <v>78</v>
      </c>
      <c r="D134" s="6" t="s">
        <v>128</v>
      </c>
      <c r="E134" s="7" t="s">
        <v>17</v>
      </c>
      <c r="F134" t="s">
        <v>129</v>
      </c>
      <c r="G134" s="1">
        <v>2.5</v>
      </c>
      <c r="H134" s="2">
        <v>5</v>
      </c>
      <c r="I134" s="3">
        <f t="shared" si="2"/>
        <v>2</v>
      </c>
      <c r="K134">
        <v>5</v>
      </c>
      <c r="L134" s="7" t="s">
        <v>130</v>
      </c>
      <c r="M134" t="s">
        <v>133</v>
      </c>
      <c r="P134" t="s">
        <v>134</v>
      </c>
    </row>
    <row r="135" spans="2:17" ht="15.75" x14ac:dyDescent="0.2">
      <c r="B135" s="7" t="s">
        <v>58</v>
      </c>
      <c r="C135" s="6" t="s">
        <v>78</v>
      </c>
      <c r="D135" s="6" t="s">
        <v>128</v>
      </c>
      <c r="E135" s="7" t="s">
        <v>17</v>
      </c>
      <c r="F135" t="s">
        <v>129</v>
      </c>
      <c r="G135" s="1">
        <v>2.5</v>
      </c>
      <c r="H135" s="2">
        <v>2.5</v>
      </c>
      <c r="I135" s="3">
        <f t="shared" si="2"/>
        <v>1</v>
      </c>
      <c r="K135">
        <v>5</v>
      </c>
      <c r="L135" s="7" t="s">
        <v>130</v>
      </c>
      <c r="M135" t="s">
        <v>62</v>
      </c>
      <c r="P135" t="s">
        <v>135</v>
      </c>
    </row>
    <row r="136" spans="2:17" ht="15.75" x14ac:dyDescent="0.2">
      <c r="B136" s="7" t="s">
        <v>58</v>
      </c>
      <c r="C136" s="6" t="s">
        <v>78</v>
      </c>
      <c r="D136" s="6" t="s">
        <v>128</v>
      </c>
      <c r="E136" s="7" t="s">
        <v>17</v>
      </c>
      <c r="F136" t="s">
        <v>136</v>
      </c>
      <c r="G136" s="1">
        <v>0.5</v>
      </c>
      <c r="H136" s="2">
        <v>1</v>
      </c>
      <c r="I136" s="3">
        <f t="shared" si="2"/>
        <v>2</v>
      </c>
      <c r="K136">
        <v>5</v>
      </c>
      <c r="L136" s="7" t="s">
        <v>130</v>
      </c>
      <c r="M136" t="s">
        <v>131</v>
      </c>
      <c r="P136" t="s">
        <v>137</v>
      </c>
      <c r="Q136" s="7"/>
    </row>
    <row r="137" spans="2:17" ht="15.75" x14ac:dyDescent="0.2">
      <c r="B137" s="7" t="s">
        <v>58</v>
      </c>
      <c r="C137" s="6" t="s">
        <v>78</v>
      </c>
      <c r="D137" s="6" t="s">
        <v>128</v>
      </c>
      <c r="E137" s="7" t="s">
        <v>17</v>
      </c>
      <c r="F137" t="s">
        <v>136</v>
      </c>
      <c r="G137" s="1">
        <v>6</v>
      </c>
      <c r="H137" s="2">
        <v>12</v>
      </c>
      <c r="I137" s="3">
        <f t="shared" si="2"/>
        <v>2</v>
      </c>
      <c r="K137">
        <v>5</v>
      </c>
      <c r="L137" s="7" t="s">
        <v>130</v>
      </c>
      <c r="M137" t="s">
        <v>133</v>
      </c>
      <c r="P137" t="s">
        <v>138</v>
      </c>
      <c r="Q137" s="7"/>
    </row>
    <row r="138" spans="2:17" ht="15.75" x14ac:dyDescent="0.2">
      <c r="B138" s="7" t="s">
        <v>58</v>
      </c>
      <c r="C138" s="6" t="s">
        <v>78</v>
      </c>
      <c r="D138" s="6" t="s">
        <v>128</v>
      </c>
      <c r="E138" s="7" t="s">
        <v>17</v>
      </c>
      <c r="F138" t="s">
        <v>136</v>
      </c>
      <c r="G138" s="1">
        <v>7</v>
      </c>
      <c r="H138" s="2">
        <v>8.5</v>
      </c>
      <c r="I138" s="3">
        <f t="shared" si="2"/>
        <v>1.2142857142857142</v>
      </c>
      <c r="K138">
        <v>5</v>
      </c>
      <c r="L138" s="7" t="s">
        <v>130</v>
      </c>
      <c r="M138" t="s">
        <v>62</v>
      </c>
      <c r="P138" t="s">
        <v>139</v>
      </c>
      <c r="Q138" s="7"/>
    </row>
    <row r="139" spans="2:17" ht="15.75" x14ac:dyDescent="0.2">
      <c r="B139" s="7" t="s">
        <v>58</v>
      </c>
      <c r="C139" s="6" t="s">
        <v>78</v>
      </c>
      <c r="D139" s="6" t="s">
        <v>128</v>
      </c>
      <c r="E139" s="7" t="s">
        <v>17</v>
      </c>
      <c r="F139" s="10" t="s">
        <v>140</v>
      </c>
      <c r="G139" s="1">
        <v>0.02</v>
      </c>
      <c r="H139" s="2">
        <v>0.15</v>
      </c>
      <c r="I139" s="3">
        <f t="shared" si="2"/>
        <v>7.5</v>
      </c>
      <c r="K139">
        <v>5</v>
      </c>
      <c r="L139" s="7" t="s">
        <v>130</v>
      </c>
      <c r="M139" t="s">
        <v>131</v>
      </c>
      <c r="P139" t="s">
        <v>141</v>
      </c>
      <c r="Q139" s="7"/>
    </row>
    <row r="140" spans="2:17" ht="15.75" x14ac:dyDescent="0.2">
      <c r="B140" s="7" t="s">
        <v>58</v>
      </c>
      <c r="C140" s="6" t="s">
        <v>78</v>
      </c>
      <c r="D140" s="6" t="s">
        <v>128</v>
      </c>
      <c r="E140" s="7" t="s">
        <v>17</v>
      </c>
      <c r="F140" s="10" t="s">
        <v>140</v>
      </c>
      <c r="G140" s="1">
        <v>1</v>
      </c>
      <c r="H140" s="2">
        <v>15</v>
      </c>
      <c r="I140" s="3">
        <f t="shared" si="2"/>
        <v>15</v>
      </c>
      <c r="K140">
        <v>5</v>
      </c>
      <c r="L140" s="7" t="s">
        <v>130</v>
      </c>
      <c r="M140" t="s">
        <v>133</v>
      </c>
      <c r="P140" t="s">
        <v>91</v>
      </c>
    </row>
    <row r="141" spans="2:17" ht="15.75" x14ac:dyDescent="0.2">
      <c r="B141" s="7" t="s">
        <v>58</v>
      </c>
      <c r="C141" s="6" t="s">
        <v>78</v>
      </c>
      <c r="D141" s="6" t="s">
        <v>128</v>
      </c>
      <c r="E141" s="7" t="s">
        <v>17</v>
      </c>
      <c r="F141" s="10" t="s">
        <v>140</v>
      </c>
      <c r="G141" s="1">
        <v>0.5</v>
      </c>
      <c r="H141" s="2">
        <v>15</v>
      </c>
      <c r="I141" s="3">
        <f t="shared" si="2"/>
        <v>30</v>
      </c>
      <c r="K141">
        <v>5</v>
      </c>
      <c r="L141" s="7" t="s">
        <v>130</v>
      </c>
      <c r="M141" t="s">
        <v>62</v>
      </c>
      <c r="P141" t="s">
        <v>107</v>
      </c>
    </row>
    <row r="142" spans="2:17" ht="15.75" x14ac:dyDescent="0.2">
      <c r="B142" s="7" t="s">
        <v>58</v>
      </c>
      <c r="C142" s="6" t="s">
        <v>78</v>
      </c>
      <c r="D142" s="6" t="s">
        <v>128</v>
      </c>
      <c r="E142" s="7" t="s">
        <v>17</v>
      </c>
      <c r="F142" s="10" t="s">
        <v>142</v>
      </c>
      <c r="G142" s="1">
        <v>0.05</v>
      </c>
      <c r="H142" s="2">
        <v>0.08</v>
      </c>
      <c r="I142" s="3">
        <f t="shared" si="2"/>
        <v>1.5999999999999999</v>
      </c>
      <c r="K142">
        <v>5</v>
      </c>
      <c r="L142" s="7" t="s">
        <v>130</v>
      </c>
      <c r="M142" t="s">
        <v>131</v>
      </c>
      <c r="P142" t="s">
        <v>109</v>
      </c>
    </row>
    <row r="143" spans="2:17" ht="15.75" x14ac:dyDescent="0.2">
      <c r="B143" s="7" t="s">
        <v>58</v>
      </c>
      <c r="C143" s="6" t="s">
        <v>78</v>
      </c>
      <c r="D143" s="6" t="s">
        <v>128</v>
      </c>
      <c r="E143" s="7" t="s">
        <v>17</v>
      </c>
      <c r="F143" s="10" t="s">
        <v>142</v>
      </c>
      <c r="G143" s="1">
        <v>0.15</v>
      </c>
      <c r="H143" s="2">
        <v>0.35</v>
      </c>
      <c r="I143" s="3">
        <f t="shared" si="2"/>
        <v>2.3333333333333335</v>
      </c>
      <c r="K143">
        <v>5</v>
      </c>
      <c r="L143" s="7" t="s">
        <v>130</v>
      </c>
      <c r="M143" t="s">
        <v>133</v>
      </c>
      <c r="P143" t="s">
        <v>110</v>
      </c>
      <c r="Q143" s="7"/>
    </row>
    <row r="144" spans="2:17" ht="15.75" x14ac:dyDescent="0.2">
      <c r="B144" s="7" t="s">
        <v>58</v>
      </c>
      <c r="C144" s="6" t="s">
        <v>78</v>
      </c>
      <c r="D144" s="6" t="s">
        <v>128</v>
      </c>
      <c r="E144" s="7" t="s">
        <v>17</v>
      </c>
      <c r="F144" s="10" t="s">
        <v>142</v>
      </c>
      <c r="G144" s="1">
        <v>1</v>
      </c>
      <c r="H144" s="2">
        <v>2.5</v>
      </c>
      <c r="I144" s="3">
        <f t="shared" si="2"/>
        <v>2.5</v>
      </c>
      <c r="K144">
        <v>5</v>
      </c>
      <c r="L144" s="7" t="s">
        <v>130</v>
      </c>
      <c r="M144" t="s">
        <v>62</v>
      </c>
      <c r="P144" t="s">
        <v>111</v>
      </c>
      <c r="Q144" s="7"/>
    </row>
    <row r="145" spans="2:17" ht="15.75" x14ac:dyDescent="0.2">
      <c r="B145" s="7" t="s">
        <v>58</v>
      </c>
      <c r="C145" s="6" t="s">
        <v>78</v>
      </c>
      <c r="D145" s="6" t="s">
        <v>128</v>
      </c>
      <c r="E145" s="6" t="s">
        <v>143</v>
      </c>
      <c r="F145" s="7" t="s">
        <v>144</v>
      </c>
      <c r="G145" s="1">
        <v>0.5</v>
      </c>
      <c r="H145" s="2">
        <v>0.5</v>
      </c>
      <c r="I145" s="3">
        <f t="shared" si="2"/>
        <v>1</v>
      </c>
      <c r="K145">
        <v>5</v>
      </c>
      <c r="L145" s="7" t="s">
        <v>130</v>
      </c>
      <c r="M145" t="s">
        <v>131</v>
      </c>
      <c r="P145" t="s">
        <v>113</v>
      </c>
      <c r="Q145" s="7"/>
    </row>
    <row r="146" spans="2:17" ht="15.75" x14ac:dyDescent="0.2">
      <c r="B146" s="7" t="s">
        <v>58</v>
      </c>
      <c r="C146" s="6" t="s">
        <v>78</v>
      </c>
      <c r="D146" s="6" t="s">
        <v>128</v>
      </c>
      <c r="E146" s="6" t="s">
        <v>143</v>
      </c>
      <c r="F146" s="7" t="s">
        <v>144</v>
      </c>
      <c r="G146" s="1">
        <v>28</v>
      </c>
      <c r="H146" s="2">
        <v>33</v>
      </c>
      <c r="I146" s="3">
        <f t="shared" si="2"/>
        <v>1.1785714285714286</v>
      </c>
      <c r="K146">
        <v>5</v>
      </c>
      <c r="L146" s="7" t="s">
        <v>130</v>
      </c>
      <c r="M146" t="s">
        <v>133</v>
      </c>
      <c r="P146" t="s">
        <v>114</v>
      </c>
      <c r="Q146" s="7"/>
    </row>
    <row r="147" spans="2:17" ht="15.75" x14ac:dyDescent="0.2">
      <c r="B147" s="7" t="s">
        <v>58</v>
      </c>
      <c r="C147" s="6" t="s">
        <v>78</v>
      </c>
      <c r="D147" s="6" t="s">
        <v>128</v>
      </c>
      <c r="E147" s="6" t="s">
        <v>143</v>
      </c>
      <c r="F147" s="7" t="s">
        <v>144</v>
      </c>
      <c r="G147" s="1">
        <v>21</v>
      </c>
      <c r="H147" s="2">
        <v>15</v>
      </c>
      <c r="I147" s="3">
        <f t="shared" si="2"/>
        <v>0.7142857142857143</v>
      </c>
      <c r="K147">
        <v>5</v>
      </c>
      <c r="L147" s="7" t="s">
        <v>130</v>
      </c>
      <c r="M147" t="s">
        <v>62</v>
      </c>
      <c r="P147" t="s">
        <v>115</v>
      </c>
    </row>
    <row r="148" spans="2:17" ht="15.75" x14ac:dyDescent="0.2">
      <c r="B148" s="7" t="s">
        <v>58</v>
      </c>
      <c r="C148" s="6" t="s">
        <v>78</v>
      </c>
      <c r="D148" s="6" t="s">
        <v>100</v>
      </c>
      <c r="E148" s="6" t="s">
        <v>56</v>
      </c>
      <c r="F148" s="7" t="s">
        <v>145</v>
      </c>
      <c r="G148" s="1">
        <v>28</v>
      </c>
      <c r="H148" s="2">
        <v>42</v>
      </c>
      <c r="I148" s="3">
        <f t="shared" si="2"/>
        <v>1.5</v>
      </c>
      <c r="J148">
        <v>0</v>
      </c>
      <c r="K148">
        <v>6</v>
      </c>
      <c r="L148" s="7" t="s">
        <v>19</v>
      </c>
      <c r="M148" t="s">
        <v>84</v>
      </c>
      <c r="N148">
        <v>0.48</v>
      </c>
      <c r="P148" s="7" t="s">
        <v>146</v>
      </c>
    </row>
    <row r="149" spans="2:17" ht="15.75" x14ac:dyDescent="0.2">
      <c r="B149" s="7" t="s">
        <v>58</v>
      </c>
      <c r="C149" s="6" t="s">
        <v>78</v>
      </c>
      <c r="D149" s="6" t="s">
        <v>100</v>
      </c>
      <c r="E149" s="6" t="s">
        <v>56</v>
      </c>
      <c r="F149" s="7" t="s">
        <v>145</v>
      </c>
      <c r="G149" s="1">
        <v>28</v>
      </c>
      <c r="H149" s="2">
        <v>59</v>
      </c>
      <c r="I149" s="3">
        <f t="shared" ref="I149:I219" si="3">H149/G149</f>
        <v>2.1071428571428572</v>
      </c>
      <c r="J149">
        <v>1</v>
      </c>
      <c r="K149">
        <v>6</v>
      </c>
      <c r="L149" s="7" t="s">
        <v>19</v>
      </c>
      <c r="M149" t="s">
        <v>84</v>
      </c>
      <c r="N149">
        <v>0.96</v>
      </c>
      <c r="P149" s="7" t="s">
        <v>146</v>
      </c>
    </row>
    <row r="150" spans="2:17" ht="15.75" x14ac:dyDescent="0.2">
      <c r="B150" s="7" t="s">
        <v>58</v>
      </c>
      <c r="C150" s="6" t="s">
        <v>78</v>
      </c>
      <c r="D150" s="6" t="s">
        <v>100</v>
      </c>
      <c r="E150" s="6" t="s">
        <v>56</v>
      </c>
      <c r="F150" s="7" t="s">
        <v>145</v>
      </c>
      <c r="G150" s="1">
        <v>28</v>
      </c>
      <c r="H150" s="2">
        <v>60</v>
      </c>
      <c r="I150" s="3">
        <f t="shared" si="3"/>
        <v>2.1428571428571428</v>
      </c>
      <c r="J150">
        <v>3</v>
      </c>
      <c r="K150">
        <v>6</v>
      </c>
      <c r="L150" s="7" t="s">
        <v>19</v>
      </c>
      <c r="M150" t="s">
        <v>84</v>
      </c>
      <c r="N150">
        <v>1.9</v>
      </c>
      <c r="P150" s="7" t="s">
        <v>146</v>
      </c>
      <c r="Q150" s="7"/>
    </row>
    <row r="151" spans="2:17" ht="15.75" x14ac:dyDescent="0.2">
      <c r="B151" s="7" t="s">
        <v>58</v>
      </c>
      <c r="C151" s="6" t="s">
        <v>78</v>
      </c>
      <c r="D151" s="6" t="s">
        <v>100</v>
      </c>
      <c r="E151" s="6" t="s">
        <v>56</v>
      </c>
      <c r="F151" s="7" t="s">
        <v>145</v>
      </c>
      <c r="G151" s="1">
        <v>28</v>
      </c>
      <c r="H151" s="2">
        <v>73</v>
      </c>
      <c r="I151" s="3">
        <f t="shared" si="3"/>
        <v>2.6071428571428572</v>
      </c>
      <c r="J151">
        <v>3</v>
      </c>
      <c r="K151">
        <v>6</v>
      </c>
      <c r="L151" s="7" t="s">
        <v>19</v>
      </c>
      <c r="M151" t="s">
        <v>84</v>
      </c>
      <c r="N151">
        <v>3.6</v>
      </c>
      <c r="P151" s="7" t="s">
        <v>146</v>
      </c>
      <c r="Q151" s="7"/>
    </row>
    <row r="152" spans="2:17" ht="15.75" x14ac:dyDescent="0.2">
      <c r="B152" s="7" t="s">
        <v>58</v>
      </c>
      <c r="C152" s="6" t="s">
        <v>78</v>
      </c>
      <c r="D152" s="6" t="s">
        <v>100</v>
      </c>
      <c r="E152" s="6" t="s">
        <v>56</v>
      </c>
      <c r="F152" s="7" t="s">
        <v>145</v>
      </c>
      <c r="G152" s="1">
        <v>28</v>
      </c>
      <c r="H152" s="2">
        <v>52</v>
      </c>
      <c r="I152" s="3">
        <f t="shared" si="3"/>
        <v>1.8571428571428572</v>
      </c>
      <c r="J152">
        <v>2</v>
      </c>
      <c r="K152">
        <v>6</v>
      </c>
      <c r="L152" s="7" t="s">
        <v>19</v>
      </c>
      <c r="M152" t="s">
        <v>84</v>
      </c>
      <c r="N152">
        <v>7.5</v>
      </c>
      <c r="P152" s="7" t="s">
        <v>146</v>
      </c>
      <c r="Q152" s="7"/>
    </row>
    <row r="153" spans="2:17" ht="15.75" x14ac:dyDescent="0.2">
      <c r="B153" s="7" t="s">
        <v>58</v>
      </c>
      <c r="C153" s="6" t="s">
        <v>78</v>
      </c>
      <c r="D153" s="6" t="s">
        <v>100</v>
      </c>
      <c r="E153" s="6" t="s">
        <v>56</v>
      </c>
      <c r="F153" s="7" t="s">
        <v>145</v>
      </c>
      <c r="G153" s="1">
        <v>28</v>
      </c>
      <c r="H153" s="2">
        <v>60</v>
      </c>
      <c r="I153" s="3">
        <f t="shared" si="3"/>
        <v>2.1428571428571428</v>
      </c>
      <c r="J153">
        <v>3</v>
      </c>
      <c r="K153">
        <v>6</v>
      </c>
      <c r="L153" s="7" t="s">
        <v>19</v>
      </c>
      <c r="M153" t="s">
        <v>84</v>
      </c>
      <c r="N153">
        <v>15.4</v>
      </c>
      <c r="P153" s="7" t="s">
        <v>146</v>
      </c>
      <c r="Q153" s="7"/>
    </row>
    <row r="154" spans="2:17" ht="15.75" x14ac:dyDescent="0.2">
      <c r="B154" s="7" t="s">
        <v>58</v>
      </c>
      <c r="C154" s="6" t="s">
        <v>78</v>
      </c>
      <c r="D154" s="6" t="s">
        <v>100</v>
      </c>
      <c r="E154" s="6" t="s">
        <v>56</v>
      </c>
      <c r="F154" s="7" t="s">
        <v>145</v>
      </c>
      <c r="G154" s="1">
        <v>25</v>
      </c>
      <c r="H154" s="2">
        <v>53</v>
      </c>
      <c r="I154" s="3">
        <f t="shared" si="3"/>
        <v>2.12</v>
      </c>
      <c r="J154">
        <v>2</v>
      </c>
      <c r="K154">
        <v>6</v>
      </c>
      <c r="L154" s="7" t="s">
        <v>19</v>
      </c>
      <c r="M154" t="s">
        <v>133</v>
      </c>
      <c r="N154">
        <v>0.48</v>
      </c>
      <c r="P154" s="7" t="s">
        <v>146</v>
      </c>
    </row>
    <row r="155" spans="2:17" ht="15.75" x14ac:dyDescent="0.2">
      <c r="B155" s="7" t="s">
        <v>58</v>
      </c>
      <c r="C155" s="6" t="s">
        <v>78</v>
      </c>
      <c r="D155" s="6" t="s">
        <v>100</v>
      </c>
      <c r="E155" s="6" t="s">
        <v>56</v>
      </c>
      <c r="F155" s="7" t="s">
        <v>145</v>
      </c>
      <c r="G155" s="1">
        <v>25</v>
      </c>
      <c r="H155" s="2">
        <v>50</v>
      </c>
      <c r="I155" s="3">
        <f t="shared" si="3"/>
        <v>2</v>
      </c>
      <c r="J155">
        <v>2</v>
      </c>
      <c r="K155">
        <v>6</v>
      </c>
      <c r="L155" s="7" t="s">
        <v>19</v>
      </c>
      <c r="M155" t="s">
        <v>133</v>
      </c>
      <c r="N155">
        <v>0.96</v>
      </c>
      <c r="P155" s="7" t="s">
        <v>146</v>
      </c>
    </row>
    <row r="156" spans="2:17" ht="15.75" x14ac:dyDescent="0.2">
      <c r="B156" s="7" t="s">
        <v>58</v>
      </c>
      <c r="C156" s="6" t="s">
        <v>78</v>
      </c>
      <c r="D156" s="6" t="s">
        <v>100</v>
      </c>
      <c r="E156" s="6" t="s">
        <v>56</v>
      </c>
      <c r="F156" s="7" t="s">
        <v>145</v>
      </c>
      <c r="G156" s="1">
        <v>25</v>
      </c>
      <c r="H156" s="2">
        <v>40</v>
      </c>
      <c r="I156" s="3">
        <f t="shared" si="3"/>
        <v>1.6</v>
      </c>
      <c r="J156">
        <v>0</v>
      </c>
      <c r="K156">
        <v>6</v>
      </c>
      <c r="L156" s="7" t="s">
        <v>19</v>
      </c>
      <c r="M156" t="s">
        <v>133</v>
      </c>
      <c r="N156">
        <v>1.9</v>
      </c>
      <c r="P156" s="7" t="s">
        <v>146</v>
      </c>
    </row>
    <row r="157" spans="2:17" ht="15.75" x14ac:dyDescent="0.2">
      <c r="B157" s="7" t="s">
        <v>58</v>
      </c>
      <c r="C157" s="6" t="s">
        <v>78</v>
      </c>
      <c r="D157" s="6" t="s">
        <v>100</v>
      </c>
      <c r="E157" s="6" t="s">
        <v>56</v>
      </c>
      <c r="F157" s="7" t="s">
        <v>145</v>
      </c>
      <c r="G157" s="1">
        <v>25</v>
      </c>
      <c r="H157" s="2">
        <v>55</v>
      </c>
      <c r="I157" s="3">
        <f t="shared" si="3"/>
        <v>2.2000000000000002</v>
      </c>
      <c r="J157">
        <v>2</v>
      </c>
      <c r="K157">
        <v>6</v>
      </c>
      <c r="L157" s="7" t="s">
        <v>19</v>
      </c>
      <c r="M157" t="s">
        <v>133</v>
      </c>
      <c r="N157">
        <v>3.6</v>
      </c>
      <c r="P157" s="7" t="s">
        <v>146</v>
      </c>
      <c r="Q157" s="7"/>
    </row>
    <row r="158" spans="2:17" ht="15.75" x14ac:dyDescent="0.2">
      <c r="B158" s="7" t="s">
        <v>58</v>
      </c>
      <c r="C158" s="6" t="s">
        <v>78</v>
      </c>
      <c r="D158" s="6" t="s">
        <v>100</v>
      </c>
      <c r="E158" s="6" t="s">
        <v>56</v>
      </c>
      <c r="F158" s="7" t="s">
        <v>145</v>
      </c>
      <c r="G158" s="1">
        <v>25</v>
      </c>
      <c r="H158" s="2">
        <v>50</v>
      </c>
      <c r="I158" s="3">
        <f t="shared" si="3"/>
        <v>2</v>
      </c>
      <c r="J158">
        <v>2</v>
      </c>
      <c r="K158">
        <v>6</v>
      </c>
      <c r="L158" s="7" t="s">
        <v>19</v>
      </c>
      <c r="M158" t="s">
        <v>133</v>
      </c>
      <c r="N158">
        <v>7.5</v>
      </c>
      <c r="P158" s="7" t="s">
        <v>146</v>
      </c>
      <c r="Q158" s="7"/>
    </row>
    <row r="159" spans="2:17" ht="15.75" x14ac:dyDescent="0.2">
      <c r="B159" s="7" t="s">
        <v>58</v>
      </c>
      <c r="C159" s="6" t="s">
        <v>78</v>
      </c>
      <c r="D159" s="6" t="s">
        <v>100</v>
      </c>
      <c r="E159" s="6" t="s">
        <v>56</v>
      </c>
      <c r="F159" s="7" t="s">
        <v>145</v>
      </c>
      <c r="G159" s="1">
        <v>25</v>
      </c>
      <c r="H159" s="2">
        <v>39</v>
      </c>
      <c r="I159" s="3">
        <f t="shared" si="3"/>
        <v>1.56</v>
      </c>
      <c r="J159">
        <v>0</v>
      </c>
      <c r="K159">
        <v>6</v>
      </c>
      <c r="L159" s="7" t="s">
        <v>19</v>
      </c>
      <c r="M159" t="s">
        <v>133</v>
      </c>
      <c r="N159">
        <v>15.4</v>
      </c>
      <c r="P159" s="7" t="s">
        <v>146</v>
      </c>
      <c r="Q159" s="7"/>
    </row>
    <row r="160" spans="2:17" ht="15.75" x14ac:dyDescent="0.2">
      <c r="B160" s="7" t="s">
        <v>58</v>
      </c>
      <c r="C160" s="6" t="s">
        <v>78</v>
      </c>
      <c r="D160" s="6" t="s">
        <v>100</v>
      </c>
      <c r="E160" s="6" t="s">
        <v>44</v>
      </c>
      <c r="F160" s="10" t="s">
        <v>147</v>
      </c>
      <c r="G160" s="1">
        <v>1</v>
      </c>
      <c r="H160" s="2">
        <v>1.2</v>
      </c>
      <c r="I160" s="3">
        <f t="shared" si="3"/>
        <v>1.2</v>
      </c>
      <c r="J160">
        <v>0</v>
      </c>
      <c r="K160">
        <v>6</v>
      </c>
      <c r="L160" s="7" t="s">
        <v>148</v>
      </c>
      <c r="M160">
        <v>0.48</v>
      </c>
      <c r="P160" s="7" t="s">
        <v>146</v>
      </c>
      <c r="Q160" s="7"/>
    </row>
    <row r="161" spans="2:17" ht="15.75" x14ac:dyDescent="0.2">
      <c r="B161" s="7" t="s">
        <v>58</v>
      </c>
      <c r="C161" s="6" t="s">
        <v>78</v>
      </c>
      <c r="D161" s="6" t="s">
        <v>100</v>
      </c>
      <c r="E161" s="6" t="s">
        <v>44</v>
      </c>
      <c r="F161" s="10" t="s">
        <v>147</v>
      </c>
      <c r="G161" s="1">
        <v>1</v>
      </c>
      <c r="H161" s="2">
        <v>1.6</v>
      </c>
      <c r="I161" s="3">
        <f t="shared" si="3"/>
        <v>1.6</v>
      </c>
      <c r="J161">
        <v>0</v>
      </c>
      <c r="K161">
        <v>6</v>
      </c>
      <c r="L161" s="7" t="s">
        <v>148</v>
      </c>
      <c r="M161">
        <v>0.96</v>
      </c>
      <c r="P161" s="7" t="s">
        <v>146</v>
      </c>
    </row>
    <row r="162" spans="2:17" ht="15.75" x14ac:dyDescent="0.2">
      <c r="B162" s="7" t="s">
        <v>58</v>
      </c>
      <c r="C162" s="6" t="s">
        <v>78</v>
      </c>
      <c r="D162" s="6" t="s">
        <v>100</v>
      </c>
      <c r="E162" s="6" t="s">
        <v>44</v>
      </c>
      <c r="F162" s="10" t="s">
        <v>147</v>
      </c>
      <c r="G162" s="1">
        <v>1</v>
      </c>
      <c r="H162" s="2">
        <v>1.8</v>
      </c>
      <c r="I162" s="3">
        <f t="shared" si="3"/>
        <v>1.8</v>
      </c>
      <c r="J162">
        <v>0</v>
      </c>
      <c r="K162">
        <v>6</v>
      </c>
      <c r="L162" s="7" t="s">
        <v>148</v>
      </c>
      <c r="M162">
        <v>1.9</v>
      </c>
      <c r="P162" s="7" t="s">
        <v>146</v>
      </c>
    </row>
    <row r="163" spans="2:17" ht="15.75" x14ac:dyDescent="0.2">
      <c r="B163" s="7" t="s">
        <v>58</v>
      </c>
      <c r="C163" s="6" t="s">
        <v>78</v>
      </c>
      <c r="D163" s="6" t="s">
        <v>100</v>
      </c>
      <c r="E163" s="6" t="s">
        <v>44</v>
      </c>
      <c r="F163" s="10" t="s">
        <v>147</v>
      </c>
      <c r="G163" s="1">
        <v>1</v>
      </c>
      <c r="H163" s="2">
        <v>2.2999999999999998</v>
      </c>
      <c r="I163" s="3">
        <f t="shared" si="3"/>
        <v>2.2999999999999998</v>
      </c>
      <c r="J163">
        <v>1</v>
      </c>
      <c r="K163">
        <v>6</v>
      </c>
      <c r="L163" s="7" t="s">
        <v>148</v>
      </c>
      <c r="M163">
        <v>3.6</v>
      </c>
      <c r="P163" s="7" t="s">
        <v>146</v>
      </c>
    </row>
    <row r="164" spans="2:17" ht="15.75" x14ac:dyDescent="0.2">
      <c r="B164" s="7" t="s">
        <v>58</v>
      </c>
      <c r="C164" s="6" t="s">
        <v>78</v>
      </c>
      <c r="D164" s="6" t="s">
        <v>100</v>
      </c>
      <c r="E164" s="6" t="s">
        <v>44</v>
      </c>
      <c r="F164" s="10" t="s">
        <v>147</v>
      </c>
      <c r="G164" s="1">
        <v>1</v>
      </c>
      <c r="H164" s="2">
        <v>4.4000000000000004</v>
      </c>
      <c r="I164" s="3">
        <f t="shared" si="3"/>
        <v>4.4000000000000004</v>
      </c>
      <c r="J164">
        <v>2</v>
      </c>
      <c r="K164">
        <v>6</v>
      </c>
      <c r="L164" s="7" t="s">
        <v>148</v>
      </c>
      <c r="M164">
        <v>7.5</v>
      </c>
      <c r="P164" s="7" t="s">
        <v>146</v>
      </c>
      <c r="Q164" s="7"/>
    </row>
    <row r="165" spans="2:17" ht="15.75" x14ac:dyDescent="0.2">
      <c r="B165" s="7" t="s">
        <v>58</v>
      </c>
      <c r="C165" s="6" t="s">
        <v>78</v>
      </c>
      <c r="D165" s="6" t="s">
        <v>100</v>
      </c>
      <c r="E165" s="6" t="s">
        <v>44</v>
      </c>
      <c r="F165" s="10" t="s">
        <v>147</v>
      </c>
      <c r="G165" s="1">
        <v>1</v>
      </c>
      <c r="H165" s="2">
        <v>4</v>
      </c>
      <c r="I165" s="3">
        <f t="shared" si="3"/>
        <v>4</v>
      </c>
      <c r="J165">
        <v>3</v>
      </c>
      <c r="K165">
        <v>6</v>
      </c>
      <c r="L165" s="7" t="s">
        <v>148</v>
      </c>
      <c r="M165">
        <v>15.4</v>
      </c>
      <c r="P165" s="7" t="s">
        <v>146</v>
      </c>
      <c r="Q165" s="7"/>
    </row>
    <row r="166" spans="2:17" ht="15.75" x14ac:dyDescent="0.2">
      <c r="B166" s="7" t="s">
        <v>58</v>
      </c>
      <c r="C166" s="6" t="s">
        <v>78</v>
      </c>
      <c r="D166" s="6" t="s">
        <v>100</v>
      </c>
      <c r="E166" s="6" t="s">
        <v>44</v>
      </c>
      <c r="F166" s="10" t="s">
        <v>149</v>
      </c>
      <c r="G166" s="1">
        <v>1</v>
      </c>
      <c r="H166" s="2">
        <v>0.8</v>
      </c>
      <c r="I166" s="3">
        <f t="shared" si="3"/>
        <v>0.8</v>
      </c>
      <c r="J166">
        <v>0</v>
      </c>
      <c r="K166">
        <v>6</v>
      </c>
      <c r="L166" s="7" t="s">
        <v>148</v>
      </c>
      <c r="M166">
        <v>0.48</v>
      </c>
      <c r="P166" s="7" t="s">
        <v>146</v>
      </c>
      <c r="Q166" s="7"/>
    </row>
    <row r="167" spans="2:17" ht="15.75" x14ac:dyDescent="0.2">
      <c r="B167" s="7" t="s">
        <v>58</v>
      </c>
      <c r="C167" s="6" t="s">
        <v>78</v>
      </c>
      <c r="D167" s="6" t="s">
        <v>100</v>
      </c>
      <c r="E167" s="6" t="s">
        <v>44</v>
      </c>
      <c r="F167" s="10" t="s">
        <v>149</v>
      </c>
      <c r="G167" s="1">
        <v>1</v>
      </c>
      <c r="H167" s="2">
        <v>0.9</v>
      </c>
      <c r="I167" s="3">
        <f t="shared" si="3"/>
        <v>0.9</v>
      </c>
      <c r="J167">
        <v>0</v>
      </c>
      <c r="K167">
        <v>6</v>
      </c>
      <c r="L167" s="7" t="s">
        <v>148</v>
      </c>
      <c r="M167">
        <v>0.96</v>
      </c>
      <c r="P167" s="7" t="s">
        <v>146</v>
      </c>
      <c r="Q167" s="7"/>
    </row>
    <row r="168" spans="2:17" ht="15.75" x14ac:dyDescent="0.2">
      <c r="B168" s="7" t="s">
        <v>58</v>
      </c>
      <c r="C168" s="6" t="s">
        <v>78</v>
      </c>
      <c r="D168" s="6" t="s">
        <v>100</v>
      </c>
      <c r="E168" s="6" t="s">
        <v>44</v>
      </c>
      <c r="F168" s="10" t="s">
        <v>149</v>
      </c>
      <c r="G168" s="1">
        <v>1</v>
      </c>
      <c r="H168" s="2">
        <v>0.9</v>
      </c>
      <c r="I168" s="3">
        <f t="shared" si="3"/>
        <v>0.9</v>
      </c>
      <c r="J168">
        <v>0</v>
      </c>
      <c r="K168">
        <v>6</v>
      </c>
      <c r="L168" s="7" t="s">
        <v>148</v>
      </c>
      <c r="M168">
        <v>1.9</v>
      </c>
      <c r="P168" s="7" t="s">
        <v>146</v>
      </c>
    </row>
    <row r="169" spans="2:17" ht="15.75" x14ac:dyDescent="0.2">
      <c r="B169" s="7" t="s">
        <v>58</v>
      </c>
      <c r="C169" s="6" t="s">
        <v>78</v>
      </c>
      <c r="D169" s="6" t="s">
        <v>100</v>
      </c>
      <c r="E169" s="6" t="s">
        <v>44</v>
      </c>
      <c r="F169" s="10" t="s">
        <v>149</v>
      </c>
      <c r="G169" s="1">
        <v>1</v>
      </c>
      <c r="H169" s="2">
        <v>1.2</v>
      </c>
      <c r="I169" s="3">
        <f t="shared" si="3"/>
        <v>1.2</v>
      </c>
      <c r="J169">
        <v>0</v>
      </c>
      <c r="K169">
        <v>6</v>
      </c>
      <c r="L169" s="7" t="s">
        <v>148</v>
      </c>
      <c r="M169">
        <v>3.6</v>
      </c>
      <c r="P169" s="7" t="s">
        <v>146</v>
      </c>
    </row>
    <row r="170" spans="2:17" ht="15.75" x14ac:dyDescent="0.2">
      <c r="B170" s="7" t="s">
        <v>58</v>
      </c>
      <c r="C170" s="6" t="s">
        <v>78</v>
      </c>
      <c r="D170" s="6" t="s">
        <v>100</v>
      </c>
      <c r="E170" s="6" t="s">
        <v>44</v>
      </c>
      <c r="F170" s="10" t="s">
        <v>149</v>
      </c>
      <c r="G170" s="1">
        <v>1</v>
      </c>
      <c r="H170" s="2">
        <v>1.1000000000000001</v>
      </c>
      <c r="I170" s="3">
        <f t="shared" si="3"/>
        <v>1.1000000000000001</v>
      </c>
      <c r="J170">
        <v>0</v>
      </c>
      <c r="K170">
        <v>6</v>
      </c>
      <c r="L170" s="7" t="s">
        <v>148</v>
      </c>
      <c r="M170">
        <v>7.5</v>
      </c>
      <c r="P170" s="7" t="s">
        <v>146</v>
      </c>
    </row>
    <row r="171" spans="2:17" ht="15.75" x14ac:dyDescent="0.2">
      <c r="B171" s="7" t="s">
        <v>58</v>
      </c>
      <c r="C171" s="6" t="s">
        <v>78</v>
      </c>
      <c r="D171" s="6" t="s">
        <v>100</v>
      </c>
      <c r="E171" s="6" t="s">
        <v>44</v>
      </c>
      <c r="F171" s="10" t="s">
        <v>149</v>
      </c>
      <c r="G171" s="1">
        <v>1</v>
      </c>
      <c r="H171" s="2">
        <v>1.1000000000000001</v>
      </c>
      <c r="I171" s="3">
        <f t="shared" si="3"/>
        <v>1.1000000000000001</v>
      </c>
      <c r="J171">
        <v>0</v>
      </c>
      <c r="K171">
        <v>6</v>
      </c>
      <c r="L171" s="7" t="s">
        <v>148</v>
      </c>
      <c r="M171">
        <v>15.4</v>
      </c>
      <c r="P171" s="7" t="s">
        <v>146</v>
      </c>
      <c r="Q171" s="7"/>
    </row>
    <row r="172" spans="2:17" ht="15.75" x14ac:dyDescent="0.2">
      <c r="B172" s="7" t="s">
        <v>58</v>
      </c>
      <c r="C172" s="6" t="s">
        <v>78</v>
      </c>
      <c r="D172" s="6" t="s">
        <v>100</v>
      </c>
      <c r="E172" s="6" t="s">
        <v>44</v>
      </c>
      <c r="F172" s="10" t="s">
        <v>150</v>
      </c>
      <c r="G172" s="1">
        <v>1</v>
      </c>
      <c r="H172" s="2">
        <v>1.7</v>
      </c>
      <c r="I172" s="3">
        <f t="shared" si="3"/>
        <v>1.7</v>
      </c>
      <c r="J172">
        <v>1</v>
      </c>
      <c r="K172">
        <v>6</v>
      </c>
      <c r="L172" s="7" t="s">
        <v>151</v>
      </c>
      <c r="M172">
        <v>0.48</v>
      </c>
      <c r="P172" s="7" t="s">
        <v>146</v>
      </c>
    </row>
    <row r="173" spans="2:17" ht="15.75" x14ac:dyDescent="0.2">
      <c r="B173" s="7" t="s">
        <v>58</v>
      </c>
      <c r="C173" s="6" t="s">
        <v>78</v>
      </c>
      <c r="D173" s="6" t="s">
        <v>100</v>
      </c>
      <c r="E173" s="6" t="s">
        <v>44</v>
      </c>
      <c r="F173" s="10" t="s">
        <v>150</v>
      </c>
      <c r="G173" s="1">
        <v>1</v>
      </c>
      <c r="H173" s="2">
        <v>1.7</v>
      </c>
      <c r="I173" s="3">
        <f t="shared" si="3"/>
        <v>1.7</v>
      </c>
      <c r="J173">
        <v>0</v>
      </c>
      <c r="K173">
        <v>6</v>
      </c>
      <c r="L173" s="7" t="s">
        <v>151</v>
      </c>
      <c r="M173">
        <v>0.96</v>
      </c>
      <c r="P173" s="7" t="s">
        <v>146</v>
      </c>
    </row>
    <row r="174" spans="2:17" ht="15.75" x14ac:dyDescent="0.2">
      <c r="B174" s="7" t="s">
        <v>58</v>
      </c>
      <c r="C174" s="6" t="s">
        <v>78</v>
      </c>
      <c r="D174" s="6" t="s">
        <v>100</v>
      </c>
      <c r="E174" s="6" t="s">
        <v>44</v>
      </c>
      <c r="F174" s="10" t="s">
        <v>150</v>
      </c>
      <c r="G174" s="1">
        <v>1</v>
      </c>
      <c r="H174" s="2">
        <v>1.2</v>
      </c>
      <c r="I174" s="3">
        <f t="shared" si="3"/>
        <v>1.2</v>
      </c>
      <c r="J174">
        <v>0</v>
      </c>
      <c r="K174">
        <v>6</v>
      </c>
      <c r="L174" s="7" t="s">
        <v>151</v>
      </c>
      <c r="M174">
        <v>1.9</v>
      </c>
      <c r="P174" s="7" t="s">
        <v>146</v>
      </c>
      <c r="Q174" s="7"/>
    </row>
    <row r="175" spans="2:17" ht="15.75" x14ac:dyDescent="0.2">
      <c r="B175" s="7" t="s">
        <v>58</v>
      </c>
      <c r="C175" s="6" t="s">
        <v>78</v>
      </c>
      <c r="D175" s="6" t="s">
        <v>100</v>
      </c>
      <c r="E175" s="6" t="s">
        <v>44</v>
      </c>
      <c r="F175" s="10" t="s">
        <v>150</v>
      </c>
      <c r="G175" s="1">
        <v>1</v>
      </c>
      <c r="H175" s="2">
        <v>1.5</v>
      </c>
      <c r="I175" s="3">
        <f t="shared" si="3"/>
        <v>1.5</v>
      </c>
      <c r="J175">
        <v>0</v>
      </c>
      <c r="K175">
        <v>6</v>
      </c>
      <c r="L175" s="7" t="s">
        <v>151</v>
      </c>
      <c r="M175">
        <v>3.6</v>
      </c>
      <c r="P175" s="7" t="s">
        <v>146</v>
      </c>
      <c r="Q175" s="7"/>
    </row>
    <row r="176" spans="2:17" ht="15.75" x14ac:dyDescent="0.2">
      <c r="B176" s="7" t="s">
        <v>58</v>
      </c>
      <c r="C176" s="6" t="s">
        <v>78</v>
      </c>
      <c r="D176" s="6" t="s">
        <v>100</v>
      </c>
      <c r="E176" s="6" t="s">
        <v>44</v>
      </c>
      <c r="F176" s="10" t="s">
        <v>150</v>
      </c>
      <c r="G176" s="1">
        <v>1</v>
      </c>
      <c r="H176" s="2">
        <v>2.5</v>
      </c>
      <c r="I176" s="3">
        <f t="shared" si="3"/>
        <v>2.5</v>
      </c>
      <c r="J176" t="s">
        <v>152</v>
      </c>
      <c r="K176">
        <v>6</v>
      </c>
      <c r="L176" s="7" t="s">
        <v>151</v>
      </c>
      <c r="M176">
        <v>7.5</v>
      </c>
      <c r="P176" s="7" t="s">
        <v>146</v>
      </c>
      <c r="Q176" s="7"/>
    </row>
    <row r="177" spans="2:17" ht="15.75" x14ac:dyDescent="0.2">
      <c r="B177" s="7" t="s">
        <v>58</v>
      </c>
      <c r="C177" s="6" t="s">
        <v>78</v>
      </c>
      <c r="D177" s="6" t="s">
        <v>100</v>
      </c>
      <c r="E177" s="6" t="s">
        <v>44</v>
      </c>
      <c r="F177" s="10" t="s">
        <v>150</v>
      </c>
      <c r="G177" s="1">
        <v>1</v>
      </c>
      <c r="H177" s="2">
        <v>3.7</v>
      </c>
      <c r="I177" s="3">
        <f t="shared" si="3"/>
        <v>3.7</v>
      </c>
      <c r="J177">
        <v>0</v>
      </c>
      <c r="K177">
        <v>6</v>
      </c>
      <c r="L177" s="7" t="s">
        <v>151</v>
      </c>
      <c r="M177">
        <v>15.4</v>
      </c>
      <c r="P177" s="7" t="s">
        <v>146</v>
      </c>
      <c r="Q177" s="7"/>
    </row>
    <row r="178" spans="2:17" ht="15.75" x14ac:dyDescent="0.2">
      <c r="B178" s="7" t="s">
        <v>58</v>
      </c>
      <c r="C178" s="6" t="s">
        <v>78</v>
      </c>
      <c r="D178" s="6" t="s">
        <v>100</v>
      </c>
      <c r="E178" s="6" t="s">
        <v>44</v>
      </c>
      <c r="F178" s="10" t="s">
        <v>153</v>
      </c>
      <c r="G178" s="1">
        <v>1.1000000000000001</v>
      </c>
      <c r="H178" s="2">
        <v>1.8</v>
      </c>
      <c r="I178" s="3">
        <f t="shared" si="3"/>
        <v>1.6363636363636362</v>
      </c>
      <c r="J178">
        <v>0</v>
      </c>
      <c r="K178">
        <v>6</v>
      </c>
      <c r="L178" s="7" t="s">
        <v>151</v>
      </c>
      <c r="M178">
        <v>0.48</v>
      </c>
      <c r="P178" s="7" t="s">
        <v>146</v>
      </c>
      <c r="Q178" s="7"/>
    </row>
    <row r="179" spans="2:17" ht="15.75" x14ac:dyDescent="0.2">
      <c r="B179" s="7" t="s">
        <v>58</v>
      </c>
      <c r="C179" s="6" t="s">
        <v>78</v>
      </c>
      <c r="D179" s="6" t="s">
        <v>100</v>
      </c>
      <c r="E179" s="6" t="s">
        <v>44</v>
      </c>
      <c r="F179" s="10" t="s">
        <v>153</v>
      </c>
      <c r="G179" s="1">
        <v>1.1000000000000001</v>
      </c>
      <c r="H179" s="2">
        <v>2.1</v>
      </c>
      <c r="I179" s="3">
        <f t="shared" si="3"/>
        <v>1.9090909090909089</v>
      </c>
      <c r="J179">
        <v>0</v>
      </c>
      <c r="K179">
        <v>6</v>
      </c>
      <c r="L179" s="7" t="s">
        <v>151</v>
      </c>
      <c r="M179">
        <v>0.96</v>
      </c>
      <c r="P179" s="7" t="s">
        <v>146</v>
      </c>
      <c r="Q179" s="7"/>
    </row>
    <row r="180" spans="2:17" ht="15.75" x14ac:dyDescent="0.2">
      <c r="B180" s="7" t="s">
        <v>58</v>
      </c>
      <c r="C180" s="6" t="s">
        <v>78</v>
      </c>
      <c r="D180" s="6" t="s">
        <v>100</v>
      </c>
      <c r="E180" s="6" t="s">
        <v>44</v>
      </c>
      <c r="F180" s="10" t="s">
        <v>153</v>
      </c>
      <c r="G180" s="1">
        <v>1.1000000000000001</v>
      </c>
      <c r="H180" s="2">
        <v>1.5</v>
      </c>
      <c r="I180" s="3">
        <f t="shared" si="3"/>
        <v>1.3636363636363635</v>
      </c>
      <c r="J180">
        <v>0</v>
      </c>
      <c r="K180">
        <v>6</v>
      </c>
      <c r="L180" s="7" t="s">
        <v>151</v>
      </c>
      <c r="M180">
        <v>1.9</v>
      </c>
      <c r="P180" s="7" t="s">
        <v>146</v>
      </c>
      <c r="Q180" s="7"/>
    </row>
    <row r="181" spans="2:17" ht="15.75" x14ac:dyDescent="0.2">
      <c r="B181" s="7" t="s">
        <v>58</v>
      </c>
      <c r="C181" s="6" t="s">
        <v>78</v>
      </c>
      <c r="D181" s="6" t="s">
        <v>100</v>
      </c>
      <c r="E181" s="6" t="s">
        <v>44</v>
      </c>
      <c r="F181" s="10" t="s">
        <v>153</v>
      </c>
      <c r="G181" s="1">
        <v>1.1000000000000001</v>
      </c>
      <c r="H181" s="2">
        <v>2</v>
      </c>
      <c r="I181" s="3">
        <f t="shared" si="3"/>
        <v>1.8181818181818181</v>
      </c>
      <c r="J181">
        <v>0</v>
      </c>
      <c r="K181">
        <v>6</v>
      </c>
      <c r="L181" s="7" t="s">
        <v>151</v>
      </c>
      <c r="M181">
        <v>3.6</v>
      </c>
      <c r="P181" s="7" t="s">
        <v>146</v>
      </c>
      <c r="Q181" s="7"/>
    </row>
    <row r="182" spans="2:17" ht="15.75" x14ac:dyDescent="0.2">
      <c r="B182" s="7" t="s">
        <v>58</v>
      </c>
      <c r="C182" s="6" t="s">
        <v>78</v>
      </c>
      <c r="D182" s="6" t="s">
        <v>100</v>
      </c>
      <c r="E182" s="6" t="s">
        <v>44</v>
      </c>
      <c r="F182" s="10" t="s">
        <v>153</v>
      </c>
      <c r="G182" s="1">
        <v>1.1000000000000001</v>
      </c>
      <c r="H182" s="2">
        <v>2.1</v>
      </c>
      <c r="I182" s="3">
        <f t="shared" si="3"/>
        <v>1.9090909090909089</v>
      </c>
      <c r="J182">
        <v>0</v>
      </c>
      <c r="K182">
        <v>6</v>
      </c>
      <c r="L182" s="7" t="s">
        <v>151</v>
      </c>
      <c r="M182">
        <v>7.5</v>
      </c>
      <c r="P182" s="7" t="s">
        <v>146</v>
      </c>
    </row>
    <row r="183" spans="2:17" ht="15.75" x14ac:dyDescent="0.2">
      <c r="B183" s="7" t="s">
        <v>58</v>
      </c>
      <c r="C183" s="6" t="s">
        <v>78</v>
      </c>
      <c r="D183" s="6" t="s">
        <v>100</v>
      </c>
      <c r="E183" s="6" t="s">
        <v>44</v>
      </c>
      <c r="F183" s="10" t="s">
        <v>153</v>
      </c>
      <c r="G183" s="1">
        <v>1.1000000000000001</v>
      </c>
      <c r="H183" s="2">
        <v>2.7</v>
      </c>
      <c r="I183" s="3">
        <f t="shared" si="3"/>
        <v>2.4545454545454546</v>
      </c>
      <c r="J183">
        <v>0</v>
      </c>
      <c r="K183">
        <v>6</v>
      </c>
      <c r="L183" s="7" t="s">
        <v>151</v>
      </c>
      <c r="M183">
        <v>15.4</v>
      </c>
      <c r="P183" s="7" t="s">
        <v>146</v>
      </c>
    </row>
    <row r="184" spans="2:17" ht="15.75" x14ac:dyDescent="0.2">
      <c r="B184" s="7" t="s">
        <v>154</v>
      </c>
      <c r="C184" s="6" t="s">
        <v>155</v>
      </c>
      <c r="D184" s="6" t="s">
        <v>156</v>
      </c>
      <c r="E184" s="6" t="s">
        <v>49</v>
      </c>
      <c r="F184" s="11" t="s">
        <v>157</v>
      </c>
      <c r="G184" s="1">
        <v>4.0000000000000001E-3</v>
      </c>
      <c r="H184" s="2">
        <v>8.9999999999999993E-3</v>
      </c>
      <c r="I184" s="3">
        <f t="shared" si="3"/>
        <v>2.25</v>
      </c>
      <c r="J184">
        <v>1</v>
      </c>
      <c r="K184">
        <v>7</v>
      </c>
      <c r="L184" s="7" t="s">
        <v>19</v>
      </c>
      <c r="P184" t="s">
        <v>158</v>
      </c>
    </row>
    <row r="185" spans="2:17" ht="15.75" x14ac:dyDescent="0.2">
      <c r="B185" s="7" t="s">
        <v>154</v>
      </c>
      <c r="C185" s="6" t="s">
        <v>155</v>
      </c>
      <c r="D185" s="6" t="s">
        <v>156</v>
      </c>
      <c r="E185" s="6" t="s">
        <v>49</v>
      </c>
      <c r="F185" s="11" t="s">
        <v>159</v>
      </c>
      <c r="G185" s="1">
        <v>1.5E-3</v>
      </c>
      <c r="H185" s="2">
        <v>2E-3</v>
      </c>
      <c r="I185" s="3">
        <f t="shared" si="3"/>
        <v>1.3333333333333333</v>
      </c>
      <c r="J185">
        <v>1</v>
      </c>
      <c r="K185">
        <v>7</v>
      </c>
      <c r="L185" s="7" t="s">
        <v>19</v>
      </c>
      <c r="P185" t="s">
        <v>158</v>
      </c>
    </row>
    <row r="186" spans="2:17" ht="15.75" x14ac:dyDescent="0.2">
      <c r="B186" s="7" t="s">
        <v>154</v>
      </c>
      <c r="C186" s="6" t="s">
        <v>155</v>
      </c>
      <c r="D186" s="6" t="s">
        <v>156</v>
      </c>
      <c r="E186" s="6" t="s">
        <v>49</v>
      </c>
      <c r="F186" s="11" t="s">
        <v>160</v>
      </c>
      <c r="G186" s="1">
        <v>7.0000000000000001E-3</v>
      </c>
      <c r="H186" s="2">
        <v>8.9999999999999993E-3</v>
      </c>
      <c r="I186" s="3">
        <f t="shared" si="3"/>
        <v>1.2857142857142856</v>
      </c>
      <c r="J186">
        <v>0</v>
      </c>
      <c r="K186">
        <v>7</v>
      </c>
      <c r="L186" s="7" t="s">
        <v>19</v>
      </c>
      <c r="P186" t="s">
        <v>158</v>
      </c>
    </row>
    <row r="187" spans="2:17" ht="15.75" x14ac:dyDescent="0.2">
      <c r="B187" s="7" t="s">
        <v>154</v>
      </c>
      <c r="C187" s="6" t="s">
        <v>155</v>
      </c>
      <c r="D187" s="6" t="s">
        <v>156</v>
      </c>
      <c r="E187" s="6" t="s">
        <v>49</v>
      </c>
      <c r="F187" s="11" t="s">
        <v>161</v>
      </c>
      <c r="G187" s="1">
        <v>0.05</v>
      </c>
      <c r="H187" s="2">
        <v>1.4999999999999999E-2</v>
      </c>
      <c r="I187" s="3">
        <f t="shared" si="3"/>
        <v>0.3</v>
      </c>
      <c r="J187">
        <v>0</v>
      </c>
      <c r="K187">
        <v>7</v>
      </c>
      <c r="L187" s="7" t="s">
        <v>19</v>
      </c>
      <c r="P187" t="s">
        <v>158</v>
      </c>
    </row>
    <row r="188" spans="2:17" ht="15.75" x14ac:dyDescent="0.2">
      <c r="B188" s="7" t="s">
        <v>154</v>
      </c>
      <c r="C188" s="6" t="s">
        <v>155</v>
      </c>
      <c r="D188" s="6" t="s">
        <v>156</v>
      </c>
      <c r="E188" s="6" t="s">
        <v>49</v>
      </c>
      <c r="F188" s="11" t="s">
        <v>162</v>
      </c>
      <c r="G188" s="1">
        <v>0.1</v>
      </c>
      <c r="H188" s="2">
        <v>0.08</v>
      </c>
      <c r="I188" s="3">
        <f t="shared" si="3"/>
        <v>0.79999999999999993</v>
      </c>
      <c r="J188">
        <v>1</v>
      </c>
      <c r="K188">
        <v>7</v>
      </c>
      <c r="L188" s="7" t="s">
        <v>19</v>
      </c>
      <c r="P188" t="s">
        <v>158</v>
      </c>
    </row>
    <row r="189" spans="2:17" ht="15.75" x14ac:dyDescent="0.2">
      <c r="B189" s="7" t="s">
        <v>163</v>
      </c>
      <c r="C189" s="6" t="s">
        <v>164</v>
      </c>
      <c r="D189" s="6" t="s">
        <v>165</v>
      </c>
      <c r="E189" s="6" t="s">
        <v>56</v>
      </c>
      <c r="F189" s="11" t="s">
        <v>166</v>
      </c>
      <c r="G189" s="1">
        <v>3.0000000000000001E-3</v>
      </c>
      <c r="H189" s="2">
        <v>4.3E-3</v>
      </c>
      <c r="I189" s="3">
        <f t="shared" si="3"/>
        <v>1.4333333333333333</v>
      </c>
      <c r="K189">
        <v>8</v>
      </c>
      <c r="L189" s="7" t="s">
        <v>148</v>
      </c>
      <c r="M189" t="s">
        <v>167</v>
      </c>
      <c r="N189">
        <v>0.04</v>
      </c>
      <c r="P189" t="s">
        <v>168</v>
      </c>
      <c r="Q189" s="7"/>
    </row>
    <row r="190" spans="2:17" ht="15.75" x14ac:dyDescent="0.2">
      <c r="B190" s="7" t="s">
        <v>163</v>
      </c>
      <c r="C190" s="6" t="s">
        <v>164</v>
      </c>
      <c r="D190" s="6" t="s">
        <v>165</v>
      </c>
      <c r="E190" s="6" t="s">
        <v>56</v>
      </c>
      <c r="F190" s="11" t="s">
        <v>166</v>
      </c>
      <c r="G190" s="1">
        <v>4.0000000000000003E-5</v>
      </c>
      <c r="H190" s="2">
        <v>6.0000000000000002E-5</v>
      </c>
      <c r="I190" s="3">
        <f t="shared" si="3"/>
        <v>1.5</v>
      </c>
      <c r="K190">
        <v>8</v>
      </c>
      <c r="L190" s="7" t="s">
        <v>148</v>
      </c>
      <c r="M190" t="s">
        <v>167</v>
      </c>
      <c r="N190">
        <v>1.1000000000000001</v>
      </c>
      <c r="P190" t="s">
        <v>168</v>
      </c>
      <c r="Q190" s="7"/>
    </row>
    <row r="191" spans="2:17" ht="15.75" x14ac:dyDescent="0.2">
      <c r="B191" s="7" t="s">
        <v>163</v>
      </c>
      <c r="C191" s="6" t="s">
        <v>164</v>
      </c>
      <c r="D191" s="6" t="s">
        <v>169</v>
      </c>
      <c r="E191" s="6" t="s">
        <v>56</v>
      </c>
      <c r="F191" s="11" t="s">
        <v>166</v>
      </c>
      <c r="G191" s="1">
        <v>6.0000000000000002E-5</v>
      </c>
      <c r="H191" s="2">
        <v>1E-4</v>
      </c>
      <c r="I191" s="3">
        <f t="shared" si="3"/>
        <v>1.6666666666666667</v>
      </c>
      <c r="L191" s="7" t="s">
        <v>148</v>
      </c>
      <c r="M191" t="s">
        <v>170</v>
      </c>
      <c r="N191">
        <v>10</v>
      </c>
      <c r="P191" t="s">
        <v>168</v>
      </c>
      <c r="Q191" s="7"/>
    </row>
    <row r="192" spans="2:17" ht="15.75" x14ac:dyDescent="0.2">
      <c r="B192" s="7" t="s">
        <v>163</v>
      </c>
      <c r="C192" s="6" t="s">
        <v>164</v>
      </c>
      <c r="D192" s="6" t="s">
        <v>165</v>
      </c>
      <c r="E192" s="6" t="s">
        <v>56</v>
      </c>
      <c r="F192" s="11" t="s">
        <v>166</v>
      </c>
      <c r="G192" s="1">
        <v>6.4999999999999997E-3</v>
      </c>
      <c r="H192" s="2">
        <v>5.1999999999999998E-3</v>
      </c>
      <c r="I192" s="3">
        <f t="shared" si="3"/>
        <v>0.8</v>
      </c>
      <c r="K192">
        <v>8</v>
      </c>
      <c r="L192" s="7" t="s">
        <v>148</v>
      </c>
      <c r="M192" t="s">
        <v>171</v>
      </c>
      <c r="P192" t="s">
        <v>168</v>
      </c>
      <c r="Q192" s="7"/>
    </row>
    <row r="193" spans="2:16" ht="15.75" x14ac:dyDescent="0.2">
      <c r="B193" s="7" t="s">
        <v>163</v>
      </c>
      <c r="C193" s="6" t="s">
        <v>164</v>
      </c>
      <c r="D193" s="6" t="s">
        <v>165</v>
      </c>
      <c r="E193" s="6" t="s">
        <v>56</v>
      </c>
      <c r="F193" s="11" t="s">
        <v>166</v>
      </c>
      <c r="G193" s="1">
        <v>3.5999999999999999E-3</v>
      </c>
      <c r="H193" s="2">
        <v>4.7999999999999996E-3</v>
      </c>
      <c r="I193" s="3">
        <f t="shared" si="3"/>
        <v>1.3333333333333333</v>
      </c>
      <c r="K193">
        <v>8</v>
      </c>
      <c r="L193" s="7" t="s">
        <v>148</v>
      </c>
      <c r="M193" t="s">
        <v>171</v>
      </c>
      <c r="P193" t="s">
        <v>168</v>
      </c>
    </row>
    <row r="194" spans="2:16" ht="15.75" x14ac:dyDescent="0.2">
      <c r="B194" s="7" t="s">
        <v>163</v>
      </c>
      <c r="C194" s="6" t="s">
        <v>164</v>
      </c>
      <c r="D194" s="6" t="s">
        <v>165</v>
      </c>
      <c r="E194" s="6" t="s">
        <v>56</v>
      </c>
      <c r="F194" s="11" t="s">
        <v>166</v>
      </c>
      <c r="G194" s="1">
        <v>4.4000000000000003E-3</v>
      </c>
      <c r="H194" s="2">
        <v>4.0000000000000001E-3</v>
      </c>
      <c r="I194" s="3">
        <f t="shared" si="3"/>
        <v>0.90909090909090906</v>
      </c>
      <c r="K194">
        <v>8</v>
      </c>
      <c r="L194" s="7" t="s">
        <v>148</v>
      </c>
      <c r="M194" t="s">
        <v>171</v>
      </c>
      <c r="P194" t="s">
        <v>168</v>
      </c>
    </row>
    <row r="195" spans="2:16" ht="15.75" x14ac:dyDescent="0.2">
      <c r="B195" s="7" t="s">
        <v>172</v>
      </c>
      <c r="C195" s="6" t="s">
        <v>173</v>
      </c>
      <c r="D195" s="6" t="s">
        <v>174</v>
      </c>
      <c r="E195" s="6" t="s">
        <v>175</v>
      </c>
      <c r="F195" s="11" t="s">
        <v>176</v>
      </c>
      <c r="G195" s="1">
        <v>3</v>
      </c>
      <c r="H195" s="2">
        <v>0.5</v>
      </c>
      <c r="I195" s="3">
        <f t="shared" si="3"/>
        <v>0.16666666666666666</v>
      </c>
      <c r="J195">
        <v>1</v>
      </c>
      <c r="K195">
        <v>9</v>
      </c>
      <c r="L195" s="7" t="s">
        <v>130</v>
      </c>
      <c r="P195" t="s">
        <v>177</v>
      </c>
    </row>
    <row r="196" spans="2:16" ht="15.75" x14ac:dyDescent="0.2">
      <c r="B196" s="7" t="s">
        <v>178</v>
      </c>
      <c r="C196" s="6" t="s">
        <v>173</v>
      </c>
      <c r="D196" t="s">
        <v>179</v>
      </c>
      <c r="E196" s="6" t="s">
        <v>44</v>
      </c>
      <c r="F196" s="11" t="s">
        <v>45</v>
      </c>
      <c r="G196" s="1">
        <v>3.8</v>
      </c>
      <c r="H196" s="2">
        <v>2.9</v>
      </c>
      <c r="I196" s="3">
        <f t="shared" si="3"/>
        <v>0.76315789473684215</v>
      </c>
      <c r="J196">
        <v>0</v>
      </c>
      <c r="K196">
        <v>10</v>
      </c>
      <c r="L196" s="7" t="s">
        <v>39</v>
      </c>
      <c r="M196" t="s">
        <v>40</v>
      </c>
      <c r="P196" t="s">
        <v>180</v>
      </c>
    </row>
    <row r="197" spans="2:16" ht="15.75" x14ac:dyDescent="0.2">
      <c r="B197" s="7" t="s">
        <v>178</v>
      </c>
      <c r="C197" s="6" t="s">
        <v>173</v>
      </c>
      <c r="D197" t="s">
        <v>181</v>
      </c>
      <c r="E197" s="6" t="s">
        <v>44</v>
      </c>
      <c r="F197" s="11" t="s">
        <v>45</v>
      </c>
      <c r="G197" s="1">
        <v>3.8</v>
      </c>
      <c r="H197" s="2">
        <v>2</v>
      </c>
      <c r="I197" s="3">
        <f t="shared" si="3"/>
        <v>0.52631578947368418</v>
      </c>
      <c r="J197">
        <v>1</v>
      </c>
      <c r="K197">
        <v>10</v>
      </c>
      <c r="L197" s="7" t="s">
        <v>39</v>
      </c>
      <c r="M197" t="s">
        <v>20</v>
      </c>
      <c r="P197" t="s">
        <v>180</v>
      </c>
    </row>
    <row r="198" spans="2:16" ht="15.75" x14ac:dyDescent="0.2">
      <c r="B198" s="7" t="s">
        <v>178</v>
      </c>
      <c r="C198" s="6" t="s">
        <v>173</v>
      </c>
      <c r="D198" t="s">
        <v>182</v>
      </c>
      <c r="E198" s="6" t="s">
        <v>44</v>
      </c>
      <c r="F198" s="11" t="s">
        <v>45</v>
      </c>
      <c r="G198" s="1">
        <v>4.0999999999999996</v>
      </c>
      <c r="H198" s="2">
        <v>2</v>
      </c>
      <c r="I198" s="3">
        <f t="shared" si="3"/>
        <v>0.48780487804878053</v>
      </c>
      <c r="J198">
        <v>1</v>
      </c>
      <c r="K198">
        <v>10</v>
      </c>
      <c r="L198" s="7" t="s">
        <v>39</v>
      </c>
      <c r="M198" t="s">
        <v>27</v>
      </c>
      <c r="P198" t="s">
        <v>180</v>
      </c>
    </row>
    <row r="199" spans="2:16" ht="15.75" x14ac:dyDescent="0.2">
      <c r="B199" s="7" t="s">
        <v>178</v>
      </c>
      <c r="C199" s="6" t="s">
        <v>173</v>
      </c>
      <c r="D199" t="s">
        <v>183</v>
      </c>
      <c r="E199" s="6" t="s">
        <v>44</v>
      </c>
      <c r="F199" s="11" t="s">
        <v>45</v>
      </c>
      <c r="G199" s="1">
        <v>4.2</v>
      </c>
      <c r="H199" s="2">
        <v>2</v>
      </c>
      <c r="I199" s="3">
        <f t="shared" si="3"/>
        <v>0.47619047619047616</v>
      </c>
      <c r="J199">
        <v>1</v>
      </c>
      <c r="K199">
        <v>10</v>
      </c>
      <c r="L199" s="7" t="s">
        <v>39</v>
      </c>
      <c r="M199" t="s">
        <v>23</v>
      </c>
      <c r="P199" t="s">
        <v>180</v>
      </c>
    </row>
    <row r="200" spans="2:16" ht="15.75" x14ac:dyDescent="0.2">
      <c r="B200" s="7" t="s">
        <v>178</v>
      </c>
      <c r="C200" s="6" t="s">
        <v>173</v>
      </c>
      <c r="D200" t="s">
        <v>184</v>
      </c>
      <c r="E200" s="6" t="s">
        <v>44</v>
      </c>
      <c r="F200" s="11" t="s">
        <v>185</v>
      </c>
      <c r="G200" s="1">
        <v>1.8</v>
      </c>
      <c r="H200" s="2">
        <v>2</v>
      </c>
      <c r="I200" s="3">
        <f t="shared" si="3"/>
        <v>1.1111111111111112</v>
      </c>
      <c r="J200">
        <v>1</v>
      </c>
      <c r="K200">
        <v>10</v>
      </c>
      <c r="L200" s="7" t="s">
        <v>39</v>
      </c>
      <c r="M200" t="s">
        <v>40</v>
      </c>
      <c r="P200" t="s">
        <v>180</v>
      </c>
    </row>
    <row r="201" spans="2:16" ht="15.75" x14ac:dyDescent="0.2">
      <c r="B201" s="7" t="s">
        <v>178</v>
      </c>
      <c r="C201" s="6" t="s">
        <v>173</v>
      </c>
      <c r="D201" t="s">
        <v>186</v>
      </c>
      <c r="E201" s="6" t="s">
        <v>44</v>
      </c>
      <c r="F201" s="11" t="s">
        <v>185</v>
      </c>
      <c r="G201" s="1">
        <v>1.8</v>
      </c>
      <c r="H201" s="2">
        <v>3.6</v>
      </c>
      <c r="I201" s="3">
        <f t="shared" si="3"/>
        <v>2</v>
      </c>
      <c r="J201">
        <v>1</v>
      </c>
      <c r="K201">
        <v>10</v>
      </c>
      <c r="L201" s="7" t="s">
        <v>39</v>
      </c>
      <c r="M201" t="s">
        <v>20</v>
      </c>
      <c r="P201" t="s">
        <v>180</v>
      </c>
    </row>
    <row r="202" spans="2:16" ht="15.75" x14ac:dyDescent="0.2">
      <c r="B202" s="7" t="s">
        <v>178</v>
      </c>
      <c r="C202" s="6" t="s">
        <v>173</v>
      </c>
      <c r="D202" t="s">
        <v>187</v>
      </c>
      <c r="E202" s="6" t="s">
        <v>44</v>
      </c>
      <c r="F202" s="11" t="s">
        <v>185</v>
      </c>
      <c r="G202" s="1">
        <v>1.9</v>
      </c>
      <c r="H202" s="2">
        <v>3.7</v>
      </c>
      <c r="I202" s="3">
        <f t="shared" si="3"/>
        <v>1.9473684210526319</v>
      </c>
      <c r="J202">
        <v>1</v>
      </c>
      <c r="K202">
        <v>10</v>
      </c>
      <c r="L202" s="7" t="s">
        <v>39</v>
      </c>
      <c r="M202" t="s">
        <v>27</v>
      </c>
      <c r="P202" t="s">
        <v>180</v>
      </c>
    </row>
    <row r="203" spans="2:16" ht="15.75" x14ac:dyDescent="0.2">
      <c r="B203" s="7" t="s">
        <v>178</v>
      </c>
      <c r="C203" s="6" t="s">
        <v>173</v>
      </c>
      <c r="D203" t="s">
        <v>188</v>
      </c>
      <c r="E203" s="6" t="s">
        <v>44</v>
      </c>
      <c r="F203" s="11" t="s">
        <v>185</v>
      </c>
      <c r="G203" s="1">
        <v>1.8</v>
      </c>
      <c r="H203" s="2">
        <v>4</v>
      </c>
      <c r="I203" s="3">
        <f t="shared" si="3"/>
        <v>2.2222222222222223</v>
      </c>
      <c r="J203">
        <v>1</v>
      </c>
      <c r="K203">
        <v>10</v>
      </c>
      <c r="L203" s="7" t="s">
        <v>39</v>
      </c>
      <c r="M203" t="s">
        <v>23</v>
      </c>
      <c r="P203" t="s">
        <v>180</v>
      </c>
    </row>
    <row r="204" spans="2:16" ht="15.75" x14ac:dyDescent="0.2">
      <c r="B204" s="7" t="s">
        <v>178</v>
      </c>
      <c r="C204" s="6" t="s">
        <v>173</v>
      </c>
      <c r="D204" t="s">
        <v>184</v>
      </c>
      <c r="E204" s="6" t="s">
        <v>44</v>
      </c>
      <c r="F204" s="11" t="s">
        <v>47</v>
      </c>
      <c r="G204" s="1">
        <v>1.3</v>
      </c>
      <c r="H204" s="2">
        <v>3</v>
      </c>
      <c r="I204" s="3">
        <f t="shared" si="3"/>
        <v>2.3076923076923075</v>
      </c>
      <c r="J204">
        <v>1</v>
      </c>
      <c r="K204">
        <v>10</v>
      </c>
      <c r="L204" s="7" t="s">
        <v>39</v>
      </c>
      <c r="M204" t="s">
        <v>40</v>
      </c>
      <c r="P204" t="s">
        <v>180</v>
      </c>
    </row>
    <row r="205" spans="2:16" ht="15.75" x14ac:dyDescent="0.2">
      <c r="B205" s="7" t="s">
        <v>178</v>
      </c>
      <c r="C205" s="6" t="s">
        <v>173</v>
      </c>
      <c r="D205" t="s">
        <v>186</v>
      </c>
      <c r="E205" s="6" t="s">
        <v>44</v>
      </c>
      <c r="F205" s="11" t="s">
        <v>47</v>
      </c>
      <c r="G205" s="1">
        <v>1.5</v>
      </c>
      <c r="H205" s="2">
        <v>3.9</v>
      </c>
      <c r="I205" s="3">
        <f t="shared" si="3"/>
        <v>2.6</v>
      </c>
      <c r="J205">
        <v>1</v>
      </c>
      <c r="K205">
        <v>10</v>
      </c>
      <c r="L205" s="7" t="s">
        <v>39</v>
      </c>
      <c r="M205" t="s">
        <v>20</v>
      </c>
      <c r="P205" t="s">
        <v>180</v>
      </c>
    </row>
    <row r="206" spans="2:16" ht="15.75" x14ac:dyDescent="0.2">
      <c r="B206" s="7" t="s">
        <v>178</v>
      </c>
      <c r="C206" s="6" t="s">
        <v>173</v>
      </c>
      <c r="D206" t="s">
        <v>187</v>
      </c>
      <c r="E206" s="6" t="s">
        <v>44</v>
      </c>
      <c r="F206" s="11" t="s">
        <v>47</v>
      </c>
      <c r="G206" s="1">
        <v>1.6</v>
      </c>
      <c r="H206" s="2">
        <v>5</v>
      </c>
      <c r="I206" s="3">
        <f t="shared" si="3"/>
        <v>3.125</v>
      </c>
      <c r="J206">
        <v>1</v>
      </c>
      <c r="K206">
        <v>10</v>
      </c>
      <c r="L206" s="7" t="s">
        <v>39</v>
      </c>
      <c r="M206" t="s">
        <v>27</v>
      </c>
      <c r="P206" t="s">
        <v>180</v>
      </c>
    </row>
    <row r="207" spans="2:16" ht="15.75" x14ac:dyDescent="0.2">
      <c r="B207" s="7" t="s">
        <v>178</v>
      </c>
      <c r="C207" s="6" t="s">
        <v>173</v>
      </c>
      <c r="D207" t="s">
        <v>188</v>
      </c>
      <c r="E207" s="6" t="s">
        <v>44</v>
      </c>
      <c r="F207" s="11" t="s">
        <v>47</v>
      </c>
      <c r="G207" s="1">
        <v>1.6</v>
      </c>
      <c r="H207" s="2">
        <v>6.5</v>
      </c>
      <c r="I207" s="3">
        <f t="shared" si="3"/>
        <v>4.0625</v>
      </c>
      <c r="J207">
        <v>1</v>
      </c>
      <c r="K207">
        <v>10</v>
      </c>
      <c r="L207" s="7" t="s">
        <v>39</v>
      </c>
      <c r="M207" t="s">
        <v>23</v>
      </c>
      <c r="P207" t="s">
        <v>180</v>
      </c>
    </row>
    <row r="208" spans="2:16" ht="15.75" x14ac:dyDescent="0.2">
      <c r="B208" s="7" t="s">
        <v>178</v>
      </c>
      <c r="C208" s="6" t="s">
        <v>173</v>
      </c>
      <c r="D208" t="s">
        <v>188</v>
      </c>
      <c r="E208" s="6" t="s">
        <v>189</v>
      </c>
      <c r="F208" s="11" t="s">
        <v>190</v>
      </c>
      <c r="G208" s="1">
        <v>1.9</v>
      </c>
      <c r="H208" s="2">
        <v>2.2000000000000002</v>
      </c>
      <c r="I208" s="3">
        <f t="shared" si="3"/>
        <v>1.1578947368421053</v>
      </c>
      <c r="J208">
        <v>0</v>
      </c>
      <c r="K208">
        <v>10</v>
      </c>
      <c r="L208" s="7" t="s">
        <v>39</v>
      </c>
      <c r="P208" t="s">
        <v>180</v>
      </c>
    </row>
    <row r="209" spans="2:16" ht="15.75" x14ac:dyDescent="0.2">
      <c r="B209" s="7" t="s">
        <v>178</v>
      </c>
      <c r="C209" s="6" t="s">
        <v>173</v>
      </c>
      <c r="D209" t="s">
        <v>188</v>
      </c>
      <c r="E209" s="6" t="s">
        <v>44</v>
      </c>
      <c r="F209" s="11" t="s">
        <v>191</v>
      </c>
      <c r="G209" s="1">
        <v>4</v>
      </c>
      <c r="H209" s="2">
        <v>6</v>
      </c>
      <c r="I209" s="3">
        <f t="shared" si="3"/>
        <v>1.5</v>
      </c>
      <c r="J209">
        <v>1</v>
      </c>
      <c r="K209">
        <v>10</v>
      </c>
      <c r="L209" s="7" t="s">
        <v>46</v>
      </c>
      <c r="M209" t="s">
        <v>40</v>
      </c>
      <c r="P209" t="s">
        <v>180</v>
      </c>
    </row>
    <row r="210" spans="2:16" ht="15.75" x14ac:dyDescent="0.2">
      <c r="B210" s="7" t="s">
        <v>178</v>
      </c>
      <c r="C210" s="6" t="s">
        <v>173</v>
      </c>
      <c r="D210" t="s">
        <v>188</v>
      </c>
      <c r="E210" s="6" t="s">
        <v>44</v>
      </c>
      <c r="F210" s="11" t="s">
        <v>191</v>
      </c>
      <c r="G210" s="1">
        <v>5</v>
      </c>
      <c r="H210" s="2">
        <v>12</v>
      </c>
      <c r="I210" s="3">
        <f t="shared" si="3"/>
        <v>2.4</v>
      </c>
      <c r="J210">
        <v>1</v>
      </c>
      <c r="K210">
        <v>10</v>
      </c>
      <c r="L210" s="7" t="s">
        <v>46</v>
      </c>
      <c r="M210" t="s">
        <v>20</v>
      </c>
      <c r="P210" t="s">
        <v>180</v>
      </c>
    </row>
    <row r="211" spans="2:16" ht="15.75" x14ac:dyDescent="0.2">
      <c r="B211" s="7" t="s">
        <v>178</v>
      </c>
      <c r="C211" s="6" t="s">
        <v>173</v>
      </c>
      <c r="D211" t="s">
        <v>188</v>
      </c>
      <c r="E211" s="6" t="s">
        <v>44</v>
      </c>
      <c r="F211" s="11" t="s">
        <v>191</v>
      </c>
      <c r="G211" s="1">
        <v>11</v>
      </c>
      <c r="H211" s="2">
        <v>17</v>
      </c>
      <c r="I211" s="3">
        <f t="shared" si="3"/>
        <v>1.5454545454545454</v>
      </c>
      <c r="J211">
        <v>1</v>
      </c>
      <c r="K211">
        <v>10</v>
      </c>
      <c r="L211" s="7" t="s">
        <v>46</v>
      </c>
      <c r="M211" t="s">
        <v>27</v>
      </c>
      <c r="P211" t="s">
        <v>180</v>
      </c>
    </row>
    <row r="212" spans="2:16" ht="15.75" x14ac:dyDescent="0.2">
      <c r="B212" s="7" t="s">
        <v>178</v>
      </c>
      <c r="C212" s="6" t="s">
        <v>173</v>
      </c>
      <c r="D212" t="s">
        <v>188</v>
      </c>
      <c r="E212" s="6" t="s">
        <v>44</v>
      </c>
      <c r="F212" s="11" t="s">
        <v>191</v>
      </c>
      <c r="G212" s="1">
        <v>11</v>
      </c>
      <c r="H212" s="2">
        <v>21</v>
      </c>
      <c r="I212" s="3">
        <f t="shared" si="3"/>
        <v>1.9090909090909092</v>
      </c>
      <c r="J212">
        <v>1</v>
      </c>
      <c r="K212">
        <v>10</v>
      </c>
      <c r="L212" s="7" t="s">
        <v>46</v>
      </c>
      <c r="M212" t="s">
        <v>23</v>
      </c>
      <c r="P212" t="s">
        <v>180</v>
      </c>
    </row>
    <row r="213" spans="2:16" ht="15.75" x14ac:dyDescent="0.2">
      <c r="B213" s="7" t="s">
        <v>178</v>
      </c>
      <c r="C213" s="6" t="s">
        <v>173</v>
      </c>
      <c r="D213" t="s">
        <v>188</v>
      </c>
      <c r="E213" s="6" t="s">
        <v>192</v>
      </c>
      <c r="F213" s="11" t="s">
        <v>193</v>
      </c>
      <c r="G213" s="1">
        <v>2.2000000000000002</v>
      </c>
      <c r="H213" s="2">
        <v>6.5</v>
      </c>
      <c r="I213" s="3">
        <f t="shared" si="3"/>
        <v>2.9545454545454541</v>
      </c>
      <c r="J213">
        <v>1</v>
      </c>
      <c r="K213">
        <v>10</v>
      </c>
      <c r="L213" s="7" t="s">
        <v>46</v>
      </c>
      <c r="P213" t="s">
        <v>180</v>
      </c>
    </row>
    <row r="214" spans="2:16" ht="15.75" x14ac:dyDescent="0.2">
      <c r="B214" s="7" t="s">
        <v>178</v>
      </c>
      <c r="C214" s="6" t="s">
        <v>173</v>
      </c>
      <c r="D214" t="s">
        <v>188</v>
      </c>
      <c r="E214" s="6" t="s">
        <v>1</v>
      </c>
      <c r="F214" s="11" t="s">
        <v>166</v>
      </c>
      <c r="G214" s="1">
        <v>32</v>
      </c>
      <c r="H214" s="2">
        <v>74</v>
      </c>
      <c r="I214" s="3">
        <f t="shared" si="3"/>
        <v>2.3125</v>
      </c>
      <c r="J214">
        <v>1</v>
      </c>
      <c r="K214">
        <v>10</v>
      </c>
      <c r="L214" s="7" t="s">
        <v>46</v>
      </c>
      <c r="M214" t="s">
        <v>40</v>
      </c>
      <c r="N214" t="s">
        <v>194</v>
      </c>
      <c r="P214" t="s">
        <v>180</v>
      </c>
    </row>
    <row r="215" spans="2:16" ht="15.75" x14ac:dyDescent="0.2">
      <c r="B215" s="7" t="s">
        <v>178</v>
      </c>
      <c r="C215" s="6" t="s">
        <v>173</v>
      </c>
      <c r="D215" t="s">
        <v>188</v>
      </c>
      <c r="E215" s="6" t="s">
        <v>1</v>
      </c>
      <c r="F215" s="11" t="s">
        <v>166</v>
      </c>
      <c r="G215" s="1">
        <v>48</v>
      </c>
      <c r="H215" s="2">
        <v>60</v>
      </c>
      <c r="I215" s="3">
        <f t="shared" si="3"/>
        <v>1.25</v>
      </c>
      <c r="J215">
        <v>1</v>
      </c>
      <c r="K215">
        <v>10</v>
      </c>
      <c r="L215" s="7" t="s">
        <v>46</v>
      </c>
      <c r="M215" t="s">
        <v>20</v>
      </c>
      <c r="N215" t="s">
        <v>194</v>
      </c>
      <c r="P215" t="s">
        <v>180</v>
      </c>
    </row>
    <row r="216" spans="2:16" ht="15.75" x14ac:dyDescent="0.2">
      <c r="B216" s="7" t="s">
        <v>178</v>
      </c>
      <c r="C216" s="6" t="s">
        <v>173</v>
      </c>
      <c r="D216" t="s">
        <v>188</v>
      </c>
      <c r="E216" s="6" t="s">
        <v>1</v>
      </c>
      <c r="F216" s="11" t="s">
        <v>166</v>
      </c>
      <c r="G216" s="1">
        <v>33</v>
      </c>
      <c r="H216" s="2">
        <v>48</v>
      </c>
      <c r="I216" s="3">
        <f t="shared" si="3"/>
        <v>1.4545454545454546</v>
      </c>
      <c r="J216">
        <v>1</v>
      </c>
      <c r="K216">
        <v>10</v>
      </c>
      <c r="L216" s="7" t="s">
        <v>46</v>
      </c>
      <c r="M216" t="s">
        <v>27</v>
      </c>
      <c r="N216" t="s">
        <v>194</v>
      </c>
      <c r="P216" t="s">
        <v>180</v>
      </c>
    </row>
    <row r="217" spans="2:16" ht="15.75" x14ac:dyDescent="0.2">
      <c r="B217" s="7" t="s">
        <v>178</v>
      </c>
      <c r="C217" s="6" t="s">
        <v>173</v>
      </c>
      <c r="D217" t="s">
        <v>188</v>
      </c>
      <c r="E217" s="6" t="s">
        <v>1</v>
      </c>
      <c r="F217" s="11" t="s">
        <v>166</v>
      </c>
      <c r="G217" s="1">
        <v>30</v>
      </c>
      <c r="H217" s="2">
        <v>50</v>
      </c>
      <c r="I217" s="3">
        <f t="shared" si="3"/>
        <v>1.6666666666666667</v>
      </c>
      <c r="J217">
        <v>1</v>
      </c>
      <c r="K217">
        <v>10</v>
      </c>
      <c r="L217" s="7" t="s">
        <v>46</v>
      </c>
      <c r="M217" t="s">
        <v>23</v>
      </c>
      <c r="N217" t="s">
        <v>194</v>
      </c>
      <c r="P217" t="s">
        <v>180</v>
      </c>
    </row>
    <row r="218" spans="2:16" ht="15.75" x14ac:dyDescent="0.2">
      <c r="B218" s="7" t="s">
        <v>178</v>
      </c>
      <c r="C218" s="6" t="s">
        <v>173</v>
      </c>
      <c r="D218" t="s">
        <v>188</v>
      </c>
      <c r="E218" s="6" t="s">
        <v>1</v>
      </c>
      <c r="F218" s="11" t="s">
        <v>166</v>
      </c>
      <c r="G218" s="1">
        <v>5</v>
      </c>
      <c r="H218" s="2">
        <v>8</v>
      </c>
      <c r="I218" s="3">
        <f t="shared" si="3"/>
        <v>1.6</v>
      </c>
      <c r="J218">
        <v>1</v>
      </c>
      <c r="K218">
        <v>10</v>
      </c>
      <c r="L218" s="7" t="s">
        <v>46</v>
      </c>
      <c r="M218" t="s">
        <v>40</v>
      </c>
      <c r="N218" t="s">
        <v>195</v>
      </c>
      <c r="P218" t="s">
        <v>180</v>
      </c>
    </row>
    <row r="219" spans="2:16" ht="15.75" x14ac:dyDescent="0.2">
      <c r="B219" s="7" t="s">
        <v>178</v>
      </c>
      <c r="C219" s="6" t="s">
        <v>173</v>
      </c>
      <c r="D219" t="s">
        <v>188</v>
      </c>
      <c r="E219" s="6" t="s">
        <v>1</v>
      </c>
      <c r="F219" s="11" t="s">
        <v>166</v>
      </c>
      <c r="G219" s="1">
        <v>15</v>
      </c>
      <c r="H219" s="2">
        <v>28</v>
      </c>
      <c r="I219" s="3">
        <f t="shared" si="3"/>
        <v>1.8666666666666667</v>
      </c>
      <c r="J219">
        <v>1</v>
      </c>
      <c r="K219">
        <v>10</v>
      </c>
      <c r="L219" s="7" t="s">
        <v>46</v>
      </c>
      <c r="M219" t="s">
        <v>20</v>
      </c>
      <c r="N219" t="s">
        <v>195</v>
      </c>
      <c r="P219" t="s">
        <v>180</v>
      </c>
    </row>
    <row r="220" spans="2:16" ht="15.75" x14ac:dyDescent="0.2">
      <c r="B220" s="7" t="s">
        <v>178</v>
      </c>
      <c r="C220" s="6" t="s">
        <v>173</v>
      </c>
      <c r="D220" t="s">
        <v>188</v>
      </c>
      <c r="E220" s="6" t="s">
        <v>1</v>
      </c>
      <c r="F220" s="11" t="s">
        <v>166</v>
      </c>
      <c r="G220" s="1">
        <v>43</v>
      </c>
      <c r="H220" s="2">
        <v>53</v>
      </c>
      <c r="I220" s="3">
        <f t="shared" ref="I220:I283" si="4">H220/G220</f>
        <v>1.2325581395348837</v>
      </c>
      <c r="J220">
        <v>1</v>
      </c>
      <c r="K220">
        <v>10</v>
      </c>
      <c r="L220" s="7" t="s">
        <v>46</v>
      </c>
      <c r="M220" t="s">
        <v>27</v>
      </c>
      <c r="N220" t="s">
        <v>195</v>
      </c>
      <c r="P220" t="s">
        <v>180</v>
      </c>
    </row>
    <row r="221" spans="2:16" ht="15.75" x14ac:dyDescent="0.2">
      <c r="B221" s="7" t="s">
        <v>178</v>
      </c>
      <c r="C221" s="6" t="s">
        <v>173</v>
      </c>
      <c r="D221" t="s">
        <v>188</v>
      </c>
      <c r="E221" s="6" t="s">
        <v>1</v>
      </c>
      <c r="F221" s="11" t="s">
        <v>166</v>
      </c>
      <c r="G221" s="1">
        <v>40</v>
      </c>
      <c r="H221" s="2">
        <v>42</v>
      </c>
      <c r="I221" s="3">
        <f t="shared" si="4"/>
        <v>1.05</v>
      </c>
      <c r="J221">
        <v>0</v>
      </c>
      <c r="K221">
        <v>10</v>
      </c>
      <c r="L221" s="7" t="s">
        <v>46</v>
      </c>
      <c r="M221" t="s">
        <v>23</v>
      </c>
      <c r="N221" t="s">
        <v>195</v>
      </c>
      <c r="P221" t="s">
        <v>180</v>
      </c>
    </row>
    <row r="222" spans="2:16" ht="15.75" x14ac:dyDescent="0.2">
      <c r="B222" s="7" t="s">
        <v>178</v>
      </c>
      <c r="C222" s="6" t="s">
        <v>173</v>
      </c>
      <c r="D222" t="s">
        <v>188</v>
      </c>
      <c r="E222" s="6" t="s">
        <v>1</v>
      </c>
      <c r="F222" s="11" t="s">
        <v>166</v>
      </c>
      <c r="G222" s="1">
        <v>60</v>
      </c>
      <c r="H222" s="2">
        <v>19</v>
      </c>
      <c r="I222" s="3">
        <f t="shared" si="4"/>
        <v>0.31666666666666665</v>
      </c>
      <c r="J222">
        <v>1</v>
      </c>
      <c r="K222">
        <v>10</v>
      </c>
      <c r="L222" s="7" t="s">
        <v>46</v>
      </c>
      <c r="M222" t="s">
        <v>40</v>
      </c>
      <c r="N222" t="s">
        <v>196</v>
      </c>
      <c r="P222" t="s">
        <v>180</v>
      </c>
    </row>
    <row r="223" spans="2:16" ht="15.75" x14ac:dyDescent="0.2">
      <c r="B223" s="7" t="s">
        <v>178</v>
      </c>
      <c r="C223" s="6" t="s">
        <v>173</v>
      </c>
      <c r="D223" t="s">
        <v>188</v>
      </c>
      <c r="E223" s="6" t="s">
        <v>1</v>
      </c>
      <c r="F223" s="11" t="s">
        <v>166</v>
      </c>
      <c r="G223" s="1">
        <v>35</v>
      </c>
      <c r="H223" s="2">
        <v>10</v>
      </c>
      <c r="I223" s="3">
        <f t="shared" si="4"/>
        <v>0.2857142857142857</v>
      </c>
      <c r="J223">
        <v>1</v>
      </c>
      <c r="K223">
        <v>10</v>
      </c>
      <c r="L223" s="7" t="s">
        <v>46</v>
      </c>
      <c r="M223" t="s">
        <v>20</v>
      </c>
      <c r="N223" t="s">
        <v>196</v>
      </c>
      <c r="P223" t="s">
        <v>180</v>
      </c>
    </row>
    <row r="224" spans="2:16" ht="15.75" x14ac:dyDescent="0.2">
      <c r="B224" s="7" t="s">
        <v>178</v>
      </c>
      <c r="C224" s="6" t="s">
        <v>173</v>
      </c>
      <c r="D224" t="s">
        <v>188</v>
      </c>
      <c r="E224" s="6" t="s">
        <v>1</v>
      </c>
      <c r="F224" s="11" t="s">
        <v>166</v>
      </c>
      <c r="G224" s="1">
        <v>12</v>
      </c>
      <c r="H224" s="2">
        <v>10</v>
      </c>
      <c r="I224" s="3">
        <f t="shared" si="4"/>
        <v>0.83333333333333337</v>
      </c>
      <c r="J224">
        <v>0</v>
      </c>
      <c r="K224">
        <v>10</v>
      </c>
      <c r="L224" s="7" t="s">
        <v>46</v>
      </c>
      <c r="M224" t="s">
        <v>27</v>
      </c>
      <c r="N224" t="s">
        <v>196</v>
      </c>
      <c r="P224" t="s">
        <v>180</v>
      </c>
    </row>
    <row r="225" spans="2:16" ht="15.75" x14ac:dyDescent="0.2">
      <c r="B225" s="7" t="s">
        <v>178</v>
      </c>
      <c r="C225" s="6" t="s">
        <v>173</v>
      </c>
      <c r="D225" t="s">
        <v>197</v>
      </c>
      <c r="E225" s="6" t="s">
        <v>1</v>
      </c>
      <c r="F225" s="11" t="s">
        <v>166</v>
      </c>
      <c r="G225" s="1">
        <v>13</v>
      </c>
      <c r="H225" s="2">
        <v>8</v>
      </c>
      <c r="I225" s="3">
        <f t="shared" si="4"/>
        <v>0.61538461538461542</v>
      </c>
      <c r="J225">
        <v>0</v>
      </c>
      <c r="K225">
        <v>10</v>
      </c>
      <c r="L225" s="7" t="s">
        <v>46</v>
      </c>
      <c r="M225" t="s">
        <v>23</v>
      </c>
      <c r="N225" t="s">
        <v>196</v>
      </c>
      <c r="P225" t="s">
        <v>180</v>
      </c>
    </row>
    <row r="226" spans="2:16" ht="15.75" x14ac:dyDescent="0.2">
      <c r="B226" s="7" t="s">
        <v>178</v>
      </c>
      <c r="C226" s="6" t="s">
        <v>173</v>
      </c>
      <c r="D226" t="s">
        <v>198</v>
      </c>
      <c r="E226" s="6" t="s">
        <v>1</v>
      </c>
      <c r="F226" s="11" t="s">
        <v>166</v>
      </c>
      <c r="G226" s="1">
        <v>45</v>
      </c>
      <c r="H226" s="2">
        <v>47</v>
      </c>
      <c r="I226" s="3">
        <f t="shared" si="4"/>
        <v>1.0444444444444445</v>
      </c>
      <c r="J226">
        <v>0</v>
      </c>
      <c r="K226">
        <v>10</v>
      </c>
      <c r="L226" s="7" t="s">
        <v>19</v>
      </c>
      <c r="M226" t="s">
        <v>199</v>
      </c>
      <c r="N226" t="s">
        <v>194</v>
      </c>
      <c r="P226" t="s">
        <v>180</v>
      </c>
    </row>
    <row r="227" spans="2:16" ht="15.75" x14ac:dyDescent="0.2">
      <c r="B227" s="7" t="s">
        <v>178</v>
      </c>
      <c r="C227" s="6" t="s">
        <v>173</v>
      </c>
      <c r="D227" t="s">
        <v>200</v>
      </c>
      <c r="E227" s="6" t="s">
        <v>1</v>
      </c>
      <c r="F227" s="11" t="s">
        <v>166</v>
      </c>
      <c r="G227" s="1">
        <v>45</v>
      </c>
      <c r="H227" s="2">
        <v>20</v>
      </c>
      <c r="I227" s="3">
        <f t="shared" si="4"/>
        <v>0.44444444444444442</v>
      </c>
      <c r="J227">
        <v>1</v>
      </c>
      <c r="K227">
        <v>10</v>
      </c>
      <c r="L227" s="7" t="s">
        <v>19</v>
      </c>
      <c r="M227" t="s">
        <v>201</v>
      </c>
      <c r="N227" t="s">
        <v>194</v>
      </c>
      <c r="P227" t="s">
        <v>180</v>
      </c>
    </row>
    <row r="228" spans="2:16" ht="15.75" x14ac:dyDescent="0.2">
      <c r="B228" s="7" t="s">
        <v>178</v>
      </c>
      <c r="C228" s="6" t="s">
        <v>173</v>
      </c>
      <c r="D228" t="s">
        <v>202</v>
      </c>
      <c r="E228" s="6" t="s">
        <v>1</v>
      </c>
      <c r="F228" s="11" t="s">
        <v>166</v>
      </c>
      <c r="G228" s="1">
        <v>40</v>
      </c>
      <c r="H228" s="2">
        <v>45</v>
      </c>
      <c r="I228" s="3">
        <f t="shared" si="4"/>
        <v>1.125</v>
      </c>
      <c r="J228">
        <v>0</v>
      </c>
      <c r="K228">
        <v>10</v>
      </c>
      <c r="L228" s="7" t="s">
        <v>19</v>
      </c>
      <c r="M228" t="s">
        <v>199</v>
      </c>
      <c r="N228" t="s">
        <v>195</v>
      </c>
      <c r="P228" t="s">
        <v>180</v>
      </c>
    </row>
    <row r="229" spans="2:16" ht="15.75" x14ac:dyDescent="0.2">
      <c r="B229" s="7" t="s">
        <v>178</v>
      </c>
      <c r="C229" s="6" t="s">
        <v>173</v>
      </c>
      <c r="D229" t="s">
        <v>203</v>
      </c>
      <c r="E229" s="6" t="s">
        <v>1</v>
      </c>
      <c r="F229" s="11" t="s">
        <v>166</v>
      </c>
      <c r="G229" s="1">
        <v>40</v>
      </c>
      <c r="H229" s="2">
        <v>55</v>
      </c>
      <c r="I229" s="3">
        <f t="shared" si="4"/>
        <v>1.375</v>
      </c>
      <c r="J229">
        <v>0</v>
      </c>
      <c r="K229">
        <v>10</v>
      </c>
      <c r="L229" s="7" t="s">
        <v>19</v>
      </c>
      <c r="M229" t="s">
        <v>201</v>
      </c>
      <c r="N229" t="s">
        <v>195</v>
      </c>
      <c r="P229" t="s">
        <v>180</v>
      </c>
    </row>
    <row r="230" spans="2:16" ht="15.75" x14ac:dyDescent="0.2">
      <c r="B230" s="7" t="s">
        <v>58</v>
      </c>
      <c r="C230" s="6" t="s">
        <v>204</v>
      </c>
      <c r="D230" t="s">
        <v>60</v>
      </c>
      <c r="E230" s="6" t="s">
        <v>56</v>
      </c>
      <c r="F230" s="11" t="s">
        <v>205</v>
      </c>
      <c r="G230" s="1">
        <v>0.73</v>
      </c>
      <c r="H230" s="2">
        <v>0.55000000000000004</v>
      </c>
      <c r="I230" s="3">
        <f t="shared" si="4"/>
        <v>0.7534246575342467</v>
      </c>
      <c r="J230">
        <v>3</v>
      </c>
      <c r="K230">
        <v>11</v>
      </c>
      <c r="L230" s="7" t="s">
        <v>130</v>
      </c>
      <c r="M230" t="s">
        <v>206</v>
      </c>
      <c r="P230" t="s">
        <v>207</v>
      </c>
    </row>
    <row r="231" spans="2:16" ht="15.75" x14ac:dyDescent="0.2">
      <c r="B231" s="7" t="s">
        <v>58</v>
      </c>
      <c r="C231" s="6" t="s">
        <v>204</v>
      </c>
      <c r="D231" t="s">
        <v>60</v>
      </c>
      <c r="E231" s="6" t="s">
        <v>56</v>
      </c>
      <c r="F231" s="11" t="s">
        <v>205</v>
      </c>
      <c r="G231" s="1">
        <v>0.73</v>
      </c>
      <c r="H231" s="2">
        <v>0.7</v>
      </c>
      <c r="I231" s="3">
        <f t="shared" si="4"/>
        <v>0.95890410958904104</v>
      </c>
      <c r="J231">
        <v>0</v>
      </c>
      <c r="K231">
        <v>11</v>
      </c>
      <c r="L231" s="7" t="s">
        <v>130</v>
      </c>
      <c r="M231" t="s">
        <v>208</v>
      </c>
      <c r="P231" t="s">
        <v>207</v>
      </c>
    </row>
    <row r="232" spans="2:16" ht="15.75" x14ac:dyDescent="0.2">
      <c r="B232" s="7" t="s">
        <v>58</v>
      </c>
      <c r="C232" s="6" t="s">
        <v>204</v>
      </c>
      <c r="D232" t="s">
        <v>60</v>
      </c>
      <c r="E232" s="6" t="s">
        <v>56</v>
      </c>
      <c r="F232" s="11" t="s">
        <v>205</v>
      </c>
      <c r="G232" s="1">
        <v>0.73</v>
      </c>
      <c r="H232" s="2">
        <v>0.9</v>
      </c>
      <c r="I232" s="3">
        <f t="shared" si="4"/>
        <v>1.2328767123287672</v>
      </c>
      <c r="J232">
        <v>3</v>
      </c>
      <c r="K232">
        <v>11</v>
      </c>
      <c r="L232" s="7" t="s">
        <v>130</v>
      </c>
      <c r="M232" t="s">
        <v>209</v>
      </c>
      <c r="P232" t="s">
        <v>207</v>
      </c>
    </row>
    <row r="233" spans="2:16" ht="15.75" x14ac:dyDescent="0.2">
      <c r="B233" s="7" t="s">
        <v>58</v>
      </c>
      <c r="C233" s="6" t="s">
        <v>204</v>
      </c>
      <c r="D233" t="s">
        <v>60</v>
      </c>
      <c r="E233" s="6" t="s">
        <v>56</v>
      </c>
      <c r="F233" s="11" t="s">
        <v>205</v>
      </c>
      <c r="G233" s="1">
        <v>0.73</v>
      </c>
      <c r="H233" s="2">
        <v>0.8</v>
      </c>
      <c r="I233" s="3">
        <f t="shared" si="4"/>
        <v>1.0958904109589043</v>
      </c>
      <c r="J233">
        <v>0</v>
      </c>
      <c r="K233">
        <v>11</v>
      </c>
      <c r="L233" s="7" t="s">
        <v>130</v>
      </c>
      <c r="M233" t="s">
        <v>210</v>
      </c>
      <c r="P233" t="s">
        <v>207</v>
      </c>
    </row>
    <row r="234" spans="2:16" ht="15.75" x14ac:dyDescent="0.2">
      <c r="B234" s="7" t="s">
        <v>58</v>
      </c>
      <c r="C234" s="6" t="s">
        <v>204</v>
      </c>
      <c r="D234" t="s">
        <v>60</v>
      </c>
      <c r="E234" s="6" t="s">
        <v>56</v>
      </c>
      <c r="F234" s="11" t="s">
        <v>166</v>
      </c>
      <c r="G234" s="1">
        <v>2</v>
      </c>
      <c r="H234" s="2">
        <v>0</v>
      </c>
      <c r="I234" s="3">
        <f t="shared" si="4"/>
        <v>0</v>
      </c>
      <c r="K234">
        <v>11</v>
      </c>
      <c r="L234" s="7" t="s">
        <v>130</v>
      </c>
      <c r="M234" t="s">
        <v>206</v>
      </c>
      <c r="N234">
        <v>-90</v>
      </c>
      <c r="P234" t="s">
        <v>207</v>
      </c>
    </row>
    <row r="235" spans="2:16" ht="15.75" x14ac:dyDescent="0.2">
      <c r="B235" s="7" t="s">
        <v>58</v>
      </c>
      <c r="C235" s="6" t="s">
        <v>204</v>
      </c>
      <c r="D235" t="s">
        <v>60</v>
      </c>
      <c r="E235" s="6" t="s">
        <v>56</v>
      </c>
      <c r="F235" s="11" t="s">
        <v>166</v>
      </c>
      <c r="G235" s="1">
        <v>2</v>
      </c>
      <c r="H235" s="2">
        <v>1</v>
      </c>
      <c r="I235" s="3">
        <f t="shared" si="4"/>
        <v>0.5</v>
      </c>
      <c r="K235">
        <v>11</v>
      </c>
      <c r="L235" s="7" t="s">
        <v>130</v>
      </c>
      <c r="M235" t="s">
        <v>208</v>
      </c>
      <c r="N235">
        <v>-90</v>
      </c>
      <c r="P235" t="s">
        <v>207</v>
      </c>
    </row>
    <row r="236" spans="2:16" ht="15.75" x14ac:dyDescent="0.2">
      <c r="B236" s="7" t="s">
        <v>58</v>
      </c>
      <c r="C236" s="6" t="s">
        <v>204</v>
      </c>
      <c r="D236" t="s">
        <v>60</v>
      </c>
      <c r="E236" s="6" t="s">
        <v>56</v>
      </c>
      <c r="F236" s="11" t="s">
        <v>166</v>
      </c>
      <c r="G236" s="1">
        <v>17</v>
      </c>
      <c r="H236" s="2">
        <v>20</v>
      </c>
      <c r="I236" s="3">
        <f t="shared" si="4"/>
        <v>1.1764705882352942</v>
      </c>
      <c r="K236">
        <v>11</v>
      </c>
      <c r="L236" s="7" t="s">
        <v>130</v>
      </c>
      <c r="M236" t="s">
        <v>206</v>
      </c>
      <c r="N236">
        <v>-30</v>
      </c>
      <c r="P236" t="s">
        <v>207</v>
      </c>
    </row>
    <row r="237" spans="2:16" ht="15.75" x14ac:dyDescent="0.2">
      <c r="B237" s="7" t="s">
        <v>58</v>
      </c>
      <c r="C237" s="6" t="s">
        <v>204</v>
      </c>
      <c r="D237" t="s">
        <v>60</v>
      </c>
      <c r="E237" s="6" t="s">
        <v>56</v>
      </c>
      <c r="F237" s="11" t="s">
        <v>166</v>
      </c>
      <c r="G237" s="1">
        <v>17</v>
      </c>
      <c r="H237" s="2">
        <v>8</v>
      </c>
      <c r="I237" s="3">
        <f t="shared" si="4"/>
        <v>0.47058823529411764</v>
      </c>
      <c r="K237">
        <v>11</v>
      </c>
      <c r="L237" s="7" t="s">
        <v>130</v>
      </c>
      <c r="M237" t="s">
        <v>208</v>
      </c>
      <c r="N237">
        <v>-30</v>
      </c>
      <c r="P237" t="s">
        <v>207</v>
      </c>
    </row>
    <row r="238" spans="2:16" ht="15.75" x14ac:dyDescent="0.2">
      <c r="B238" s="7" t="s">
        <v>58</v>
      </c>
      <c r="C238" s="6" t="s">
        <v>204</v>
      </c>
      <c r="D238" t="s">
        <v>60</v>
      </c>
      <c r="E238" s="6" t="s">
        <v>56</v>
      </c>
      <c r="F238" s="11" t="s">
        <v>166</v>
      </c>
      <c r="G238" s="1">
        <v>30</v>
      </c>
      <c r="H238" s="2">
        <v>40</v>
      </c>
      <c r="I238" s="3">
        <f t="shared" si="4"/>
        <v>1.3333333333333333</v>
      </c>
      <c r="K238">
        <v>11</v>
      </c>
      <c r="L238" s="7" t="s">
        <v>130</v>
      </c>
      <c r="M238" t="s">
        <v>206</v>
      </c>
      <c r="N238">
        <v>0</v>
      </c>
      <c r="P238" t="s">
        <v>207</v>
      </c>
    </row>
    <row r="239" spans="2:16" ht="15.75" x14ac:dyDescent="0.2">
      <c r="B239" s="7" t="s">
        <v>58</v>
      </c>
      <c r="C239" s="6" t="s">
        <v>204</v>
      </c>
      <c r="D239" t="s">
        <v>60</v>
      </c>
      <c r="E239" s="6" t="s">
        <v>56</v>
      </c>
      <c r="F239" s="11" t="s">
        <v>166</v>
      </c>
      <c r="G239" s="1">
        <v>30</v>
      </c>
      <c r="H239" s="2">
        <v>38</v>
      </c>
      <c r="I239" s="3">
        <f t="shared" si="4"/>
        <v>1.2666666666666666</v>
      </c>
      <c r="K239">
        <v>11</v>
      </c>
      <c r="L239" s="7" t="s">
        <v>130</v>
      </c>
      <c r="M239" t="s">
        <v>208</v>
      </c>
      <c r="N239">
        <v>0</v>
      </c>
      <c r="P239" t="s">
        <v>207</v>
      </c>
    </row>
    <row r="240" spans="2:16" ht="15.75" x14ac:dyDescent="0.2">
      <c r="B240" s="7" t="s">
        <v>58</v>
      </c>
      <c r="C240" s="6" t="s">
        <v>204</v>
      </c>
      <c r="D240" t="s">
        <v>60</v>
      </c>
      <c r="E240" s="6" t="s">
        <v>56</v>
      </c>
      <c r="F240" s="11" t="s">
        <v>166</v>
      </c>
      <c r="G240" s="1">
        <v>25</v>
      </c>
      <c r="H240" s="2">
        <v>25</v>
      </c>
      <c r="I240" s="3">
        <f t="shared" si="4"/>
        <v>1</v>
      </c>
      <c r="K240">
        <v>11</v>
      </c>
      <c r="L240" s="7" t="s">
        <v>130</v>
      </c>
      <c r="M240" t="s">
        <v>206</v>
      </c>
      <c r="N240">
        <v>30</v>
      </c>
      <c r="P240" t="s">
        <v>207</v>
      </c>
    </row>
    <row r="241" spans="2:16" ht="15.75" x14ac:dyDescent="0.2">
      <c r="B241" s="7" t="s">
        <v>58</v>
      </c>
      <c r="C241" s="6" t="s">
        <v>204</v>
      </c>
      <c r="D241" t="s">
        <v>60</v>
      </c>
      <c r="E241" s="6" t="s">
        <v>56</v>
      </c>
      <c r="F241" s="11" t="s">
        <v>166</v>
      </c>
      <c r="G241" s="1">
        <v>25</v>
      </c>
      <c r="H241" s="2">
        <v>44</v>
      </c>
      <c r="I241" s="3">
        <f t="shared" si="4"/>
        <v>1.76</v>
      </c>
      <c r="K241">
        <v>11</v>
      </c>
      <c r="L241" s="7" t="s">
        <v>130</v>
      </c>
      <c r="M241" t="s">
        <v>208</v>
      </c>
      <c r="N241">
        <v>30</v>
      </c>
      <c r="P241" t="s">
        <v>207</v>
      </c>
    </row>
    <row r="242" spans="2:16" ht="15.75" x14ac:dyDescent="0.2">
      <c r="B242" s="7" t="s">
        <v>58</v>
      </c>
      <c r="C242" s="6" t="s">
        <v>204</v>
      </c>
      <c r="D242" t="s">
        <v>60</v>
      </c>
      <c r="E242" s="6" t="s">
        <v>56</v>
      </c>
      <c r="F242" s="11" t="s">
        <v>166</v>
      </c>
      <c r="G242" s="1">
        <v>21</v>
      </c>
      <c r="H242" s="2">
        <v>15</v>
      </c>
      <c r="I242" s="3">
        <f t="shared" si="4"/>
        <v>0.7142857142857143</v>
      </c>
      <c r="K242">
        <v>11</v>
      </c>
      <c r="L242" s="7" t="s">
        <v>130</v>
      </c>
      <c r="M242" t="s">
        <v>206</v>
      </c>
      <c r="N242">
        <v>60</v>
      </c>
      <c r="P242" t="s">
        <v>207</v>
      </c>
    </row>
    <row r="243" spans="2:16" ht="15.75" x14ac:dyDescent="0.2">
      <c r="B243" s="7" t="s">
        <v>58</v>
      </c>
      <c r="C243" s="6" t="s">
        <v>204</v>
      </c>
      <c r="D243" t="s">
        <v>60</v>
      </c>
      <c r="E243" s="6" t="s">
        <v>56</v>
      </c>
      <c r="F243" s="11" t="s">
        <v>166</v>
      </c>
      <c r="G243" s="1">
        <v>21</v>
      </c>
      <c r="H243" s="2">
        <v>10</v>
      </c>
      <c r="I243" s="3">
        <f t="shared" si="4"/>
        <v>0.47619047619047616</v>
      </c>
      <c r="K243">
        <v>11</v>
      </c>
      <c r="L243" s="7" t="s">
        <v>130</v>
      </c>
      <c r="M243" t="s">
        <v>208</v>
      </c>
      <c r="N243">
        <v>60</v>
      </c>
      <c r="P243" t="s">
        <v>207</v>
      </c>
    </row>
    <row r="244" spans="2:16" ht="15.75" x14ac:dyDescent="0.2">
      <c r="B244" s="7" t="s">
        <v>58</v>
      </c>
      <c r="C244" s="6" t="s">
        <v>204</v>
      </c>
      <c r="D244" t="s">
        <v>60</v>
      </c>
      <c r="E244" s="6" t="s">
        <v>56</v>
      </c>
      <c r="F244" s="11" t="s">
        <v>166</v>
      </c>
      <c r="G244" s="1">
        <v>3</v>
      </c>
      <c r="H244" s="2">
        <v>0</v>
      </c>
      <c r="I244" s="3">
        <f t="shared" si="4"/>
        <v>0</v>
      </c>
      <c r="K244">
        <v>11</v>
      </c>
      <c r="L244" s="7" t="s">
        <v>130</v>
      </c>
      <c r="M244" t="s">
        <v>206</v>
      </c>
      <c r="N244">
        <v>90</v>
      </c>
      <c r="P244" t="s">
        <v>207</v>
      </c>
    </row>
    <row r="245" spans="2:16" ht="15.75" x14ac:dyDescent="0.2">
      <c r="B245" s="7" t="s">
        <v>58</v>
      </c>
      <c r="C245" s="6" t="s">
        <v>204</v>
      </c>
      <c r="D245" t="s">
        <v>60</v>
      </c>
      <c r="E245" s="6" t="s">
        <v>56</v>
      </c>
      <c r="F245" s="11" t="s">
        <v>166</v>
      </c>
      <c r="G245" s="1">
        <v>3</v>
      </c>
      <c r="H245" s="2">
        <v>0</v>
      </c>
      <c r="I245" s="3">
        <f t="shared" si="4"/>
        <v>0</v>
      </c>
      <c r="K245">
        <v>11</v>
      </c>
      <c r="L245" s="7" t="s">
        <v>130</v>
      </c>
      <c r="M245" t="s">
        <v>208</v>
      </c>
      <c r="N245">
        <v>90</v>
      </c>
      <c r="P245" t="s">
        <v>207</v>
      </c>
    </row>
    <row r="246" spans="2:16" ht="15.75" x14ac:dyDescent="0.2">
      <c r="B246" s="7" t="s">
        <v>211</v>
      </c>
      <c r="C246" s="6" t="s">
        <v>212</v>
      </c>
      <c r="D246" t="s">
        <v>213</v>
      </c>
      <c r="E246" s="6" t="s">
        <v>189</v>
      </c>
      <c r="F246" s="11" t="s">
        <v>214</v>
      </c>
      <c r="G246" s="1">
        <v>27</v>
      </c>
      <c r="H246" s="2">
        <v>27</v>
      </c>
      <c r="I246" s="3">
        <f t="shared" si="4"/>
        <v>1</v>
      </c>
      <c r="K246">
        <v>12</v>
      </c>
      <c r="L246" s="7" t="s">
        <v>46</v>
      </c>
      <c r="M246" t="s">
        <v>215</v>
      </c>
      <c r="P246" t="s">
        <v>216</v>
      </c>
    </row>
    <row r="247" spans="2:16" ht="15.75" x14ac:dyDescent="0.2">
      <c r="B247" s="7" t="s">
        <v>211</v>
      </c>
      <c r="C247" s="6" t="s">
        <v>212</v>
      </c>
      <c r="D247" t="s">
        <v>213</v>
      </c>
      <c r="E247" s="6" t="s">
        <v>189</v>
      </c>
      <c r="F247" s="11" t="s">
        <v>214</v>
      </c>
      <c r="G247" s="1">
        <v>38</v>
      </c>
      <c r="H247" s="2">
        <v>40</v>
      </c>
      <c r="I247" s="3">
        <f t="shared" si="4"/>
        <v>1.0526315789473684</v>
      </c>
      <c r="K247">
        <v>12</v>
      </c>
      <c r="L247" s="7" t="s">
        <v>46</v>
      </c>
      <c r="M247" t="s">
        <v>217</v>
      </c>
      <c r="P247" t="s">
        <v>216</v>
      </c>
    </row>
    <row r="248" spans="2:16" ht="15.75" x14ac:dyDescent="0.2">
      <c r="B248" s="7" t="s">
        <v>211</v>
      </c>
      <c r="C248" s="6" t="s">
        <v>212</v>
      </c>
      <c r="D248" t="s">
        <v>213</v>
      </c>
      <c r="E248" s="6" t="s">
        <v>189</v>
      </c>
      <c r="F248" s="11" t="s">
        <v>218</v>
      </c>
      <c r="G248" s="1">
        <v>1</v>
      </c>
      <c r="H248" s="2">
        <v>0.95</v>
      </c>
      <c r="I248" s="3">
        <f t="shared" si="4"/>
        <v>0.95</v>
      </c>
      <c r="K248">
        <v>12</v>
      </c>
      <c r="L248" s="7" t="s">
        <v>46</v>
      </c>
      <c r="M248" t="s">
        <v>215</v>
      </c>
      <c r="P248" t="s">
        <v>216</v>
      </c>
    </row>
    <row r="249" spans="2:16" ht="15.75" x14ac:dyDescent="0.2">
      <c r="B249" s="7" t="s">
        <v>211</v>
      </c>
      <c r="C249" s="6" t="s">
        <v>212</v>
      </c>
      <c r="D249" t="s">
        <v>213</v>
      </c>
      <c r="E249" s="6" t="s">
        <v>189</v>
      </c>
      <c r="F249" s="11" t="s">
        <v>218</v>
      </c>
      <c r="G249" s="1">
        <v>0.8</v>
      </c>
      <c r="H249" s="2">
        <v>0.45</v>
      </c>
      <c r="I249" s="3">
        <f t="shared" si="4"/>
        <v>0.5625</v>
      </c>
      <c r="J249">
        <v>3</v>
      </c>
      <c r="K249">
        <v>12</v>
      </c>
      <c r="L249" s="7" t="s">
        <v>46</v>
      </c>
      <c r="M249" t="s">
        <v>217</v>
      </c>
      <c r="P249" t="s">
        <v>216</v>
      </c>
    </row>
    <row r="250" spans="2:16" ht="15.75" x14ac:dyDescent="0.2">
      <c r="B250" s="7" t="s">
        <v>58</v>
      </c>
      <c r="C250" s="6" t="s">
        <v>204</v>
      </c>
      <c r="D250" t="s">
        <v>60</v>
      </c>
      <c r="E250" s="6" t="s">
        <v>56</v>
      </c>
      <c r="F250" s="11" t="s">
        <v>219</v>
      </c>
      <c r="G250" s="1">
        <v>0.6</v>
      </c>
      <c r="H250" s="2">
        <v>0.6</v>
      </c>
      <c r="I250" s="3">
        <f t="shared" si="4"/>
        <v>1</v>
      </c>
      <c r="K250">
        <v>13</v>
      </c>
      <c r="L250" s="7" t="s">
        <v>46</v>
      </c>
      <c r="M250" t="s">
        <v>87</v>
      </c>
      <c r="N250">
        <v>4</v>
      </c>
      <c r="P250" t="s">
        <v>220</v>
      </c>
    </row>
    <row r="251" spans="2:16" ht="15.75" x14ac:dyDescent="0.2">
      <c r="B251" s="7" t="s">
        <v>58</v>
      </c>
      <c r="C251" s="6" t="s">
        <v>204</v>
      </c>
      <c r="D251" t="s">
        <v>60</v>
      </c>
      <c r="E251" s="6" t="s">
        <v>56</v>
      </c>
      <c r="F251" s="11" t="s">
        <v>219</v>
      </c>
      <c r="G251" s="1">
        <v>0.6</v>
      </c>
      <c r="H251" s="2">
        <v>0.56000000000000005</v>
      </c>
      <c r="I251" s="3">
        <f t="shared" si="4"/>
        <v>0.93333333333333346</v>
      </c>
      <c r="K251">
        <v>13</v>
      </c>
      <c r="L251" s="7" t="s">
        <v>46</v>
      </c>
      <c r="M251" t="s">
        <v>87</v>
      </c>
      <c r="N251">
        <v>8</v>
      </c>
      <c r="P251" t="s">
        <v>220</v>
      </c>
    </row>
    <row r="252" spans="2:16" ht="15.75" x14ac:dyDescent="0.2">
      <c r="B252" s="7" t="s">
        <v>58</v>
      </c>
      <c r="C252" s="6" t="s">
        <v>204</v>
      </c>
      <c r="D252" t="s">
        <v>60</v>
      </c>
      <c r="E252" s="6" t="s">
        <v>56</v>
      </c>
      <c r="F252" s="11" t="s">
        <v>219</v>
      </c>
      <c r="G252" s="1">
        <v>0.6</v>
      </c>
      <c r="H252" s="2">
        <v>0.52</v>
      </c>
      <c r="I252" s="3">
        <f t="shared" si="4"/>
        <v>0.8666666666666667</v>
      </c>
      <c r="K252">
        <v>13</v>
      </c>
      <c r="L252" s="7" t="s">
        <v>46</v>
      </c>
      <c r="M252" t="s">
        <v>87</v>
      </c>
      <c r="N252">
        <v>12</v>
      </c>
      <c r="P252" t="s">
        <v>220</v>
      </c>
    </row>
    <row r="253" spans="2:16" ht="15.75" x14ac:dyDescent="0.2">
      <c r="B253" s="7" t="s">
        <v>58</v>
      </c>
      <c r="C253" s="6" t="s">
        <v>204</v>
      </c>
      <c r="D253" t="s">
        <v>60</v>
      </c>
      <c r="E253" s="6" t="s">
        <v>56</v>
      </c>
      <c r="F253" s="11" t="s">
        <v>219</v>
      </c>
      <c r="G253" s="1">
        <v>0.6</v>
      </c>
      <c r="H253" s="2">
        <v>0.49</v>
      </c>
      <c r="I253" s="3">
        <f t="shared" si="4"/>
        <v>0.81666666666666665</v>
      </c>
      <c r="K253">
        <v>13</v>
      </c>
      <c r="L253" s="7" t="s">
        <v>46</v>
      </c>
      <c r="M253" t="s">
        <v>87</v>
      </c>
      <c r="N253">
        <v>16</v>
      </c>
      <c r="P253" t="s">
        <v>220</v>
      </c>
    </row>
    <row r="254" spans="2:16" ht="15.75" x14ac:dyDescent="0.2">
      <c r="B254" s="7" t="s">
        <v>58</v>
      </c>
      <c r="C254" s="6" t="s">
        <v>204</v>
      </c>
      <c r="D254" t="s">
        <v>60</v>
      </c>
      <c r="E254" s="6" t="s">
        <v>56</v>
      </c>
      <c r="F254" s="11" t="s">
        <v>219</v>
      </c>
      <c r="G254" s="1">
        <v>0.6</v>
      </c>
      <c r="H254" s="2">
        <v>0.54</v>
      </c>
      <c r="I254" s="3">
        <f t="shared" si="4"/>
        <v>0.90000000000000013</v>
      </c>
      <c r="K254">
        <v>13</v>
      </c>
      <c r="L254" s="7" t="s">
        <v>46</v>
      </c>
      <c r="M254" t="s">
        <v>62</v>
      </c>
      <c r="N254">
        <v>4</v>
      </c>
      <c r="P254" t="s">
        <v>220</v>
      </c>
    </row>
    <row r="255" spans="2:16" ht="15.75" x14ac:dyDescent="0.2">
      <c r="B255" s="7" t="s">
        <v>58</v>
      </c>
      <c r="C255" s="6" t="s">
        <v>204</v>
      </c>
      <c r="D255" t="s">
        <v>60</v>
      </c>
      <c r="E255" s="6" t="s">
        <v>56</v>
      </c>
      <c r="F255" s="11" t="s">
        <v>219</v>
      </c>
      <c r="G255" s="1">
        <v>0.6</v>
      </c>
      <c r="H255" s="2">
        <v>0.43</v>
      </c>
      <c r="I255" s="3">
        <f t="shared" si="4"/>
        <v>0.71666666666666667</v>
      </c>
      <c r="K255">
        <v>13</v>
      </c>
      <c r="L255" s="7" t="s">
        <v>46</v>
      </c>
      <c r="M255" t="s">
        <v>62</v>
      </c>
      <c r="N255">
        <v>8</v>
      </c>
      <c r="P255" t="s">
        <v>220</v>
      </c>
    </row>
    <row r="256" spans="2:16" ht="15.75" x14ac:dyDescent="0.2">
      <c r="B256" s="7" t="s">
        <v>58</v>
      </c>
      <c r="C256" s="6" t="s">
        <v>204</v>
      </c>
      <c r="D256" t="s">
        <v>60</v>
      </c>
      <c r="E256" s="6" t="s">
        <v>56</v>
      </c>
      <c r="F256" s="11" t="s">
        <v>219</v>
      </c>
      <c r="G256" s="1">
        <v>0.6</v>
      </c>
      <c r="H256" s="2">
        <v>0.38</v>
      </c>
      <c r="I256" s="3">
        <f t="shared" si="4"/>
        <v>0.63333333333333341</v>
      </c>
      <c r="K256">
        <v>13</v>
      </c>
      <c r="L256" s="7" t="s">
        <v>46</v>
      </c>
      <c r="M256" t="s">
        <v>62</v>
      </c>
      <c r="N256">
        <v>12</v>
      </c>
      <c r="P256" t="s">
        <v>220</v>
      </c>
    </row>
    <row r="257" spans="2:16" ht="15.75" x14ac:dyDescent="0.2">
      <c r="B257" s="7" t="s">
        <v>58</v>
      </c>
      <c r="C257" s="6" t="s">
        <v>204</v>
      </c>
      <c r="D257" t="s">
        <v>60</v>
      </c>
      <c r="E257" s="6" t="s">
        <v>56</v>
      </c>
      <c r="F257" s="11" t="s">
        <v>219</v>
      </c>
      <c r="G257" s="1">
        <v>0.6</v>
      </c>
      <c r="H257" s="2">
        <v>0.4</v>
      </c>
      <c r="I257" s="3">
        <f t="shared" si="4"/>
        <v>0.66666666666666674</v>
      </c>
      <c r="K257">
        <v>13</v>
      </c>
      <c r="L257" s="7" t="s">
        <v>46</v>
      </c>
      <c r="M257" t="s">
        <v>62</v>
      </c>
      <c r="N257">
        <v>16</v>
      </c>
      <c r="P257" t="s">
        <v>220</v>
      </c>
    </row>
    <row r="258" spans="2:16" ht="15.75" x14ac:dyDescent="0.2">
      <c r="B258" s="7" t="s">
        <v>58</v>
      </c>
      <c r="C258" s="6" t="s">
        <v>221</v>
      </c>
      <c r="D258" t="s">
        <v>222</v>
      </c>
      <c r="E258" s="6" t="s">
        <v>56</v>
      </c>
      <c r="F258" s="11" t="s">
        <v>219</v>
      </c>
      <c r="G258" s="1">
        <v>0.67</v>
      </c>
      <c r="H258" s="2">
        <v>0.65</v>
      </c>
      <c r="I258" s="3">
        <f t="shared" si="4"/>
        <v>0.97014925373134331</v>
      </c>
      <c r="K258">
        <v>13</v>
      </c>
      <c r="L258" s="7" t="s">
        <v>46</v>
      </c>
      <c r="M258" t="s">
        <v>87</v>
      </c>
      <c r="N258">
        <v>4</v>
      </c>
      <c r="P258" t="s">
        <v>220</v>
      </c>
    </row>
    <row r="259" spans="2:16" ht="15.75" x14ac:dyDescent="0.2">
      <c r="B259" s="7" t="s">
        <v>58</v>
      </c>
      <c r="C259" s="6" t="s">
        <v>221</v>
      </c>
      <c r="D259" t="s">
        <v>222</v>
      </c>
      <c r="E259" s="6" t="s">
        <v>56</v>
      </c>
      <c r="F259" s="11" t="s">
        <v>219</v>
      </c>
      <c r="G259" s="1">
        <v>0.67</v>
      </c>
      <c r="H259" s="2">
        <v>0.65</v>
      </c>
      <c r="I259" s="3">
        <f t="shared" si="4"/>
        <v>0.97014925373134331</v>
      </c>
      <c r="K259">
        <v>13</v>
      </c>
      <c r="L259" s="7" t="s">
        <v>46</v>
      </c>
      <c r="M259" t="s">
        <v>87</v>
      </c>
      <c r="N259">
        <v>8</v>
      </c>
      <c r="P259" t="s">
        <v>220</v>
      </c>
    </row>
    <row r="260" spans="2:16" ht="15.75" x14ac:dyDescent="0.2">
      <c r="B260" s="7" t="s">
        <v>58</v>
      </c>
      <c r="C260" s="6" t="s">
        <v>221</v>
      </c>
      <c r="D260" t="s">
        <v>222</v>
      </c>
      <c r="E260" s="6" t="s">
        <v>56</v>
      </c>
      <c r="F260" s="11" t="s">
        <v>219</v>
      </c>
      <c r="G260" s="1">
        <v>0.67</v>
      </c>
      <c r="H260" s="2">
        <v>0.65</v>
      </c>
      <c r="I260" s="3">
        <f t="shared" si="4"/>
        <v>0.97014925373134331</v>
      </c>
      <c r="K260">
        <v>13</v>
      </c>
      <c r="L260" s="7" t="s">
        <v>46</v>
      </c>
      <c r="M260" t="s">
        <v>87</v>
      </c>
      <c r="N260">
        <v>12</v>
      </c>
      <c r="P260" t="s">
        <v>220</v>
      </c>
    </row>
    <row r="261" spans="2:16" ht="15.75" x14ac:dyDescent="0.2">
      <c r="B261" s="7" t="s">
        <v>58</v>
      </c>
      <c r="C261" s="6" t="s">
        <v>221</v>
      </c>
      <c r="D261" t="s">
        <v>222</v>
      </c>
      <c r="E261" s="6" t="s">
        <v>56</v>
      </c>
      <c r="F261" s="11" t="s">
        <v>219</v>
      </c>
      <c r="G261" s="1">
        <v>0.67</v>
      </c>
      <c r="H261" s="2">
        <v>0.65</v>
      </c>
      <c r="I261" s="3">
        <f t="shared" si="4"/>
        <v>0.97014925373134331</v>
      </c>
      <c r="K261">
        <v>13</v>
      </c>
      <c r="L261" s="7" t="s">
        <v>46</v>
      </c>
      <c r="M261" t="s">
        <v>87</v>
      </c>
      <c r="N261">
        <v>16</v>
      </c>
      <c r="P261" t="s">
        <v>220</v>
      </c>
    </row>
    <row r="262" spans="2:16" ht="15.75" x14ac:dyDescent="0.2">
      <c r="B262" s="7" t="s">
        <v>58</v>
      </c>
      <c r="C262" s="6" t="s">
        <v>204</v>
      </c>
      <c r="D262" t="s">
        <v>60</v>
      </c>
      <c r="E262" s="6" t="s">
        <v>56</v>
      </c>
      <c r="F262" s="11" t="s">
        <v>145</v>
      </c>
      <c r="G262" s="1">
        <v>44</v>
      </c>
      <c r="H262" s="2">
        <v>38</v>
      </c>
      <c r="I262" s="3">
        <f t="shared" si="4"/>
        <v>0.86363636363636365</v>
      </c>
      <c r="K262">
        <v>13</v>
      </c>
      <c r="L262" s="7" t="s">
        <v>46</v>
      </c>
      <c r="M262" t="s">
        <v>87</v>
      </c>
      <c r="N262">
        <v>4</v>
      </c>
      <c r="P262" t="s">
        <v>220</v>
      </c>
    </row>
    <row r="263" spans="2:16" ht="15.75" x14ac:dyDescent="0.2">
      <c r="B263" s="7" t="s">
        <v>58</v>
      </c>
      <c r="C263" s="6" t="s">
        <v>204</v>
      </c>
      <c r="D263" t="s">
        <v>60</v>
      </c>
      <c r="E263" s="6" t="s">
        <v>56</v>
      </c>
      <c r="F263" s="11" t="s">
        <v>145</v>
      </c>
      <c r="G263" s="1">
        <v>44</v>
      </c>
      <c r="H263" s="2">
        <v>30</v>
      </c>
      <c r="I263" s="3">
        <f t="shared" si="4"/>
        <v>0.68181818181818177</v>
      </c>
      <c r="K263">
        <v>13</v>
      </c>
      <c r="L263" s="7" t="s">
        <v>46</v>
      </c>
      <c r="M263" t="s">
        <v>87</v>
      </c>
      <c r="N263">
        <v>8</v>
      </c>
      <c r="P263" t="s">
        <v>220</v>
      </c>
    </row>
    <row r="264" spans="2:16" ht="15.75" x14ac:dyDescent="0.2">
      <c r="B264" s="7" t="s">
        <v>58</v>
      </c>
      <c r="C264" s="6" t="s">
        <v>204</v>
      </c>
      <c r="D264" t="s">
        <v>60</v>
      </c>
      <c r="E264" s="6" t="s">
        <v>56</v>
      </c>
      <c r="F264" s="11" t="s">
        <v>145</v>
      </c>
      <c r="G264" s="1">
        <v>44</v>
      </c>
      <c r="H264" s="2">
        <v>24</v>
      </c>
      <c r="I264" s="3">
        <f t="shared" si="4"/>
        <v>0.54545454545454541</v>
      </c>
      <c r="K264">
        <v>13</v>
      </c>
      <c r="L264" s="7" t="s">
        <v>46</v>
      </c>
      <c r="M264" t="s">
        <v>87</v>
      </c>
      <c r="N264">
        <v>12</v>
      </c>
      <c r="P264" t="s">
        <v>220</v>
      </c>
    </row>
    <row r="265" spans="2:16" ht="15.75" x14ac:dyDescent="0.2">
      <c r="B265" s="7" t="s">
        <v>58</v>
      </c>
      <c r="C265" s="6" t="s">
        <v>204</v>
      </c>
      <c r="D265" t="s">
        <v>60</v>
      </c>
      <c r="E265" s="6" t="s">
        <v>56</v>
      </c>
      <c r="F265" s="11" t="s">
        <v>145</v>
      </c>
      <c r="G265" s="1">
        <v>44</v>
      </c>
      <c r="H265" s="2">
        <v>22</v>
      </c>
      <c r="I265" s="3">
        <f t="shared" si="4"/>
        <v>0.5</v>
      </c>
      <c r="K265">
        <v>13</v>
      </c>
      <c r="L265" s="7" t="s">
        <v>46</v>
      </c>
      <c r="M265" t="s">
        <v>87</v>
      </c>
      <c r="N265">
        <v>16</v>
      </c>
      <c r="P265" t="s">
        <v>220</v>
      </c>
    </row>
    <row r="266" spans="2:16" ht="15.75" x14ac:dyDescent="0.2">
      <c r="B266" s="7" t="s">
        <v>58</v>
      </c>
      <c r="C266" s="6" t="s">
        <v>204</v>
      </c>
      <c r="D266" t="s">
        <v>60</v>
      </c>
      <c r="E266" s="6" t="s">
        <v>56</v>
      </c>
      <c r="F266" s="11" t="s">
        <v>145</v>
      </c>
      <c r="G266" s="1">
        <v>44</v>
      </c>
      <c r="H266" s="2">
        <v>25</v>
      </c>
      <c r="I266" s="3">
        <f t="shared" si="4"/>
        <v>0.56818181818181823</v>
      </c>
      <c r="K266">
        <v>13</v>
      </c>
      <c r="L266" s="7" t="s">
        <v>46</v>
      </c>
      <c r="M266" t="s">
        <v>62</v>
      </c>
      <c r="N266">
        <v>4</v>
      </c>
      <c r="P266" t="s">
        <v>220</v>
      </c>
    </row>
    <row r="267" spans="2:16" ht="15.75" x14ac:dyDescent="0.2">
      <c r="B267" s="7" t="s">
        <v>58</v>
      </c>
      <c r="C267" s="6" t="s">
        <v>204</v>
      </c>
      <c r="D267" t="s">
        <v>60</v>
      </c>
      <c r="E267" s="6" t="s">
        <v>56</v>
      </c>
      <c r="F267" s="11" t="s">
        <v>145</v>
      </c>
      <c r="G267" s="1">
        <v>44</v>
      </c>
      <c r="H267" s="2">
        <v>15</v>
      </c>
      <c r="I267" s="3">
        <f t="shared" si="4"/>
        <v>0.34090909090909088</v>
      </c>
      <c r="K267">
        <v>13</v>
      </c>
      <c r="L267" s="7" t="s">
        <v>46</v>
      </c>
      <c r="M267" t="s">
        <v>62</v>
      </c>
      <c r="N267">
        <v>8</v>
      </c>
      <c r="P267" t="s">
        <v>220</v>
      </c>
    </row>
    <row r="268" spans="2:16" ht="15.75" x14ac:dyDescent="0.2">
      <c r="B268" s="7" t="s">
        <v>58</v>
      </c>
      <c r="C268" s="6" t="s">
        <v>204</v>
      </c>
      <c r="D268" t="s">
        <v>60</v>
      </c>
      <c r="E268" s="6" t="s">
        <v>56</v>
      </c>
      <c r="F268" s="11" t="s">
        <v>145</v>
      </c>
      <c r="G268" s="1">
        <v>44</v>
      </c>
      <c r="H268" s="2">
        <v>15</v>
      </c>
      <c r="I268" s="3">
        <f t="shared" si="4"/>
        <v>0.34090909090909088</v>
      </c>
      <c r="K268">
        <v>13</v>
      </c>
      <c r="L268" s="7" t="s">
        <v>46</v>
      </c>
      <c r="M268" t="s">
        <v>62</v>
      </c>
      <c r="N268">
        <v>12</v>
      </c>
      <c r="P268" t="s">
        <v>220</v>
      </c>
    </row>
    <row r="269" spans="2:16" ht="15.75" x14ac:dyDescent="0.2">
      <c r="B269" s="7" t="s">
        <v>58</v>
      </c>
      <c r="C269" s="6" t="s">
        <v>204</v>
      </c>
      <c r="D269" t="s">
        <v>60</v>
      </c>
      <c r="E269" s="6" t="s">
        <v>56</v>
      </c>
      <c r="F269" s="11" t="s">
        <v>145</v>
      </c>
      <c r="G269" s="1">
        <v>44</v>
      </c>
      <c r="H269" s="2">
        <v>17</v>
      </c>
      <c r="I269" s="3">
        <f t="shared" si="4"/>
        <v>0.38636363636363635</v>
      </c>
      <c r="K269">
        <v>13</v>
      </c>
      <c r="L269" s="7" t="s">
        <v>46</v>
      </c>
      <c r="M269" t="s">
        <v>62</v>
      </c>
      <c r="N269">
        <v>16</v>
      </c>
      <c r="P269" t="s">
        <v>220</v>
      </c>
    </row>
    <row r="270" spans="2:16" ht="15.75" x14ac:dyDescent="0.2">
      <c r="B270" s="7" t="s">
        <v>58</v>
      </c>
      <c r="C270" s="6" t="s">
        <v>221</v>
      </c>
      <c r="D270" t="s">
        <v>222</v>
      </c>
      <c r="E270" s="6" t="s">
        <v>56</v>
      </c>
      <c r="F270" s="11" t="s">
        <v>145</v>
      </c>
      <c r="G270" s="1">
        <v>44</v>
      </c>
      <c r="H270" s="2">
        <v>45</v>
      </c>
      <c r="I270" s="3">
        <f t="shared" si="4"/>
        <v>1.0227272727272727</v>
      </c>
      <c r="K270">
        <v>13</v>
      </c>
      <c r="L270" s="7" t="s">
        <v>46</v>
      </c>
      <c r="M270" t="s">
        <v>87</v>
      </c>
      <c r="N270">
        <v>4</v>
      </c>
      <c r="P270" t="s">
        <v>220</v>
      </c>
    </row>
    <row r="271" spans="2:16" ht="15.75" x14ac:dyDescent="0.2">
      <c r="B271" s="7" t="s">
        <v>58</v>
      </c>
      <c r="C271" s="6" t="s">
        <v>221</v>
      </c>
      <c r="D271" t="s">
        <v>222</v>
      </c>
      <c r="E271" s="6" t="s">
        <v>56</v>
      </c>
      <c r="F271" s="11" t="s">
        <v>145</v>
      </c>
      <c r="G271" s="1">
        <v>44</v>
      </c>
      <c r="H271" s="2">
        <v>44</v>
      </c>
      <c r="I271" s="3">
        <f t="shared" si="4"/>
        <v>1</v>
      </c>
      <c r="K271">
        <v>13</v>
      </c>
      <c r="L271" s="7" t="s">
        <v>46</v>
      </c>
      <c r="M271" t="s">
        <v>87</v>
      </c>
      <c r="N271">
        <v>8</v>
      </c>
      <c r="P271" t="s">
        <v>220</v>
      </c>
    </row>
    <row r="272" spans="2:16" ht="15.75" x14ac:dyDescent="0.2">
      <c r="B272" s="7" t="s">
        <v>58</v>
      </c>
      <c r="C272" s="6" t="s">
        <v>221</v>
      </c>
      <c r="D272" t="s">
        <v>222</v>
      </c>
      <c r="E272" s="6" t="s">
        <v>56</v>
      </c>
      <c r="F272" s="11" t="s">
        <v>145</v>
      </c>
      <c r="G272" s="1">
        <v>44</v>
      </c>
      <c r="H272" s="2">
        <v>44</v>
      </c>
      <c r="I272" s="3">
        <f t="shared" si="4"/>
        <v>1</v>
      </c>
      <c r="K272">
        <v>13</v>
      </c>
      <c r="L272" s="7" t="s">
        <v>46</v>
      </c>
      <c r="M272" t="s">
        <v>87</v>
      </c>
      <c r="N272">
        <v>12</v>
      </c>
      <c r="P272" t="s">
        <v>220</v>
      </c>
    </row>
    <row r="273" spans="2:16" ht="15.75" x14ac:dyDescent="0.2">
      <c r="B273" s="7" t="s">
        <v>58</v>
      </c>
      <c r="C273" s="6" t="s">
        <v>221</v>
      </c>
      <c r="D273" t="s">
        <v>222</v>
      </c>
      <c r="E273" s="6" t="s">
        <v>56</v>
      </c>
      <c r="F273" s="11" t="s">
        <v>145</v>
      </c>
      <c r="G273" s="1">
        <v>44</v>
      </c>
      <c r="H273" s="2">
        <v>42</v>
      </c>
      <c r="I273" s="3">
        <f t="shared" si="4"/>
        <v>0.95454545454545459</v>
      </c>
      <c r="K273">
        <v>13</v>
      </c>
      <c r="L273" s="7" t="s">
        <v>46</v>
      </c>
      <c r="M273" t="s">
        <v>87</v>
      </c>
      <c r="N273">
        <v>16</v>
      </c>
      <c r="P273" t="s">
        <v>220</v>
      </c>
    </row>
    <row r="274" spans="2:16" ht="15.75" x14ac:dyDescent="0.2">
      <c r="B274" s="7" t="s">
        <v>58</v>
      </c>
      <c r="C274" s="6" t="s">
        <v>221</v>
      </c>
      <c r="D274" t="s">
        <v>222</v>
      </c>
      <c r="E274" s="6" t="s">
        <v>44</v>
      </c>
      <c r="F274" s="11" t="s">
        <v>223</v>
      </c>
      <c r="G274" s="1">
        <v>1</v>
      </c>
      <c r="H274" s="2">
        <v>9</v>
      </c>
      <c r="I274" s="3">
        <f t="shared" si="4"/>
        <v>9</v>
      </c>
      <c r="K274">
        <v>13</v>
      </c>
      <c r="L274" s="7" t="s">
        <v>224</v>
      </c>
      <c r="M274" t="s">
        <v>87</v>
      </c>
      <c r="N274">
        <v>4</v>
      </c>
      <c r="P274" t="s">
        <v>220</v>
      </c>
    </row>
    <row r="275" spans="2:16" ht="15.75" x14ac:dyDescent="0.2">
      <c r="B275" s="7" t="s">
        <v>58</v>
      </c>
      <c r="C275" s="6" t="s">
        <v>221</v>
      </c>
      <c r="D275" t="s">
        <v>222</v>
      </c>
      <c r="E275" s="6" t="s">
        <v>44</v>
      </c>
      <c r="F275" s="11" t="s">
        <v>223</v>
      </c>
      <c r="G275" s="1">
        <v>1</v>
      </c>
      <c r="H275" s="2">
        <v>5.5</v>
      </c>
      <c r="I275" s="3">
        <f t="shared" si="4"/>
        <v>5.5</v>
      </c>
      <c r="K275">
        <v>13</v>
      </c>
      <c r="L275" s="7" t="s">
        <v>224</v>
      </c>
      <c r="M275" t="s">
        <v>87</v>
      </c>
      <c r="N275">
        <v>8</v>
      </c>
      <c r="P275" t="s">
        <v>220</v>
      </c>
    </row>
    <row r="276" spans="2:16" ht="15.75" x14ac:dyDescent="0.2">
      <c r="B276" s="7" t="s">
        <v>58</v>
      </c>
      <c r="C276" s="6" t="s">
        <v>221</v>
      </c>
      <c r="D276" t="s">
        <v>222</v>
      </c>
      <c r="E276" s="6" t="s">
        <v>44</v>
      </c>
      <c r="F276" s="11" t="s">
        <v>223</v>
      </c>
      <c r="G276" s="1">
        <v>1</v>
      </c>
      <c r="H276" s="2">
        <v>4.5</v>
      </c>
      <c r="I276" s="3">
        <f t="shared" si="4"/>
        <v>4.5</v>
      </c>
      <c r="K276">
        <v>13</v>
      </c>
      <c r="L276" s="7" t="s">
        <v>224</v>
      </c>
      <c r="M276" t="s">
        <v>87</v>
      </c>
      <c r="N276">
        <v>12</v>
      </c>
      <c r="P276" t="s">
        <v>220</v>
      </c>
    </row>
    <row r="277" spans="2:16" ht="15.75" x14ac:dyDescent="0.2">
      <c r="B277" s="7" t="s">
        <v>58</v>
      </c>
      <c r="C277" s="6" t="s">
        <v>221</v>
      </c>
      <c r="D277" t="s">
        <v>222</v>
      </c>
      <c r="E277" s="6" t="s">
        <v>44</v>
      </c>
      <c r="F277" s="11" t="s">
        <v>223</v>
      </c>
      <c r="G277" s="1">
        <v>1</v>
      </c>
      <c r="H277" s="2">
        <v>4.5</v>
      </c>
      <c r="I277" s="3">
        <f t="shared" si="4"/>
        <v>4.5</v>
      </c>
      <c r="K277">
        <v>13</v>
      </c>
      <c r="L277" s="7" t="s">
        <v>224</v>
      </c>
      <c r="M277" t="s">
        <v>87</v>
      </c>
      <c r="N277">
        <v>16</v>
      </c>
      <c r="P277" t="s">
        <v>220</v>
      </c>
    </row>
    <row r="278" spans="2:16" ht="15.75" x14ac:dyDescent="0.2">
      <c r="B278" s="7" t="s">
        <v>58</v>
      </c>
      <c r="C278" s="6" t="s">
        <v>221</v>
      </c>
      <c r="D278" t="s">
        <v>222</v>
      </c>
      <c r="E278" s="6" t="s">
        <v>44</v>
      </c>
      <c r="F278" s="11" t="s">
        <v>225</v>
      </c>
      <c r="G278" s="1">
        <v>1</v>
      </c>
      <c r="H278" s="2">
        <v>3.5</v>
      </c>
      <c r="I278" s="3">
        <f t="shared" si="4"/>
        <v>3.5</v>
      </c>
      <c r="K278">
        <v>13</v>
      </c>
      <c r="L278" s="7" t="s">
        <v>224</v>
      </c>
      <c r="M278" t="s">
        <v>87</v>
      </c>
      <c r="N278">
        <v>4</v>
      </c>
      <c r="P278" t="s">
        <v>220</v>
      </c>
    </row>
    <row r="279" spans="2:16" ht="15.75" x14ac:dyDescent="0.2">
      <c r="B279" s="7" t="s">
        <v>58</v>
      </c>
      <c r="C279" s="6" t="s">
        <v>221</v>
      </c>
      <c r="D279" t="s">
        <v>222</v>
      </c>
      <c r="E279" s="6" t="s">
        <v>44</v>
      </c>
      <c r="F279" s="11" t="s">
        <v>225</v>
      </c>
      <c r="G279" s="1">
        <v>1</v>
      </c>
      <c r="H279" s="2">
        <v>3</v>
      </c>
      <c r="I279" s="3">
        <f t="shared" si="4"/>
        <v>3</v>
      </c>
      <c r="K279">
        <v>13</v>
      </c>
      <c r="L279" s="7" t="s">
        <v>224</v>
      </c>
      <c r="M279" t="s">
        <v>87</v>
      </c>
      <c r="N279">
        <v>8</v>
      </c>
      <c r="P279" t="s">
        <v>220</v>
      </c>
    </row>
    <row r="280" spans="2:16" ht="15.75" x14ac:dyDescent="0.2">
      <c r="B280" s="7" t="s">
        <v>58</v>
      </c>
      <c r="C280" s="6" t="s">
        <v>221</v>
      </c>
      <c r="D280" t="s">
        <v>222</v>
      </c>
      <c r="E280" s="6" t="s">
        <v>44</v>
      </c>
      <c r="F280" s="11" t="s">
        <v>225</v>
      </c>
      <c r="G280" s="1">
        <v>1</v>
      </c>
      <c r="H280" s="2">
        <v>2.8</v>
      </c>
      <c r="I280" s="3">
        <f t="shared" si="4"/>
        <v>2.8</v>
      </c>
      <c r="K280">
        <v>13</v>
      </c>
      <c r="L280" s="7" t="s">
        <v>224</v>
      </c>
      <c r="M280" t="s">
        <v>87</v>
      </c>
      <c r="N280">
        <v>12</v>
      </c>
      <c r="P280" t="s">
        <v>220</v>
      </c>
    </row>
    <row r="281" spans="2:16" ht="15.75" x14ac:dyDescent="0.2">
      <c r="B281" s="7" t="s">
        <v>58</v>
      </c>
      <c r="C281" s="6" t="s">
        <v>221</v>
      </c>
      <c r="D281" t="s">
        <v>222</v>
      </c>
      <c r="E281" s="6" t="s">
        <v>44</v>
      </c>
      <c r="F281" s="11" t="s">
        <v>225</v>
      </c>
      <c r="G281" s="1">
        <v>1</v>
      </c>
      <c r="H281" s="2">
        <v>2.4</v>
      </c>
      <c r="I281" s="3">
        <f t="shared" si="4"/>
        <v>2.4</v>
      </c>
      <c r="K281">
        <v>13</v>
      </c>
      <c r="L281" s="7" t="s">
        <v>224</v>
      </c>
      <c r="M281" t="s">
        <v>87</v>
      </c>
      <c r="N281">
        <v>16</v>
      </c>
      <c r="P281" t="s">
        <v>220</v>
      </c>
    </row>
    <row r="282" spans="2:16" ht="15.75" x14ac:dyDescent="0.2">
      <c r="B282" s="7" t="s">
        <v>58</v>
      </c>
      <c r="C282" s="6" t="s">
        <v>221</v>
      </c>
      <c r="D282" t="s">
        <v>60</v>
      </c>
      <c r="E282" s="6" t="s">
        <v>44</v>
      </c>
      <c r="F282" s="11" t="s">
        <v>223</v>
      </c>
      <c r="G282" s="1">
        <v>1</v>
      </c>
      <c r="H282" s="2">
        <v>1.8</v>
      </c>
      <c r="I282" s="3">
        <f t="shared" si="4"/>
        <v>1.8</v>
      </c>
      <c r="K282">
        <v>13</v>
      </c>
      <c r="L282" s="7" t="s">
        <v>224</v>
      </c>
      <c r="M282" t="s">
        <v>87</v>
      </c>
      <c r="N282">
        <v>4</v>
      </c>
      <c r="P282" t="s">
        <v>220</v>
      </c>
    </row>
    <row r="283" spans="2:16" ht="15.75" x14ac:dyDescent="0.2">
      <c r="B283" s="7" t="s">
        <v>58</v>
      </c>
      <c r="C283" s="6" t="s">
        <v>221</v>
      </c>
      <c r="D283" t="s">
        <v>60</v>
      </c>
      <c r="E283" s="6" t="s">
        <v>44</v>
      </c>
      <c r="F283" s="11" t="s">
        <v>223</v>
      </c>
      <c r="G283" s="1">
        <v>1</v>
      </c>
      <c r="H283" s="2">
        <v>2.4</v>
      </c>
      <c r="I283" s="3">
        <f t="shared" si="4"/>
        <v>2.4</v>
      </c>
      <c r="K283">
        <v>13</v>
      </c>
      <c r="L283" s="7" t="s">
        <v>224</v>
      </c>
      <c r="M283" t="s">
        <v>87</v>
      </c>
      <c r="N283">
        <v>8</v>
      </c>
      <c r="P283" t="s">
        <v>220</v>
      </c>
    </row>
    <row r="284" spans="2:16" ht="15.75" x14ac:dyDescent="0.2">
      <c r="B284" s="7" t="s">
        <v>58</v>
      </c>
      <c r="C284" s="6" t="s">
        <v>221</v>
      </c>
      <c r="D284" t="s">
        <v>60</v>
      </c>
      <c r="E284" s="6" t="s">
        <v>44</v>
      </c>
      <c r="F284" s="11" t="s">
        <v>223</v>
      </c>
      <c r="G284" s="1">
        <v>1</v>
      </c>
      <c r="H284" s="2">
        <v>3.2</v>
      </c>
      <c r="I284" s="3">
        <f t="shared" ref="I284:I347" si="5">H284/G284</f>
        <v>3.2</v>
      </c>
      <c r="K284">
        <v>13</v>
      </c>
      <c r="L284" s="7" t="s">
        <v>224</v>
      </c>
      <c r="M284" t="s">
        <v>87</v>
      </c>
      <c r="N284">
        <v>12</v>
      </c>
      <c r="P284" t="s">
        <v>220</v>
      </c>
    </row>
    <row r="285" spans="2:16" ht="15.75" x14ac:dyDescent="0.2">
      <c r="B285" s="7" t="s">
        <v>58</v>
      </c>
      <c r="C285" s="6" t="s">
        <v>221</v>
      </c>
      <c r="D285" t="s">
        <v>60</v>
      </c>
      <c r="E285" s="6" t="s">
        <v>44</v>
      </c>
      <c r="F285" s="11" t="s">
        <v>223</v>
      </c>
      <c r="G285" s="1">
        <v>1</v>
      </c>
      <c r="H285" s="2">
        <v>2.8</v>
      </c>
      <c r="I285" s="3">
        <f t="shared" si="5"/>
        <v>2.8</v>
      </c>
      <c r="K285">
        <v>13</v>
      </c>
      <c r="L285" s="7" t="s">
        <v>224</v>
      </c>
      <c r="M285" t="s">
        <v>87</v>
      </c>
      <c r="N285">
        <v>16</v>
      </c>
      <c r="P285" t="s">
        <v>220</v>
      </c>
    </row>
    <row r="286" spans="2:16" ht="15.75" x14ac:dyDescent="0.2">
      <c r="B286" s="7" t="s">
        <v>58</v>
      </c>
      <c r="C286" s="6" t="s">
        <v>221</v>
      </c>
      <c r="D286" t="s">
        <v>60</v>
      </c>
      <c r="E286" s="6" t="s">
        <v>44</v>
      </c>
      <c r="F286" s="11" t="s">
        <v>225</v>
      </c>
      <c r="G286" s="1">
        <v>1</v>
      </c>
      <c r="H286" s="2">
        <v>1</v>
      </c>
      <c r="I286" s="3">
        <f t="shared" si="5"/>
        <v>1</v>
      </c>
      <c r="K286">
        <v>13</v>
      </c>
      <c r="L286" s="7" t="s">
        <v>224</v>
      </c>
      <c r="M286" t="s">
        <v>87</v>
      </c>
      <c r="N286">
        <v>4</v>
      </c>
      <c r="P286" t="s">
        <v>220</v>
      </c>
    </row>
    <row r="287" spans="2:16" ht="15.75" x14ac:dyDescent="0.2">
      <c r="B287" s="7" t="s">
        <v>58</v>
      </c>
      <c r="C287" s="6" t="s">
        <v>221</v>
      </c>
      <c r="D287" t="s">
        <v>60</v>
      </c>
      <c r="E287" s="6" t="s">
        <v>44</v>
      </c>
      <c r="F287" s="11" t="s">
        <v>225</v>
      </c>
      <c r="G287" s="1">
        <v>1</v>
      </c>
      <c r="H287" s="2">
        <v>1</v>
      </c>
      <c r="I287" s="3">
        <f t="shared" si="5"/>
        <v>1</v>
      </c>
      <c r="K287">
        <v>13</v>
      </c>
      <c r="L287" s="7" t="s">
        <v>224</v>
      </c>
      <c r="M287" t="s">
        <v>87</v>
      </c>
      <c r="N287">
        <v>8</v>
      </c>
      <c r="P287" t="s">
        <v>220</v>
      </c>
    </row>
    <row r="288" spans="2:16" ht="15.75" x14ac:dyDescent="0.2">
      <c r="B288" s="7" t="s">
        <v>58</v>
      </c>
      <c r="C288" s="6" t="s">
        <v>221</v>
      </c>
      <c r="D288" t="s">
        <v>60</v>
      </c>
      <c r="E288" s="6" t="s">
        <v>44</v>
      </c>
      <c r="F288" s="11" t="s">
        <v>225</v>
      </c>
      <c r="G288" s="1">
        <v>1</v>
      </c>
      <c r="H288" s="2">
        <v>0.9</v>
      </c>
      <c r="I288" s="3">
        <f t="shared" si="5"/>
        <v>0.9</v>
      </c>
      <c r="K288">
        <v>13</v>
      </c>
      <c r="L288" s="7" t="s">
        <v>224</v>
      </c>
      <c r="M288" t="s">
        <v>87</v>
      </c>
      <c r="N288">
        <v>12</v>
      </c>
      <c r="P288" t="s">
        <v>220</v>
      </c>
    </row>
    <row r="289" spans="2:16" ht="15.75" x14ac:dyDescent="0.2">
      <c r="B289" s="7" t="s">
        <v>58</v>
      </c>
      <c r="C289" s="6" t="s">
        <v>221</v>
      </c>
      <c r="D289" t="s">
        <v>60</v>
      </c>
      <c r="E289" s="6" t="s">
        <v>44</v>
      </c>
      <c r="F289" s="11" t="s">
        <v>225</v>
      </c>
      <c r="G289" s="1">
        <v>1</v>
      </c>
      <c r="H289" s="2">
        <v>1</v>
      </c>
      <c r="I289" s="3">
        <f t="shared" si="5"/>
        <v>1</v>
      </c>
      <c r="K289">
        <v>13</v>
      </c>
      <c r="L289" s="7" t="s">
        <v>224</v>
      </c>
      <c r="M289" t="s">
        <v>87</v>
      </c>
      <c r="N289">
        <v>16</v>
      </c>
      <c r="P289" t="s">
        <v>220</v>
      </c>
    </row>
    <row r="290" spans="2:16" ht="15.75" x14ac:dyDescent="0.2">
      <c r="B290" s="7" t="s">
        <v>14</v>
      </c>
      <c r="C290" s="6" t="s">
        <v>212</v>
      </c>
      <c r="D290" t="s">
        <v>226</v>
      </c>
      <c r="E290" s="6" t="s">
        <v>143</v>
      </c>
      <c r="F290" s="11" t="s">
        <v>26</v>
      </c>
      <c r="G290" s="1">
        <v>62</v>
      </c>
      <c r="H290" s="2">
        <v>55</v>
      </c>
      <c r="I290" s="3">
        <f t="shared" si="5"/>
        <v>0.88709677419354838</v>
      </c>
      <c r="K290">
        <v>14</v>
      </c>
      <c r="L290" s="7" t="s">
        <v>148</v>
      </c>
      <c r="M290" t="s">
        <v>227</v>
      </c>
      <c r="P290" t="s">
        <v>228</v>
      </c>
    </row>
    <row r="291" spans="2:16" ht="15.75" x14ac:dyDescent="0.2">
      <c r="B291" s="7" t="s">
        <v>14</v>
      </c>
      <c r="C291" s="6" t="s">
        <v>212</v>
      </c>
      <c r="D291" t="s">
        <v>226</v>
      </c>
      <c r="E291" s="6" t="s">
        <v>143</v>
      </c>
      <c r="F291" s="11" t="s">
        <v>26</v>
      </c>
      <c r="G291" s="1">
        <v>55</v>
      </c>
      <c r="H291" s="2">
        <v>45</v>
      </c>
      <c r="I291" s="3">
        <f t="shared" si="5"/>
        <v>0.81818181818181823</v>
      </c>
      <c r="K291">
        <v>14</v>
      </c>
      <c r="L291" s="7" t="s">
        <v>148</v>
      </c>
      <c r="M291" t="s">
        <v>27</v>
      </c>
      <c r="P291" t="s">
        <v>228</v>
      </c>
    </row>
    <row r="292" spans="2:16" ht="15.75" x14ac:dyDescent="0.2">
      <c r="B292" s="7" t="s">
        <v>14</v>
      </c>
      <c r="C292" s="6" t="s">
        <v>212</v>
      </c>
      <c r="D292" t="s">
        <v>226</v>
      </c>
      <c r="E292" s="6" t="s">
        <v>143</v>
      </c>
      <c r="F292" s="11" t="s">
        <v>26</v>
      </c>
      <c r="G292" s="1">
        <v>190</v>
      </c>
      <c r="H292" s="2">
        <v>90</v>
      </c>
      <c r="I292" s="3">
        <f t="shared" si="5"/>
        <v>0.47368421052631576</v>
      </c>
      <c r="K292">
        <v>14</v>
      </c>
      <c r="L292" s="7" t="s">
        <v>148</v>
      </c>
      <c r="M292" t="s">
        <v>229</v>
      </c>
      <c r="P292" t="s">
        <v>228</v>
      </c>
    </row>
    <row r="293" spans="2:16" ht="15.75" x14ac:dyDescent="0.2">
      <c r="B293" s="7" t="s">
        <v>14</v>
      </c>
      <c r="C293" s="6" t="s">
        <v>212</v>
      </c>
      <c r="D293" t="s">
        <v>226</v>
      </c>
      <c r="E293" s="6" t="s">
        <v>143</v>
      </c>
      <c r="F293" s="11" t="s">
        <v>26</v>
      </c>
      <c r="G293" s="1">
        <v>40</v>
      </c>
      <c r="H293" s="2">
        <v>75</v>
      </c>
      <c r="I293" s="3">
        <f t="shared" si="5"/>
        <v>1.875</v>
      </c>
      <c r="K293">
        <v>14</v>
      </c>
      <c r="L293" s="7" t="s">
        <v>148</v>
      </c>
      <c r="M293" t="s">
        <v>230</v>
      </c>
      <c r="P293" t="s">
        <v>228</v>
      </c>
    </row>
    <row r="294" spans="2:16" ht="15.75" x14ac:dyDescent="0.2">
      <c r="B294" s="7" t="s">
        <v>14</v>
      </c>
      <c r="C294" s="6" t="s">
        <v>212</v>
      </c>
      <c r="D294" t="s">
        <v>226</v>
      </c>
      <c r="E294" s="6" t="s">
        <v>143</v>
      </c>
      <c r="F294" s="11" t="s">
        <v>26</v>
      </c>
      <c r="G294" s="1">
        <v>165</v>
      </c>
      <c r="H294" s="2">
        <v>80</v>
      </c>
      <c r="I294" s="3">
        <f t="shared" si="5"/>
        <v>0.48484848484848486</v>
      </c>
      <c r="K294">
        <v>14</v>
      </c>
      <c r="L294" s="7" t="s">
        <v>148</v>
      </c>
      <c r="M294" t="s">
        <v>231</v>
      </c>
      <c r="P294" t="s">
        <v>228</v>
      </c>
    </row>
    <row r="295" spans="2:16" ht="15.75" x14ac:dyDescent="0.2">
      <c r="B295" s="7" t="s">
        <v>14</v>
      </c>
      <c r="C295" s="6" t="s">
        <v>212</v>
      </c>
      <c r="D295" t="s">
        <v>226</v>
      </c>
      <c r="E295" s="6" t="s">
        <v>143</v>
      </c>
      <c r="F295" s="11" t="s">
        <v>93</v>
      </c>
      <c r="G295" s="1">
        <v>220</v>
      </c>
      <c r="H295" s="2">
        <v>220</v>
      </c>
      <c r="I295" s="3">
        <f t="shared" si="5"/>
        <v>1</v>
      </c>
      <c r="K295">
        <v>14</v>
      </c>
      <c r="L295" s="7" t="s">
        <v>148</v>
      </c>
      <c r="M295" t="s">
        <v>227</v>
      </c>
      <c r="P295" t="s">
        <v>228</v>
      </c>
    </row>
    <row r="296" spans="2:16" ht="15.75" x14ac:dyDescent="0.2">
      <c r="B296" s="7" t="s">
        <v>14</v>
      </c>
      <c r="C296" s="6" t="s">
        <v>212</v>
      </c>
      <c r="D296" t="s">
        <v>226</v>
      </c>
      <c r="E296" s="6" t="s">
        <v>143</v>
      </c>
      <c r="F296" s="11" t="s">
        <v>93</v>
      </c>
      <c r="G296" s="1">
        <v>300</v>
      </c>
      <c r="H296" s="2">
        <v>140</v>
      </c>
      <c r="I296" s="3">
        <f t="shared" si="5"/>
        <v>0.46666666666666667</v>
      </c>
      <c r="K296">
        <v>14</v>
      </c>
      <c r="L296" s="7" t="s">
        <v>148</v>
      </c>
      <c r="M296" t="s">
        <v>27</v>
      </c>
      <c r="P296" t="s">
        <v>228</v>
      </c>
    </row>
    <row r="297" spans="2:16" ht="15.75" x14ac:dyDescent="0.2">
      <c r="B297" s="7" t="s">
        <v>14</v>
      </c>
      <c r="C297" s="6" t="s">
        <v>212</v>
      </c>
      <c r="D297" t="s">
        <v>226</v>
      </c>
      <c r="E297" s="6" t="s">
        <v>143</v>
      </c>
      <c r="F297" s="11" t="s">
        <v>93</v>
      </c>
      <c r="G297" s="1">
        <v>220</v>
      </c>
      <c r="H297" s="2">
        <v>80</v>
      </c>
      <c r="I297" s="3">
        <f t="shared" si="5"/>
        <v>0.36363636363636365</v>
      </c>
      <c r="K297">
        <v>14</v>
      </c>
      <c r="L297" s="7" t="s">
        <v>148</v>
      </c>
      <c r="M297" t="s">
        <v>229</v>
      </c>
      <c r="P297" t="s">
        <v>228</v>
      </c>
    </row>
    <row r="298" spans="2:16" ht="15.75" x14ac:dyDescent="0.2">
      <c r="B298" s="7" t="s">
        <v>14</v>
      </c>
      <c r="C298" s="6" t="s">
        <v>212</v>
      </c>
      <c r="D298" t="s">
        <v>226</v>
      </c>
      <c r="E298" s="6" t="s">
        <v>143</v>
      </c>
      <c r="F298" s="11" t="s">
        <v>93</v>
      </c>
      <c r="G298" s="1">
        <v>180</v>
      </c>
      <c r="H298" s="2">
        <v>100</v>
      </c>
      <c r="I298" s="3">
        <f t="shared" si="5"/>
        <v>0.55555555555555558</v>
      </c>
      <c r="K298">
        <v>14</v>
      </c>
      <c r="L298" s="7" t="s">
        <v>148</v>
      </c>
      <c r="M298" t="s">
        <v>230</v>
      </c>
      <c r="P298" t="s">
        <v>228</v>
      </c>
    </row>
    <row r="299" spans="2:16" ht="15.75" x14ac:dyDescent="0.2">
      <c r="B299" s="7" t="s">
        <v>14</v>
      </c>
      <c r="C299" s="6" t="s">
        <v>212</v>
      </c>
      <c r="D299" t="s">
        <v>226</v>
      </c>
      <c r="E299" s="6" t="s">
        <v>143</v>
      </c>
      <c r="F299" s="11" t="s">
        <v>93</v>
      </c>
      <c r="G299" s="1">
        <v>190</v>
      </c>
      <c r="H299" s="2">
        <v>120</v>
      </c>
      <c r="I299" s="3">
        <f t="shared" si="5"/>
        <v>0.63157894736842102</v>
      </c>
      <c r="K299">
        <v>14</v>
      </c>
      <c r="L299" s="7" t="s">
        <v>148</v>
      </c>
      <c r="M299" t="s">
        <v>231</v>
      </c>
      <c r="P299" t="s">
        <v>228</v>
      </c>
    </row>
    <row r="300" spans="2:16" ht="15.75" x14ac:dyDescent="0.2">
      <c r="B300" s="7" t="s">
        <v>14</v>
      </c>
      <c r="C300" s="6" t="s">
        <v>173</v>
      </c>
      <c r="D300" t="s">
        <v>232</v>
      </c>
      <c r="E300" s="6" t="s">
        <v>175</v>
      </c>
      <c r="F300" s="11" t="s">
        <v>233</v>
      </c>
      <c r="G300" s="1">
        <v>0.25</v>
      </c>
      <c r="H300" s="2">
        <v>0.1</v>
      </c>
      <c r="I300" s="3">
        <f t="shared" si="5"/>
        <v>0.4</v>
      </c>
      <c r="K300">
        <v>15</v>
      </c>
      <c r="L300" s="7" t="s">
        <v>130</v>
      </c>
      <c r="M300" t="s">
        <v>234</v>
      </c>
      <c r="N300" t="s">
        <v>235</v>
      </c>
      <c r="P300" t="s">
        <v>236</v>
      </c>
    </row>
    <row r="301" spans="2:16" ht="15.75" x14ac:dyDescent="0.2">
      <c r="B301" s="7" t="s">
        <v>14</v>
      </c>
      <c r="C301" s="6" t="s">
        <v>173</v>
      </c>
      <c r="D301" t="s">
        <v>232</v>
      </c>
      <c r="E301" s="6" t="s">
        <v>175</v>
      </c>
      <c r="F301" s="11" t="s">
        <v>233</v>
      </c>
      <c r="G301" s="1">
        <v>0.1</v>
      </c>
      <c r="H301" s="2">
        <v>0.05</v>
      </c>
      <c r="I301" s="3">
        <f t="shared" si="5"/>
        <v>0.5</v>
      </c>
      <c r="K301">
        <v>15</v>
      </c>
      <c r="L301" s="7" t="s">
        <v>130</v>
      </c>
      <c r="M301" t="s">
        <v>234</v>
      </c>
      <c r="N301" t="s">
        <v>237</v>
      </c>
      <c r="P301" t="s">
        <v>236</v>
      </c>
    </row>
    <row r="302" spans="2:16" ht="15.75" x14ac:dyDescent="0.2">
      <c r="B302" s="7" t="s">
        <v>14</v>
      </c>
      <c r="C302" s="6" t="s">
        <v>173</v>
      </c>
      <c r="D302" t="s">
        <v>232</v>
      </c>
      <c r="E302" s="6" t="s">
        <v>175</v>
      </c>
      <c r="F302" s="11" t="s">
        <v>233</v>
      </c>
      <c r="G302" s="1">
        <v>1</v>
      </c>
      <c r="H302" s="2">
        <v>1.4</v>
      </c>
      <c r="I302" s="3">
        <f t="shared" si="5"/>
        <v>1.4</v>
      </c>
      <c r="K302">
        <v>15</v>
      </c>
      <c r="L302" s="7" t="s">
        <v>130</v>
      </c>
      <c r="M302" t="s">
        <v>238</v>
      </c>
      <c r="N302" t="s">
        <v>235</v>
      </c>
      <c r="P302" t="s">
        <v>236</v>
      </c>
    </row>
    <row r="303" spans="2:16" ht="15.75" x14ac:dyDescent="0.2">
      <c r="B303" s="7" t="s">
        <v>14</v>
      </c>
      <c r="C303" s="6" t="s">
        <v>173</v>
      </c>
      <c r="D303" t="s">
        <v>232</v>
      </c>
      <c r="E303" s="6" t="s">
        <v>175</v>
      </c>
      <c r="F303" s="11" t="s">
        <v>233</v>
      </c>
      <c r="G303" s="1">
        <v>1.2</v>
      </c>
      <c r="H303" s="2">
        <v>0.02</v>
      </c>
      <c r="I303" s="3">
        <f t="shared" si="5"/>
        <v>1.6666666666666666E-2</v>
      </c>
      <c r="K303">
        <v>15</v>
      </c>
      <c r="L303" s="7" t="s">
        <v>130</v>
      </c>
      <c r="M303" t="s">
        <v>238</v>
      </c>
      <c r="N303" t="s">
        <v>237</v>
      </c>
      <c r="P303" t="s">
        <v>236</v>
      </c>
    </row>
    <row r="304" spans="2:16" ht="15.75" x14ac:dyDescent="0.2">
      <c r="B304" s="7" t="s">
        <v>14</v>
      </c>
      <c r="C304" s="6" t="s">
        <v>173</v>
      </c>
      <c r="D304" t="s">
        <v>232</v>
      </c>
      <c r="E304" s="6" t="s">
        <v>175</v>
      </c>
      <c r="F304" s="11" t="s">
        <v>233</v>
      </c>
      <c r="G304" s="1">
        <v>1</v>
      </c>
      <c r="H304" s="2">
        <v>1.45</v>
      </c>
      <c r="I304" s="3">
        <f t="shared" si="5"/>
        <v>1.45</v>
      </c>
      <c r="K304">
        <v>15</v>
      </c>
      <c r="L304" s="7" t="s">
        <v>151</v>
      </c>
      <c r="M304" t="s">
        <v>239</v>
      </c>
      <c r="N304">
        <v>50</v>
      </c>
      <c r="P304" t="s">
        <v>236</v>
      </c>
    </row>
    <row r="305" spans="2:16" ht="15.75" x14ac:dyDescent="0.2">
      <c r="B305" s="7" t="s">
        <v>14</v>
      </c>
      <c r="C305" s="6" t="s">
        <v>173</v>
      </c>
      <c r="D305" t="s">
        <v>232</v>
      </c>
      <c r="E305" s="6" t="s">
        <v>175</v>
      </c>
      <c r="F305" s="11" t="s">
        <v>233</v>
      </c>
      <c r="G305" s="1">
        <v>1</v>
      </c>
      <c r="H305" s="2">
        <v>1.75</v>
      </c>
      <c r="I305" s="3">
        <f t="shared" si="5"/>
        <v>1.75</v>
      </c>
      <c r="K305">
        <v>15</v>
      </c>
      <c r="L305" s="7" t="s">
        <v>151</v>
      </c>
      <c r="M305" t="s">
        <v>239</v>
      </c>
      <c r="N305">
        <v>100</v>
      </c>
      <c r="P305" t="s">
        <v>236</v>
      </c>
    </row>
    <row r="306" spans="2:16" ht="15.75" x14ac:dyDescent="0.2">
      <c r="B306" s="7" t="s">
        <v>14</v>
      </c>
      <c r="C306" s="6" t="s">
        <v>173</v>
      </c>
      <c r="D306" t="s">
        <v>232</v>
      </c>
      <c r="E306" s="6" t="s">
        <v>175</v>
      </c>
      <c r="F306" s="11" t="s">
        <v>233</v>
      </c>
      <c r="G306" s="1">
        <v>1.2</v>
      </c>
      <c r="H306" s="2">
        <v>0.15</v>
      </c>
      <c r="I306" s="3">
        <f t="shared" si="5"/>
        <v>0.125</v>
      </c>
      <c r="K306">
        <v>15</v>
      </c>
      <c r="L306" s="7" t="s">
        <v>151</v>
      </c>
      <c r="M306" t="s">
        <v>240</v>
      </c>
      <c r="N306">
        <v>50</v>
      </c>
      <c r="P306" t="s">
        <v>236</v>
      </c>
    </row>
    <row r="307" spans="2:16" ht="15.75" x14ac:dyDescent="0.2">
      <c r="B307" s="7" t="s">
        <v>14</v>
      </c>
      <c r="C307" s="6" t="s">
        <v>173</v>
      </c>
      <c r="D307" t="s">
        <v>232</v>
      </c>
      <c r="E307" s="6" t="s">
        <v>175</v>
      </c>
      <c r="F307" s="11" t="s">
        <v>233</v>
      </c>
      <c r="G307" s="1">
        <v>1.2</v>
      </c>
      <c r="H307" s="2">
        <v>0.05</v>
      </c>
      <c r="I307" s="3">
        <f t="shared" si="5"/>
        <v>4.1666666666666671E-2</v>
      </c>
      <c r="K307">
        <v>15</v>
      </c>
      <c r="L307" s="7" t="s">
        <v>151</v>
      </c>
      <c r="M307" t="s">
        <v>240</v>
      </c>
      <c r="N307">
        <v>100</v>
      </c>
      <c r="P307" t="s">
        <v>236</v>
      </c>
    </row>
    <row r="308" spans="2:16" ht="15.75" x14ac:dyDescent="0.2">
      <c r="B308" s="7" t="s">
        <v>14</v>
      </c>
      <c r="C308" s="6" t="s">
        <v>173</v>
      </c>
      <c r="D308" t="s">
        <v>232</v>
      </c>
      <c r="E308" s="6" t="s">
        <v>175</v>
      </c>
      <c r="F308" s="11" t="s">
        <v>241</v>
      </c>
      <c r="G308" s="1">
        <v>5</v>
      </c>
      <c r="H308" s="2">
        <v>7</v>
      </c>
      <c r="I308" s="3">
        <f t="shared" si="5"/>
        <v>1.4</v>
      </c>
      <c r="K308">
        <v>15</v>
      </c>
      <c r="L308" s="7" t="s">
        <v>151</v>
      </c>
      <c r="M308" t="s">
        <v>240</v>
      </c>
      <c r="N308">
        <v>50</v>
      </c>
      <c r="P308" t="s">
        <v>236</v>
      </c>
    </row>
    <row r="309" spans="2:16" ht="15.75" x14ac:dyDescent="0.2">
      <c r="B309" s="7" t="s">
        <v>14</v>
      </c>
      <c r="C309" s="6" t="s">
        <v>173</v>
      </c>
      <c r="D309" t="s">
        <v>232</v>
      </c>
      <c r="E309" s="6" t="s">
        <v>175</v>
      </c>
      <c r="F309" s="11" t="s">
        <v>241</v>
      </c>
      <c r="G309" s="1">
        <v>5</v>
      </c>
      <c r="H309" s="2">
        <v>12</v>
      </c>
      <c r="I309" s="3">
        <f t="shared" si="5"/>
        <v>2.4</v>
      </c>
      <c r="K309">
        <v>15</v>
      </c>
      <c r="L309" s="7" t="s">
        <v>151</v>
      </c>
      <c r="M309" t="s">
        <v>240</v>
      </c>
      <c r="N309">
        <v>100</v>
      </c>
      <c r="P309" t="s">
        <v>236</v>
      </c>
    </row>
    <row r="310" spans="2:16" ht="15.75" x14ac:dyDescent="0.2">
      <c r="B310" s="7" t="s">
        <v>58</v>
      </c>
      <c r="C310" s="6" t="s">
        <v>204</v>
      </c>
      <c r="D310" t="s">
        <v>242</v>
      </c>
      <c r="E310" s="6" t="s">
        <v>56</v>
      </c>
      <c r="F310" s="11" t="s">
        <v>243</v>
      </c>
      <c r="G310" s="1">
        <v>0.75</v>
      </c>
      <c r="H310" s="2">
        <v>0.87</v>
      </c>
      <c r="I310" s="3">
        <f t="shared" si="5"/>
        <v>1.1599999999999999</v>
      </c>
      <c r="J310">
        <v>0</v>
      </c>
      <c r="K310">
        <v>16</v>
      </c>
      <c r="L310" s="7" t="s">
        <v>39</v>
      </c>
      <c r="M310" t="s">
        <v>84</v>
      </c>
      <c r="P310" t="s">
        <v>244</v>
      </c>
    </row>
    <row r="311" spans="2:16" ht="15.75" x14ac:dyDescent="0.2">
      <c r="B311" s="7" t="s">
        <v>58</v>
      </c>
      <c r="C311" s="6" t="s">
        <v>204</v>
      </c>
      <c r="D311" t="s">
        <v>242</v>
      </c>
      <c r="E311" s="6" t="s">
        <v>56</v>
      </c>
      <c r="F311" s="11" t="s">
        <v>243</v>
      </c>
      <c r="G311" s="1">
        <v>0.75</v>
      </c>
      <c r="H311" s="2">
        <v>0.93</v>
      </c>
      <c r="I311" s="3">
        <f t="shared" si="5"/>
        <v>1.24</v>
      </c>
      <c r="J311">
        <v>3</v>
      </c>
      <c r="K311">
        <v>16</v>
      </c>
      <c r="L311" s="7" t="s">
        <v>39</v>
      </c>
      <c r="M311" t="s">
        <v>133</v>
      </c>
      <c r="P311" t="s">
        <v>244</v>
      </c>
    </row>
    <row r="312" spans="2:16" ht="15.75" x14ac:dyDescent="0.2">
      <c r="B312" s="7" t="s">
        <v>58</v>
      </c>
      <c r="C312" s="6" t="s">
        <v>204</v>
      </c>
      <c r="D312" t="s">
        <v>242</v>
      </c>
      <c r="E312" s="6" t="s">
        <v>49</v>
      </c>
      <c r="F312" s="11" t="s">
        <v>245</v>
      </c>
      <c r="G312" s="1">
        <v>1</v>
      </c>
      <c r="H312" s="2">
        <v>6.5</v>
      </c>
      <c r="I312" s="3">
        <f t="shared" si="5"/>
        <v>6.5</v>
      </c>
      <c r="J312">
        <v>3</v>
      </c>
      <c r="K312">
        <v>16</v>
      </c>
      <c r="L312" s="7" t="s">
        <v>39</v>
      </c>
      <c r="M312" t="s">
        <v>133</v>
      </c>
      <c r="P312" t="s">
        <v>244</v>
      </c>
    </row>
    <row r="313" spans="2:16" ht="15.75" x14ac:dyDescent="0.2">
      <c r="B313" s="7" t="s">
        <v>58</v>
      </c>
      <c r="C313" s="6" t="s">
        <v>204</v>
      </c>
      <c r="D313" t="s">
        <v>242</v>
      </c>
      <c r="E313" s="6" t="s">
        <v>49</v>
      </c>
      <c r="F313" s="11" t="s">
        <v>124</v>
      </c>
      <c r="G313" s="1">
        <v>1</v>
      </c>
      <c r="H313" s="2">
        <v>6.6</v>
      </c>
      <c r="I313" s="3">
        <f t="shared" si="5"/>
        <v>6.6</v>
      </c>
      <c r="J313">
        <v>3</v>
      </c>
      <c r="K313">
        <v>16</v>
      </c>
      <c r="L313" s="7" t="s">
        <v>39</v>
      </c>
      <c r="M313" t="s">
        <v>133</v>
      </c>
      <c r="P313" t="s">
        <v>244</v>
      </c>
    </row>
    <row r="314" spans="2:16" ht="15.75" x14ac:dyDescent="0.2">
      <c r="B314" s="7" t="s">
        <v>58</v>
      </c>
      <c r="C314" s="6" t="s">
        <v>204</v>
      </c>
      <c r="D314" t="s">
        <v>242</v>
      </c>
      <c r="E314" s="6" t="s">
        <v>49</v>
      </c>
      <c r="F314" s="11" t="s">
        <v>31</v>
      </c>
      <c r="G314" s="1">
        <v>1</v>
      </c>
      <c r="H314" s="2">
        <v>2.5</v>
      </c>
      <c r="I314" s="3">
        <f t="shared" si="5"/>
        <v>2.5</v>
      </c>
      <c r="J314">
        <v>3</v>
      </c>
      <c r="K314">
        <v>16</v>
      </c>
      <c r="L314" s="7" t="s">
        <v>39</v>
      </c>
      <c r="M314" t="s">
        <v>133</v>
      </c>
      <c r="P314" t="s">
        <v>244</v>
      </c>
    </row>
    <row r="315" spans="2:16" ht="15.75" x14ac:dyDescent="0.2">
      <c r="B315" s="7" t="s">
        <v>58</v>
      </c>
      <c r="C315" s="6" t="s">
        <v>204</v>
      </c>
      <c r="D315" t="s">
        <v>242</v>
      </c>
      <c r="E315" s="6" t="s">
        <v>49</v>
      </c>
      <c r="F315" s="11" t="s">
        <v>246</v>
      </c>
      <c r="G315" s="1">
        <v>1</v>
      </c>
      <c r="H315" s="2">
        <v>2.5</v>
      </c>
      <c r="I315" s="3">
        <f t="shared" si="5"/>
        <v>2.5</v>
      </c>
      <c r="J315">
        <v>3</v>
      </c>
      <c r="K315">
        <v>16</v>
      </c>
      <c r="L315" s="7" t="s">
        <v>39</v>
      </c>
      <c r="M315" t="s">
        <v>133</v>
      </c>
      <c r="P315" t="s">
        <v>244</v>
      </c>
    </row>
    <row r="316" spans="2:16" ht="15.75" x14ac:dyDescent="0.2">
      <c r="B316" s="7" t="s">
        <v>58</v>
      </c>
      <c r="C316" s="6" t="s">
        <v>204</v>
      </c>
      <c r="D316" t="s">
        <v>242</v>
      </c>
      <c r="E316" s="6" t="s">
        <v>49</v>
      </c>
      <c r="F316" s="11" t="s">
        <v>247</v>
      </c>
      <c r="G316" s="1">
        <v>1</v>
      </c>
      <c r="H316" s="2">
        <v>0.9</v>
      </c>
      <c r="I316" s="3">
        <f t="shared" si="5"/>
        <v>0.9</v>
      </c>
      <c r="J316">
        <v>0</v>
      </c>
      <c r="K316">
        <v>16</v>
      </c>
      <c r="L316" s="7" t="s">
        <v>39</v>
      </c>
      <c r="M316" t="s">
        <v>133</v>
      </c>
      <c r="P316" t="s">
        <v>244</v>
      </c>
    </row>
    <row r="317" spans="2:16" ht="15.75" x14ac:dyDescent="0.2">
      <c r="B317" s="7" t="s">
        <v>58</v>
      </c>
      <c r="C317" s="6" t="s">
        <v>204</v>
      </c>
      <c r="D317" t="s">
        <v>242</v>
      </c>
      <c r="E317" s="6" t="s">
        <v>49</v>
      </c>
      <c r="F317" s="11" t="s">
        <v>248</v>
      </c>
      <c r="G317" s="1">
        <v>1</v>
      </c>
      <c r="H317" s="2">
        <v>0.01</v>
      </c>
      <c r="I317" s="3">
        <f t="shared" si="5"/>
        <v>0.01</v>
      </c>
      <c r="J317">
        <v>3</v>
      </c>
      <c r="K317">
        <v>16</v>
      </c>
      <c r="L317" s="7" t="s">
        <v>39</v>
      </c>
      <c r="M317" t="s">
        <v>133</v>
      </c>
      <c r="P317" t="s">
        <v>244</v>
      </c>
    </row>
    <row r="318" spans="2:16" ht="15.75" x14ac:dyDescent="0.2">
      <c r="B318" s="7" t="s">
        <v>58</v>
      </c>
      <c r="C318" s="6" t="s">
        <v>204</v>
      </c>
      <c r="D318" t="s">
        <v>242</v>
      </c>
      <c r="E318" s="6" t="s">
        <v>49</v>
      </c>
      <c r="F318" s="11" t="s">
        <v>249</v>
      </c>
      <c r="G318" s="1">
        <v>1</v>
      </c>
      <c r="H318" s="2">
        <v>0.2</v>
      </c>
      <c r="I318" s="3">
        <f t="shared" si="5"/>
        <v>0.2</v>
      </c>
      <c r="J318">
        <v>3</v>
      </c>
      <c r="K318">
        <v>16</v>
      </c>
      <c r="L318" s="7" t="s">
        <v>39</v>
      </c>
      <c r="M318" t="s">
        <v>133</v>
      </c>
      <c r="P318" t="s">
        <v>244</v>
      </c>
    </row>
    <row r="319" spans="2:16" ht="15.75" x14ac:dyDescent="0.2">
      <c r="B319" s="7" t="s">
        <v>58</v>
      </c>
      <c r="C319" s="6" t="s">
        <v>204</v>
      </c>
      <c r="D319" t="s">
        <v>242</v>
      </c>
      <c r="E319" s="6" t="s">
        <v>49</v>
      </c>
      <c r="F319" s="11" t="s">
        <v>250</v>
      </c>
      <c r="G319" s="1">
        <v>1</v>
      </c>
      <c r="H319" s="2">
        <v>0.25</v>
      </c>
      <c r="I319" s="3">
        <f t="shared" si="5"/>
        <v>0.25</v>
      </c>
      <c r="J319">
        <v>3</v>
      </c>
      <c r="K319">
        <v>16</v>
      </c>
      <c r="L319" s="7" t="s">
        <v>39</v>
      </c>
      <c r="M319" t="s">
        <v>133</v>
      </c>
      <c r="P319" t="s">
        <v>244</v>
      </c>
    </row>
    <row r="320" spans="2:16" ht="15.75" x14ac:dyDescent="0.2">
      <c r="B320" s="7" t="s">
        <v>58</v>
      </c>
      <c r="C320" s="6" t="s">
        <v>204</v>
      </c>
      <c r="D320" t="s">
        <v>242</v>
      </c>
      <c r="E320" s="6" t="s">
        <v>192</v>
      </c>
      <c r="F320" s="11" t="s">
        <v>166</v>
      </c>
      <c r="G320" s="1">
        <v>12</v>
      </c>
      <c r="H320" s="2">
        <v>2.5</v>
      </c>
      <c r="I320" s="3">
        <f t="shared" si="5"/>
        <v>0.20833333333333334</v>
      </c>
      <c r="J320">
        <v>3</v>
      </c>
      <c r="K320">
        <v>16</v>
      </c>
      <c r="L320" s="7" t="s">
        <v>39</v>
      </c>
      <c r="M320" t="s">
        <v>133</v>
      </c>
      <c r="P320" t="s">
        <v>244</v>
      </c>
    </row>
    <row r="321" spans="2:16" ht="15.75" x14ac:dyDescent="0.2">
      <c r="B321" s="7" t="s">
        <v>58</v>
      </c>
      <c r="C321" s="6" t="s">
        <v>204</v>
      </c>
      <c r="D321" t="s">
        <v>242</v>
      </c>
      <c r="E321" s="6" t="s">
        <v>44</v>
      </c>
      <c r="F321" s="11" t="s">
        <v>251</v>
      </c>
      <c r="G321" s="1">
        <v>1.9</v>
      </c>
      <c r="H321" s="2">
        <v>1.1000000000000001</v>
      </c>
      <c r="I321" s="3">
        <f t="shared" si="5"/>
        <v>0.57894736842105265</v>
      </c>
      <c r="J321">
        <v>3</v>
      </c>
      <c r="K321">
        <v>16</v>
      </c>
      <c r="L321" s="7" t="s">
        <v>39</v>
      </c>
      <c r="M321" t="s">
        <v>84</v>
      </c>
      <c r="P321" t="s">
        <v>244</v>
      </c>
    </row>
    <row r="322" spans="2:16" ht="15.75" x14ac:dyDescent="0.2">
      <c r="B322" s="7" t="s">
        <v>58</v>
      </c>
      <c r="C322" s="6" t="s">
        <v>204</v>
      </c>
      <c r="D322" t="s">
        <v>242</v>
      </c>
      <c r="E322" s="6" t="s">
        <v>44</v>
      </c>
      <c r="F322" s="11" t="s">
        <v>251</v>
      </c>
      <c r="G322" s="1">
        <v>1.9</v>
      </c>
      <c r="H322" s="2">
        <v>1.7</v>
      </c>
      <c r="I322" s="3">
        <f t="shared" si="5"/>
        <v>0.89473684210526316</v>
      </c>
      <c r="J322">
        <v>0</v>
      </c>
      <c r="K322">
        <v>16</v>
      </c>
      <c r="L322" s="7" t="s">
        <v>39</v>
      </c>
      <c r="M322" t="s">
        <v>133</v>
      </c>
      <c r="P322" t="s">
        <v>244</v>
      </c>
    </row>
    <row r="323" spans="2:16" ht="15.75" x14ac:dyDescent="0.2">
      <c r="B323" s="7" t="s">
        <v>58</v>
      </c>
      <c r="C323" s="6" t="s">
        <v>204</v>
      </c>
      <c r="D323" t="s">
        <v>242</v>
      </c>
      <c r="E323" s="6" t="s">
        <v>44</v>
      </c>
      <c r="F323" s="11" t="s">
        <v>101</v>
      </c>
      <c r="G323" s="1">
        <v>2</v>
      </c>
      <c r="H323" s="2">
        <v>1.2</v>
      </c>
      <c r="I323" s="3">
        <f t="shared" si="5"/>
        <v>0.6</v>
      </c>
      <c r="J323">
        <v>3</v>
      </c>
      <c r="K323">
        <v>16</v>
      </c>
      <c r="L323" s="7" t="s">
        <v>39</v>
      </c>
      <c r="M323" t="s">
        <v>84</v>
      </c>
      <c r="P323" t="s">
        <v>244</v>
      </c>
    </row>
    <row r="324" spans="2:16" ht="15.75" x14ac:dyDescent="0.2">
      <c r="B324" s="7" t="s">
        <v>58</v>
      </c>
      <c r="C324" s="6" t="s">
        <v>204</v>
      </c>
      <c r="D324" t="s">
        <v>242</v>
      </c>
      <c r="E324" s="6" t="s">
        <v>44</v>
      </c>
      <c r="F324" s="11" t="s">
        <v>101</v>
      </c>
      <c r="G324" s="1">
        <v>2</v>
      </c>
      <c r="H324" s="2">
        <v>1.2</v>
      </c>
      <c r="I324" s="3">
        <f t="shared" si="5"/>
        <v>0.6</v>
      </c>
      <c r="J324">
        <v>3</v>
      </c>
      <c r="K324">
        <v>16</v>
      </c>
      <c r="L324" s="7" t="s">
        <v>39</v>
      </c>
      <c r="M324" t="s">
        <v>133</v>
      </c>
      <c r="P324" t="s">
        <v>244</v>
      </c>
    </row>
    <row r="325" spans="2:16" ht="15.75" x14ac:dyDescent="0.2">
      <c r="B325" s="7" t="s">
        <v>58</v>
      </c>
      <c r="C325" s="6" t="s">
        <v>204</v>
      </c>
      <c r="D325" t="s">
        <v>242</v>
      </c>
      <c r="E325" s="6" t="s">
        <v>56</v>
      </c>
      <c r="F325" s="11" t="s">
        <v>252</v>
      </c>
      <c r="G325" s="1">
        <v>2</v>
      </c>
      <c r="H325" s="2">
        <v>10</v>
      </c>
      <c r="I325" s="3">
        <f t="shared" si="5"/>
        <v>5</v>
      </c>
      <c r="J325">
        <v>2</v>
      </c>
      <c r="K325">
        <v>16</v>
      </c>
      <c r="L325" s="7" t="s">
        <v>39</v>
      </c>
      <c r="M325" t="s">
        <v>84</v>
      </c>
      <c r="P325" t="s">
        <v>244</v>
      </c>
    </row>
    <row r="326" spans="2:16" ht="15.75" x14ac:dyDescent="0.2">
      <c r="B326" s="7" t="s">
        <v>58</v>
      </c>
      <c r="C326" s="6" t="s">
        <v>204</v>
      </c>
      <c r="D326" t="s">
        <v>242</v>
      </c>
      <c r="E326" s="6" t="s">
        <v>44</v>
      </c>
      <c r="F326" s="11" t="s">
        <v>252</v>
      </c>
      <c r="G326" s="1">
        <v>2</v>
      </c>
      <c r="H326" s="2">
        <v>1</v>
      </c>
      <c r="I326" s="3">
        <f t="shared" si="5"/>
        <v>0.5</v>
      </c>
      <c r="K326">
        <v>16</v>
      </c>
      <c r="L326" s="7" t="s">
        <v>39</v>
      </c>
      <c r="M326" t="s">
        <v>133</v>
      </c>
      <c r="P326" t="s">
        <v>244</v>
      </c>
    </row>
    <row r="327" spans="2:16" ht="15.75" x14ac:dyDescent="0.2">
      <c r="B327" s="7" t="s">
        <v>58</v>
      </c>
      <c r="C327" s="6" t="s">
        <v>204</v>
      </c>
      <c r="D327" t="s">
        <v>242</v>
      </c>
      <c r="E327" s="6" t="s">
        <v>44</v>
      </c>
      <c r="F327" s="11" t="s">
        <v>253</v>
      </c>
      <c r="G327" s="1">
        <v>350</v>
      </c>
      <c r="H327" s="2">
        <v>570</v>
      </c>
      <c r="I327" s="3">
        <f t="shared" si="5"/>
        <v>1.6285714285714286</v>
      </c>
      <c r="K327">
        <v>16</v>
      </c>
      <c r="L327" s="7" t="s">
        <v>39</v>
      </c>
      <c r="M327" t="s">
        <v>84</v>
      </c>
      <c r="P327" t="s">
        <v>244</v>
      </c>
    </row>
    <row r="328" spans="2:16" ht="15.75" x14ac:dyDescent="0.2">
      <c r="B328" s="7" t="s">
        <v>58</v>
      </c>
      <c r="C328" s="6" t="s">
        <v>204</v>
      </c>
      <c r="D328" t="s">
        <v>242</v>
      </c>
      <c r="E328" s="6" t="s">
        <v>44</v>
      </c>
      <c r="F328" s="11" t="s">
        <v>253</v>
      </c>
      <c r="G328" s="1">
        <v>350</v>
      </c>
      <c r="H328" s="2">
        <v>120</v>
      </c>
      <c r="I328" s="3">
        <f t="shared" si="5"/>
        <v>0.34285714285714286</v>
      </c>
      <c r="K328">
        <v>16</v>
      </c>
      <c r="L328" s="7" t="s">
        <v>39</v>
      </c>
      <c r="M328" t="s">
        <v>133</v>
      </c>
      <c r="P328" t="s">
        <v>244</v>
      </c>
    </row>
    <row r="329" spans="2:16" ht="15.75" x14ac:dyDescent="0.2">
      <c r="B329" s="7" t="s">
        <v>58</v>
      </c>
      <c r="C329" s="6" t="s">
        <v>204</v>
      </c>
      <c r="D329" t="s">
        <v>242</v>
      </c>
      <c r="E329" s="6" t="s">
        <v>49</v>
      </c>
      <c r="F329" s="11" t="s">
        <v>254</v>
      </c>
      <c r="G329" s="1">
        <v>1</v>
      </c>
      <c r="H329" s="2">
        <v>0.5</v>
      </c>
      <c r="I329" s="3">
        <f t="shared" si="5"/>
        <v>0.5</v>
      </c>
      <c r="K329">
        <v>16</v>
      </c>
      <c r="L329" s="7" t="s">
        <v>46</v>
      </c>
      <c r="M329" t="s">
        <v>133</v>
      </c>
      <c r="P329" t="s">
        <v>244</v>
      </c>
    </row>
    <row r="330" spans="2:16" ht="15.75" x14ac:dyDescent="0.2">
      <c r="B330" s="7" t="s">
        <v>58</v>
      </c>
      <c r="C330" s="6" t="s">
        <v>204</v>
      </c>
      <c r="D330" t="s">
        <v>242</v>
      </c>
      <c r="E330" s="6" t="s">
        <v>49</v>
      </c>
      <c r="F330" s="11" t="s">
        <v>250</v>
      </c>
      <c r="G330" s="1">
        <v>1</v>
      </c>
      <c r="H330" s="2">
        <v>0.5</v>
      </c>
      <c r="I330" s="3">
        <f t="shared" si="5"/>
        <v>0.5</v>
      </c>
      <c r="K330">
        <v>16</v>
      </c>
      <c r="L330" s="7" t="s">
        <v>46</v>
      </c>
      <c r="M330" t="s">
        <v>133</v>
      </c>
      <c r="P330" t="s">
        <v>244</v>
      </c>
    </row>
    <row r="331" spans="2:16" ht="15.75" x14ac:dyDescent="0.2">
      <c r="B331" s="7" t="s">
        <v>255</v>
      </c>
      <c r="C331" s="6" t="s">
        <v>256</v>
      </c>
      <c r="D331" t="s">
        <v>257</v>
      </c>
      <c r="E331" s="6" t="s">
        <v>52</v>
      </c>
      <c r="F331" s="11" t="s">
        <v>258</v>
      </c>
      <c r="G331" s="1">
        <v>20</v>
      </c>
      <c r="H331" s="2">
        <v>90</v>
      </c>
      <c r="I331" s="3">
        <f t="shared" si="5"/>
        <v>4.5</v>
      </c>
      <c r="K331">
        <v>17</v>
      </c>
      <c r="L331" s="7" t="s">
        <v>39</v>
      </c>
      <c r="P331" t="s">
        <v>259</v>
      </c>
    </row>
    <row r="332" spans="2:16" ht="15.75" x14ac:dyDescent="0.2">
      <c r="B332" s="7" t="s">
        <v>14</v>
      </c>
      <c r="C332" s="6" t="s">
        <v>260</v>
      </c>
      <c r="D332" s="6" t="s">
        <v>232</v>
      </c>
      <c r="E332" s="6" t="s">
        <v>52</v>
      </c>
      <c r="F332" s="11" t="s">
        <v>53</v>
      </c>
      <c r="G332" s="1">
        <v>90</v>
      </c>
      <c r="H332" s="2">
        <v>80</v>
      </c>
      <c r="I332" s="3">
        <f t="shared" si="5"/>
        <v>0.88888888888888884</v>
      </c>
      <c r="J332">
        <v>0</v>
      </c>
      <c r="K332">
        <v>18</v>
      </c>
      <c r="L332" s="7" t="s">
        <v>130</v>
      </c>
      <c r="M332" t="s">
        <v>261</v>
      </c>
      <c r="P332" t="s">
        <v>262</v>
      </c>
    </row>
    <row r="333" spans="2:16" ht="15.75" x14ac:dyDescent="0.2">
      <c r="B333" s="7" t="s">
        <v>14</v>
      </c>
      <c r="C333" s="6" t="s">
        <v>260</v>
      </c>
      <c r="D333" s="6" t="s">
        <v>232</v>
      </c>
      <c r="E333" s="6" t="s">
        <v>52</v>
      </c>
      <c r="F333" s="11" t="s">
        <v>53</v>
      </c>
      <c r="G333" s="1">
        <v>90</v>
      </c>
      <c r="H333" s="2">
        <v>95</v>
      </c>
      <c r="I333" s="3">
        <f t="shared" si="5"/>
        <v>1.0555555555555556</v>
      </c>
      <c r="J333">
        <v>0</v>
      </c>
      <c r="K333">
        <v>18</v>
      </c>
      <c r="L333" s="7" t="s">
        <v>130</v>
      </c>
      <c r="M333" t="s">
        <v>263</v>
      </c>
      <c r="P333" t="s">
        <v>262</v>
      </c>
    </row>
    <row r="334" spans="2:16" ht="15.75" x14ac:dyDescent="0.2">
      <c r="B334" s="7" t="s">
        <v>14</v>
      </c>
      <c r="C334" s="6" t="s">
        <v>260</v>
      </c>
      <c r="D334" s="6" t="s">
        <v>232</v>
      </c>
      <c r="E334" s="6" t="s">
        <v>17</v>
      </c>
      <c r="F334" s="11" t="s">
        <v>264</v>
      </c>
      <c r="G334" s="1">
        <v>12</v>
      </c>
      <c r="H334" s="2">
        <v>80</v>
      </c>
      <c r="I334" s="3">
        <f t="shared" si="5"/>
        <v>6.666666666666667</v>
      </c>
      <c r="J334">
        <v>3</v>
      </c>
      <c r="K334">
        <v>18</v>
      </c>
      <c r="L334" s="7" t="s">
        <v>148</v>
      </c>
      <c r="M334" t="s">
        <v>261</v>
      </c>
      <c r="P334" t="s">
        <v>262</v>
      </c>
    </row>
    <row r="335" spans="2:16" ht="15.75" x14ac:dyDescent="0.2">
      <c r="B335" s="7" t="s">
        <v>14</v>
      </c>
      <c r="C335" s="6" t="s">
        <v>260</v>
      </c>
      <c r="D335" s="6" t="s">
        <v>232</v>
      </c>
      <c r="E335" s="6" t="s">
        <v>17</v>
      </c>
      <c r="F335" s="11" t="s">
        <v>264</v>
      </c>
      <c r="G335" s="1">
        <v>12</v>
      </c>
      <c r="H335" s="2">
        <v>100</v>
      </c>
      <c r="I335" s="3">
        <f t="shared" si="5"/>
        <v>8.3333333333333339</v>
      </c>
      <c r="J335">
        <v>3</v>
      </c>
      <c r="K335">
        <v>18</v>
      </c>
      <c r="L335" s="7" t="s">
        <v>148</v>
      </c>
      <c r="M335" t="s">
        <v>263</v>
      </c>
      <c r="P335" t="s">
        <v>262</v>
      </c>
    </row>
    <row r="336" spans="2:16" ht="15.75" x14ac:dyDescent="0.2">
      <c r="B336" s="7" t="s">
        <v>14</v>
      </c>
      <c r="C336" s="6" t="s">
        <v>260</v>
      </c>
      <c r="D336" s="6" t="s">
        <v>232</v>
      </c>
      <c r="E336" s="6" t="s">
        <v>76</v>
      </c>
      <c r="F336" s="11" t="s">
        <v>265</v>
      </c>
      <c r="G336" s="1">
        <v>8</v>
      </c>
      <c r="H336" s="2">
        <v>5</v>
      </c>
      <c r="I336" s="3">
        <f t="shared" si="5"/>
        <v>0.625</v>
      </c>
      <c r="K336">
        <v>18</v>
      </c>
      <c r="L336" s="7" t="s">
        <v>151</v>
      </c>
      <c r="M336" t="s">
        <v>266</v>
      </c>
      <c r="P336" t="s">
        <v>262</v>
      </c>
    </row>
    <row r="337" spans="2:16" ht="15.75" x14ac:dyDescent="0.2">
      <c r="B337" s="7" t="s">
        <v>14</v>
      </c>
      <c r="C337" s="6" t="s">
        <v>260</v>
      </c>
      <c r="D337" s="6" t="s">
        <v>232</v>
      </c>
      <c r="E337" s="6" t="s">
        <v>76</v>
      </c>
      <c r="F337" s="11" t="s">
        <v>265</v>
      </c>
      <c r="G337" s="1">
        <v>25</v>
      </c>
      <c r="H337" s="2">
        <v>55</v>
      </c>
      <c r="I337" s="3">
        <f t="shared" si="5"/>
        <v>2.2000000000000002</v>
      </c>
      <c r="K337">
        <v>18</v>
      </c>
      <c r="L337" s="7" t="s">
        <v>151</v>
      </c>
      <c r="M337" t="s">
        <v>267</v>
      </c>
      <c r="P337" t="s">
        <v>262</v>
      </c>
    </row>
    <row r="338" spans="2:16" ht="15.75" x14ac:dyDescent="0.2">
      <c r="B338" s="7" t="s">
        <v>14</v>
      </c>
      <c r="C338" s="6" t="s">
        <v>260</v>
      </c>
      <c r="D338" s="6" t="s">
        <v>232</v>
      </c>
      <c r="E338" s="6" t="s">
        <v>76</v>
      </c>
      <c r="F338" s="11" t="s">
        <v>265</v>
      </c>
      <c r="G338" s="1">
        <v>20</v>
      </c>
      <c r="H338" s="2">
        <v>50</v>
      </c>
      <c r="I338" s="3">
        <f t="shared" si="5"/>
        <v>2.5</v>
      </c>
      <c r="K338">
        <v>18</v>
      </c>
      <c r="L338" s="7" t="s">
        <v>151</v>
      </c>
      <c r="M338" t="s">
        <v>268</v>
      </c>
      <c r="P338" t="s">
        <v>262</v>
      </c>
    </row>
    <row r="339" spans="2:16" ht="15.75" x14ac:dyDescent="0.2">
      <c r="B339" s="7" t="s">
        <v>14</v>
      </c>
      <c r="C339" s="6" t="s">
        <v>260</v>
      </c>
      <c r="D339" s="6" t="s">
        <v>232</v>
      </c>
      <c r="E339" s="6" t="s">
        <v>76</v>
      </c>
      <c r="F339" s="11" t="s">
        <v>265</v>
      </c>
      <c r="G339" s="1">
        <v>20</v>
      </c>
      <c r="H339" s="2">
        <v>47</v>
      </c>
      <c r="I339" s="3">
        <f t="shared" si="5"/>
        <v>2.35</v>
      </c>
      <c r="K339">
        <v>18</v>
      </c>
      <c r="L339" s="7" t="s">
        <v>151</v>
      </c>
      <c r="M339" t="s">
        <v>269</v>
      </c>
      <c r="P339" t="s">
        <v>262</v>
      </c>
    </row>
    <row r="340" spans="2:16" ht="15.75" x14ac:dyDescent="0.2">
      <c r="B340" s="7" t="s">
        <v>14</v>
      </c>
      <c r="C340" s="6" t="s">
        <v>260</v>
      </c>
      <c r="D340" s="6" t="s">
        <v>232</v>
      </c>
      <c r="E340" s="6" t="s">
        <v>76</v>
      </c>
      <c r="F340" s="11" t="s">
        <v>265</v>
      </c>
      <c r="G340" s="1">
        <v>25</v>
      </c>
      <c r="H340" s="2">
        <v>55</v>
      </c>
      <c r="I340" s="3">
        <f t="shared" si="5"/>
        <v>2.2000000000000002</v>
      </c>
      <c r="K340">
        <v>18</v>
      </c>
      <c r="L340" s="7" t="s">
        <v>151</v>
      </c>
      <c r="M340" t="s">
        <v>133</v>
      </c>
      <c r="P340" t="s">
        <v>262</v>
      </c>
    </row>
    <row r="341" spans="2:16" ht="15.75" x14ac:dyDescent="0.2">
      <c r="B341" s="7" t="s">
        <v>14</v>
      </c>
      <c r="C341" s="6" t="s">
        <v>260</v>
      </c>
      <c r="D341" s="6" t="s">
        <v>232</v>
      </c>
      <c r="E341" s="6" t="s">
        <v>17</v>
      </c>
      <c r="F341" s="11" t="s">
        <v>95</v>
      </c>
      <c r="G341" s="1">
        <v>0.02</v>
      </c>
      <c r="H341" s="2">
        <v>1</v>
      </c>
      <c r="I341" s="3">
        <f t="shared" si="5"/>
        <v>50</v>
      </c>
      <c r="K341">
        <v>18</v>
      </c>
      <c r="L341" s="7" t="s">
        <v>270</v>
      </c>
      <c r="M341" t="s">
        <v>267</v>
      </c>
      <c r="N341" t="s">
        <v>261</v>
      </c>
      <c r="P341" t="s">
        <v>262</v>
      </c>
    </row>
    <row r="342" spans="2:16" ht="15.75" x14ac:dyDescent="0.2">
      <c r="B342" s="7" t="s">
        <v>14</v>
      </c>
      <c r="C342" s="6" t="s">
        <v>260</v>
      </c>
      <c r="D342" s="6" t="s">
        <v>232</v>
      </c>
      <c r="E342" s="6" t="s">
        <v>17</v>
      </c>
      <c r="F342" s="11" t="s">
        <v>95</v>
      </c>
      <c r="G342" s="1">
        <v>0.02</v>
      </c>
      <c r="H342" s="2">
        <v>1.2</v>
      </c>
      <c r="I342" s="3">
        <f t="shared" si="5"/>
        <v>60</v>
      </c>
      <c r="K342">
        <v>18</v>
      </c>
      <c r="L342" s="7" t="s">
        <v>270</v>
      </c>
      <c r="M342" t="s">
        <v>268</v>
      </c>
      <c r="N342" t="s">
        <v>261</v>
      </c>
      <c r="P342" t="s">
        <v>262</v>
      </c>
    </row>
    <row r="343" spans="2:16" ht="15.75" x14ac:dyDescent="0.2">
      <c r="B343" s="7" t="s">
        <v>14</v>
      </c>
      <c r="C343" s="6" t="s">
        <v>260</v>
      </c>
      <c r="D343" s="6" t="s">
        <v>232</v>
      </c>
      <c r="E343" s="6" t="s">
        <v>17</v>
      </c>
      <c r="F343" s="11" t="s">
        <v>95</v>
      </c>
      <c r="G343" s="1">
        <v>0.5</v>
      </c>
      <c r="H343" s="2">
        <v>4</v>
      </c>
      <c r="I343" s="3">
        <f t="shared" si="5"/>
        <v>8</v>
      </c>
      <c r="J343">
        <v>3</v>
      </c>
      <c r="K343">
        <v>18</v>
      </c>
      <c r="L343" s="7" t="s">
        <v>270</v>
      </c>
      <c r="M343" t="s">
        <v>269</v>
      </c>
      <c r="N343" t="s">
        <v>261</v>
      </c>
      <c r="P343" t="s">
        <v>262</v>
      </c>
    </row>
    <row r="344" spans="2:16" ht="15.75" x14ac:dyDescent="0.2">
      <c r="B344" s="7" t="s">
        <v>14</v>
      </c>
      <c r="C344" s="6" t="s">
        <v>260</v>
      </c>
      <c r="D344" s="6" t="s">
        <v>232</v>
      </c>
      <c r="E344" s="6" t="s">
        <v>17</v>
      </c>
      <c r="F344" s="11" t="s">
        <v>95</v>
      </c>
      <c r="G344" s="1">
        <v>1</v>
      </c>
      <c r="H344" s="2">
        <v>8</v>
      </c>
      <c r="I344" s="3">
        <f t="shared" si="5"/>
        <v>8</v>
      </c>
      <c r="J344">
        <v>3</v>
      </c>
      <c r="K344">
        <v>18</v>
      </c>
      <c r="L344" s="7" t="s">
        <v>270</v>
      </c>
      <c r="M344" t="s">
        <v>133</v>
      </c>
      <c r="N344" t="s">
        <v>261</v>
      </c>
      <c r="P344" t="s">
        <v>262</v>
      </c>
    </row>
    <row r="345" spans="2:16" ht="15.75" x14ac:dyDescent="0.2">
      <c r="B345" s="7" t="s">
        <v>14</v>
      </c>
      <c r="C345" s="6" t="s">
        <v>260</v>
      </c>
      <c r="D345" s="6" t="s">
        <v>232</v>
      </c>
      <c r="E345" s="6" t="s">
        <v>17</v>
      </c>
      <c r="F345" s="11" t="s">
        <v>95</v>
      </c>
      <c r="G345" s="1">
        <v>0.02</v>
      </c>
      <c r="H345" s="2">
        <v>0.02</v>
      </c>
      <c r="I345" s="3">
        <f t="shared" si="5"/>
        <v>1</v>
      </c>
      <c r="K345">
        <v>18</v>
      </c>
      <c r="L345" s="7" t="s">
        <v>270</v>
      </c>
      <c r="M345" t="s">
        <v>267</v>
      </c>
      <c r="N345" t="s">
        <v>271</v>
      </c>
      <c r="P345" t="s">
        <v>262</v>
      </c>
    </row>
    <row r="346" spans="2:16" ht="15.75" x14ac:dyDescent="0.2">
      <c r="B346" s="7" t="s">
        <v>14</v>
      </c>
      <c r="C346" s="6" t="s">
        <v>260</v>
      </c>
      <c r="D346" s="6" t="s">
        <v>232</v>
      </c>
      <c r="E346" s="6" t="s">
        <v>17</v>
      </c>
      <c r="F346" s="11" t="s">
        <v>95</v>
      </c>
      <c r="G346" s="1">
        <v>0.02</v>
      </c>
      <c r="H346" s="2">
        <v>0.02</v>
      </c>
      <c r="I346" s="3">
        <f t="shared" si="5"/>
        <v>1</v>
      </c>
      <c r="K346">
        <v>18</v>
      </c>
      <c r="L346" s="7" t="s">
        <v>270</v>
      </c>
      <c r="M346" t="s">
        <v>268</v>
      </c>
      <c r="N346" t="s">
        <v>271</v>
      </c>
      <c r="P346" t="s">
        <v>262</v>
      </c>
    </row>
    <row r="347" spans="2:16" ht="15.75" x14ac:dyDescent="0.2">
      <c r="B347" s="7" t="s">
        <v>14</v>
      </c>
      <c r="C347" s="6" t="s">
        <v>260</v>
      </c>
      <c r="D347" s="6" t="s">
        <v>232</v>
      </c>
      <c r="E347" s="6" t="s">
        <v>17</v>
      </c>
      <c r="F347" s="11" t="s">
        <v>95</v>
      </c>
      <c r="G347" s="1">
        <v>0.5</v>
      </c>
      <c r="H347" s="2">
        <v>6.5</v>
      </c>
      <c r="I347" s="3">
        <f t="shared" si="5"/>
        <v>13</v>
      </c>
      <c r="J347">
        <v>3</v>
      </c>
      <c r="K347">
        <v>18</v>
      </c>
      <c r="L347" s="7" t="s">
        <v>270</v>
      </c>
      <c r="M347" t="s">
        <v>269</v>
      </c>
      <c r="N347" t="s">
        <v>271</v>
      </c>
      <c r="P347" t="s">
        <v>262</v>
      </c>
    </row>
    <row r="348" spans="2:16" ht="15.75" x14ac:dyDescent="0.2">
      <c r="B348" s="7" t="s">
        <v>14</v>
      </c>
      <c r="C348" s="6" t="s">
        <v>260</v>
      </c>
      <c r="D348" s="6" t="s">
        <v>232</v>
      </c>
      <c r="E348" s="6" t="s">
        <v>17</v>
      </c>
      <c r="F348" s="11" t="s">
        <v>95</v>
      </c>
      <c r="G348" s="1">
        <v>1</v>
      </c>
      <c r="H348" s="2">
        <v>17</v>
      </c>
      <c r="I348" s="3">
        <f t="shared" ref="I348:I411" si="6">H348/G348</f>
        <v>17</v>
      </c>
      <c r="J348">
        <v>3</v>
      </c>
      <c r="K348">
        <v>18</v>
      </c>
      <c r="L348" s="7" t="s">
        <v>270</v>
      </c>
      <c r="M348" t="s">
        <v>133</v>
      </c>
      <c r="N348" t="s">
        <v>271</v>
      </c>
      <c r="P348" t="s">
        <v>262</v>
      </c>
    </row>
    <row r="349" spans="2:16" ht="15.75" x14ac:dyDescent="0.2">
      <c r="B349" s="7" t="s">
        <v>178</v>
      </c>
      <c r="C349" s="12" t="s">
        <v>272</v>
      </c>
      <c r="D349" t="s">
        <v>273</v>
      </c>
      <c r="E349" s="6" t="s">
        <v>49</v>
      </c>
      <c r="F349" s="11" t="s">
        <v>108</v>
      </c>
      <c r="G349" s="1">
        <v>1</v>
      </c>
      <c r="H349" s="2">
        <v>2</v>
      </c>
      <c r="I349" s="3">
        <f t="shared" si="6"/>
        <v>2</v>
      </c>
      <c r="K349">
        <v>19</v>
      </c>
      <c r="L349" s="7" t="s">
        <v>224</v>
      </c>
      <c r="M349" t="s">
        <v>274</v>
      </c>
      <c r="P349" s="7" t="s">
        <v>275</v>
      </c>
    </row>
    <row r="350" spans="2:16" ht="15.75" x14ac:dyDescent="0.2">
      <c r="B350" s="7" t="s">
        <v>178</v>
      </c>
      <c r="C350" s="12" t="s">
        <v>272</v>
      </c>
      <c r="D350" t="s">
        <v>273</v>
      </c>
      <c r="E350" s="6" t="s">
        <v>49</v>
      </c>
      <c r="F350" s="11" t="s">
        <v>276</v>
      </c>
      <c r="G350" s="1">
        <v>1</v>
      </c>
      <c r="H350" s="2">
        <v>0.4</v>
      </c>
      <c r="I350" s="3">
        <f t="shared" si="6"/>
        <v>0.4</v>
      </c>
      <c r="K350">
        <v>19</v>
      </c>
      <c r="L350" s="7" t="s">
        <v>224</v>
      </c>
      <c r="M350" t="s">
        <v>274</v>
      </c>
      <c r="P350" s="7" t="s">
        <v>275</v>
      </c>
    </row>
    <row r="351" spans="2:16" ht="15.75" x14ac:dyDescent="0.2">
      <c r="B351" s="7" t="s">
        <v>178</v>
      </c>
      <c r="C351" s="12" t="s">
        <v>272</v>
      </c>
      <c r="D351" t="s">
        <v>273</v>
      </c>
      <c r="E351" s="6" t="s">
        <v>49</v>
      </c>
      <c r="F351" s="11" t="s">
        <v>277</v>
      </c>
      <c r="G351" s="1">
        <v>1</v>
      </c>
      <c r="H351" s="2">
        <v>5</v>
      </c>
      <c r="I351" s="3">
        <f t="shared" si="6"/>
        <v>5</v>
      </c>
      <c r="K351">
        <v>19</v>
      </c>
      <c r="L351" s="7" t="s">
        <v>224</v>
      </c>
      <c r="M351" t="s">
        <v>274</v>
      </c>
      <c r="P351" s="7" t="s">
        <v>275</v>
      </c>
    </row>
    <row r="352" spans="2:16" ht="15.75" x14ac:dyDescent="0.2">
      <c r="B352" s="7" t="s">
        <v>178</v>
      </c>
      <c r="C352" s="12" t="s">
        <v>272</v>
      </c>
      <c r="D352" t="s">
        <v>273</v>
      </c>
      <c r="E352" s="6" t="s">
        <v>49</v>
      </c>
      <c r="F352" s="11" t="s">
        <v>248</v>
      </c>
      <c r="G352" s="1">
        <v>1</v>
      </c>
      <c r="H352" s="2">
        <v>0.2</v>
      </c>
      <c r="I352" s="3">
        <f t="shared" si="6"/>
        <v>0.2</v>
      </c>
      <c r="K352">
        <v>19</v>
      </c>
      <c r="L352" s="7" t="s">
        <v>224</v>
      </c>
      <c r="M352" t="s">
        <v>274</v>
      </c>
      <c r="P352" s="7" t="s">
        <v>275</v>
      </c>
    </row>
    <row r="353" spans="2:16" ht="15.75" x14ac:dyDescent="0.2">
      <c r="B353" s="7" t="s">
        <v>58</v>
      </c>
      <c r="C353" s="12" t="s">
        <v>204</v>
      </c>
      <c r="D353" t="s">
        <v>60</v>
      </c>
      <c r="E353" s="6" t="s">
        <v>175</v>
      </c>
      <c r="F353" s="11" t="s">
        <v>26</v>
      </c>
      <c r="G353" s="1">
        <v>5.7000000000000002E-2</v>
      </c>
      <c r="H353" s="2">
        <v>6.0999999999999999E-2</v>
      </c>
      <c r="I353" s="3">
        <f t="shared" si="6"/>
        <v>1.0701754385964912</v>
      </c>
      <c r="K353">
        <v>20</v>
      </c>
      <c r="L353" s="7" t="s">
        <v>130</v>
      </c>
      <c r="M353" t="s">
        <v>278</v>
      </c>
      <c r="N353" t="s">
        <v>279</v>
      </c>
      <c r="P353" t="s">
        <v>280</v>
      </c>
    </row>
    <row r="354" spans="2:16" ht="15.75" x14ac:dyDescent="0.2">
      <c r="B354" s="7" t="s">
        <v>58</v>
      </c>
      <c r="C354" s="12" t="s">
        <v>204</v>
      </c>
      <c r="D354" t="s">
        <v>60</v>
      </c>
      <c r="E354" s="6" t="s">
        <v>175</v>
      </c>
      <c r="F354" s="11" t="s">
        <v>26</v>
      </c>
      <c r="G354" s="1">
        <v>2.5000000000000001E-2</v>
      </c>
      <c r="H354" s="2">
        <v>2.7E-2</v>
      </c>
      <c r="I354" s="3">
        <f t="shared" si="6"/>
        <v>1.0799999999999998</v>
      </c>
      <c r="K354">
        <v>20</v>
      </c>
      <c r="L354" s="7" t="s">
        <v>130</v>
      </c>
      <c r="M354" t="s">
        <v>278</v>
      </c>
      <c r="N354" t="s">
        <v>281</v>
      </c>
      <c r="P354" t="s">
        <v>280</v>
      </c>
    </row>
    <row r="355" spans="2:16" ht="15.75" x14ac:dyDescent="0.2">
      <c r="B355" s="7" t="s">
        <v>58</v>
      </c>
      <c r="C355" s="12" t="s">
        <v>204</v>
      </c>
      <c r="D355" t="s">
        <v>60</v>
      </c>
      <c r="E355" s="6" t="s">
        <v>175</v>
      </c>
      <c r="F355" s="11" t="s">
        <v>26</v>
      </c>
      <c r="G355" s="1">
        <v>1.4999999999999999E-2</v>
      </c>
      <c r="H355" s="2">
        <v>1.4999999999999999E-2</v>
      </c>
      <c r="I355" s="3">
        <f t="shared" si="6"/>
        <v>1</v>
      </c>
      <c r="K355">
        <v>20</v>
      </c>
      <c r="L355" s="7" t="s">
        <v>130</v>
      </c>
      <c r="M355" t="s">
        <v>278</v>
      </c>
      <c r="N355" t="s">
        <v>282</v>
      </c>
      <c r="P355" t="s">
        <v>280</v>
      </c>
    </row>
    <row r="356" spans="2:16" ht="15.75" x14ac:dyDescent="0.2">
      <c r="B356" s="7" t="s">
        <v>58</v>
      </c>
      <c r="C356" s="12" t="s">
        <v>204</v>
      </c>
      <c r="D356" t="s">
        <v>60</v>
      </c>
      <c r="E356" s="6" t="s">
        <v>175</v>
      </c>
      <c r="F356" s="11" t="s">
        <v>26</v>
      </c>
      <c r="G356" s="1">
        <v>8.1000000000000003E-2</v>
      </c>
      <c r="H356" s="2">
        <v>0.1</v>
      </c>
      <c r="I356" s="3">
        <f t="shared" si="6"/>
        <v>1.2345679012345678</v>
      </c>
      <c r="K356">
        <v>20</v>
      </c>
      <c r="L356" s="7" t="s">
        <v>130</v>
      </c>
      <c r="M356" t="s">
        <v>269</v>
      </c>
      <c r="N356" t="s">
        <v>279</v>
      </c>
      <c r="P356" t="s">
        <v>280</v>
      </c>
    </row>
    <row r="357" spans="2:16" ht="15.75" x14ac:dyDescent="0.2">
      <c r="B357" s="7" t="s">
        <v>58</v>
      </c>
      <c r="C357" s="12" t="s">
        <v>204</v>
      </c>
      <c r="D357" t="s">
        <v>60</v>
      </c>
      <c r="E357" s="6" t="s">
        <v>175</v>
      </c>
      <c r="F357" s="11" t="s">
        <v>26</v>
      </c>
      <c r="G357" s="1">
        <v>0.04</v>
      </c>
      <c r="H357" s="2">
        <v>4.4999999999999998E-2</v>
      </c>
      <c r="I357" s="3">
        <f t="shared" si="6"/>
        <v>1.125</v>
      </c>
      <c r="K357">
        <v>20</v>
      </c>
      <c r="L357" s="7" t="s">
        <v>130</v>
      </c>
      <c r="M357" t="s">
        <v>269</v>
      </c>
      <c r="N357" t="s">
        <v>281</v>
      </c>
      <c r="P357" t="s">
        <v>280</v>
      </c>
    </row>
    <row r="358" spans="2:16" ht="15.75" x14ac:dyDescent="0.2">
      <c r="B358" s="7" t="s">
        <v>58</v>
      </c>
      <c r="C358" s="12" t="s">
        <v>204</v>
      </c>
      <c r="D358" t="s">
        <v>60</v>
      </c>
      <c r="E358" s="6" t="s">
        <v>175</v>
      </c>
      <c r="F358" s="11" t="s">
        <v>26</v>
      </c>
      <c r="G358" s="1">
        <v>0.02</v>
      </c>
      <c r="H358" s="2">
        <v>0.03</v>
      </c>
      <c r="I358" s="3">
        <f t="shared" si="6"/>
        <v>1.5</v>
      </c>
      <c r="K358">
        <v>20</v>
      </c>
      <c r="L358" s="7" t="s">
        <v>130</v>
      </c>
      <c r="M358" t="s">
        <v>269</v>
      </c>
      <c r="N358" t="s">
        <v>282</v>
      </c>
      <c r="P358" t="s">
        <v>280</v>
      </c>
    </row>
    <row r="359" spans="2:16" ht="15.75" x14ac:dyDescent="0.2">
      <c r="B359" s="7" t="s">
        <v>58</v>
      </c>
      <c r="C359" s="12" t="s">
        <v>204</v>
      </c>
      <c r="D359" t="s">
        <v>60</v>
      </c>
      <c r="E359" s="6" t="s">
        <v>175</v>
      </c>
      <c r="F359" s="11" t="s">
        <v>26</v>
      </c>
      <c r="G359" s="1">
        <v>0.115</v>
      </c>
      <c r="H359" s="2">
        <v>0.17</v>
      </c>
      <c r="I359" s="3">
        <f t="shared" si="6"/>
        <v>1.4782608695652175</v>
      </c>
      <c r="K359">
        <v>20</v>
      </c>
      <c r="L359" s="7" t="s">
        <v>130</v>
      </c>
      <c r="M359" s="7" t="s">
        <v>268</v>
      </c>
      <c r="N359" s="7" t="s">
        <v>279</v>
      </c>
      <c r="P359" t="s">
        <v>280</v>
      </c>
    </row>
    <row r="360" spans="2:16" ht="15.75" x14ac:dyDescent="0.2">
      <c r="B360" s="7" t="s">
        <v>58</v>
      </c>
      <c r="C360" s="12" t="s">
        <v>204</v>
      </c>
      <c r="D360" t="s">
        <v>60</v>
      </c>
      <c r="E360" s="6" t="s">
        <v>175</v>
      </c>
      <c r="F360" s="11" t="s">
        <v>26</v>
      </c>
      <c r="G360" s="1">
        <v>0.06</v>
      </c>
      <c r="H360" s="2">
        <v>0.14000000000000001</v>
      </c>
      <c r="I360" s="3">
        <f t="shared" si="6"/>
        <v>2.3333333333333335</v>
      </c>
      <c r="K360">
        <v>20</v>
      </c>
      <c r="L360" s="7" t="s">
        <v>130</v>
      </c>
      <c r="M360" s="7" t="s">
        <v>268</v>
      </c>
      <c r="N360" t="s">
        <v>281</v>
      </c>
      <c r="P360" t="s">
        <v>280</v>
      </c>
    </row>
    <row r="361" spans="2:16" ht="15.75" x14ac:dyDescent="0.2">
      <c r="B361" s="7" t="s">
        <v>58</v>
      </c>
      <c r="C361" s="12" t="s">
        <v>204</v>
      </c>
      <c r="D361" t="s">
        <v>60</v>
      </c>
      <c r="E361" s="6" t="s">
        <v>175</v>
      </c>
      <c r="F361" s="11" t="s">
        <v>26</v>
      </c>
      <c r="G361" s="1">
        <v>3.7999999999999999E-2</v>
      </c>
      <c r="H361" s="2">
        <v>0.125</v>
      </c>
      <c r="I361" s="3">
        <f t="shared" si="6"/>
        <v>3.2894736842105265</v>
      </c>
      <c r="K361">
        <v>20</v>
      </c>
      <c r="L361" s="7" t="s">
        <v>130</v>
      </c>
      <c r="M361" s="7" t="s">
        <v>268</v>
      </c>
      <c r="N361" s="7" t="s">
        <v>282</v>
      </c>
      <c r="P361" t="s">
        <v>280</v>
      </c>
    </row>
    <row r="362" spans="2:16" ht="15.75" x14ac:dyDescent="0.2">
      <c r="B362" s="7" t="s">
        <v>283</v>
      </c>
      <c r="C362" s="12" t="s">
        <v>173</v>
      </c>
      <c r="D362" t="s">
        <v>284</v>
      </c>
      <c r="E362" s="6" t="s">
        <v>285</v>
      </c>
      <c r="F362" s="11" t="s">
        <v>38</v>
      </c>
      <c r="G362" s="1">
        <v>1.5</v>
      </c>
      <c r="H362" s="2">
        <v>1.5</v>
      </c>
      <c r="I362" s="3">
        <f t="shared" si="6"/>
        <v>1</v>
      </c>
      <c r="K362">
        <v>21</v>
      </c>
      <c r="L362" s="7" t="s">
        <v>19</v>
      </c>
      <c r="M362" s="7" t="s">
        <v>286</v>
      </c>
      <c r="P362" t="s">
        <v>287</v>
      </c>
    </row>
    <row r="363" spans="2:16" ht="15.75" x14ac:dyDescent="0.2">
      <c r="B363" s="7" t="s">
        <v>283</v>
      </c>
      <c r="C363" s="12" t="s">
        <v>173</v>
      </c>
      <c r="D363" t="s">
        <v>284</v>
      </c>
      <c r="E363" s="6" t="s">
        <v>285</v>
      </c>
      <c r="F363" s="11" t="s">
        <v>38</v>
      </c>
      <c r="G363" s="1">
        <v>1.5</v>
      </c>
      <c r="H363" s="2">
        <v>2.1</v>
      </c>
      <c r="I363" s="3">
        <f t="shared" si="6"/>
        <v>1.4000000000000001</v>
      </c>
      <c r="K363">
        <v>21</v>
      </c>
      <c r="L363" s="7" t="s">
        <v>19</v>
      </c>
      <c r="M363" s="7" t="s">
        <v>40</v>
      </c>
      <c r="P363" t="s">
        <v>287</v>
      </c>
    </row>
    <row r="364" spans="2:16" ht="15.75" x14ac:dyDescent="0.2">
      <c r="B364" s="7" t="s">
        <v>283</v>
      </c>
      <c r="C364" s="12" t="s">
        <v>173</v>
      </c>
      <c r="D364" t="s">
        <v>284</v>
      </c>
      <c r="E364" s="6" t="s">
        <v>285</v>
      </c>
      <c r="F364" s="11" t="s">
        <v>38</v>
      </c>
      <c r="G364" s="1">
        <v>4.5</v>
      </c>
      <c r="H364" s="2">
        <v>6.5</v>
      </c>
      <c r="I364" s="3">
        <f t="shared" si="6"/>
        <v>1.4444444444444444</v>
      </c>
      <c r="K364">
        <v>21</v>
      </c>
      <c r="L364" s="7" t="s">
        <v>19</v>
      </c>
      <c r="M364" s="7" t="s">
        <v>23</v>
      </c>
      <c r="P364" t="s">
        <v>287</v>
      </c>
    </row>
    <row r="365" spans="2:16" ht="15.75" x14ac:dyDescent="0.2">
      <c r="B365" s="7" t="s">
        <v>283</v>
      </c>
      <c r="C365" s="12" t="s">
        <v>173</v>
      </c>
      <c r="D365" t="s">
        <v>284</v>
      </c>
      <c r="E365" s="6" t="s">
        <v>285</v>
      </c>
      <c r="F365" s="11" t="s">
        <v>38</v>
      </c>
      <c r="G365" s="1">
        <v>11</v>
      </c>
      <c r="H365" s="2">
        <v>9.5</v>
      </c>
      <c r="I365" s="3">
        <f t="shared" si="6"/>
        <v>0.86363636363636365</v>
      </c>
      <c r="K365">
        <v>21</v>
      </c>
      <c r="L365" s="7" t="s">
        <v>19</v>
      </c>
      <c r="M365" s="7" t="s">
        <v>288</v>
      </c>
      <c r="P365" t="s">
        <v>287</v>
      </c>
    </row>
    <row r="366" spans="2:16" ht="15.75" x14ac:dyDescent="0.2">
      <c r="B366" s="7" t="s">
        <v>178</v>
      </c>
      <c r="C366" s="12" t="s">
        <v>173</v>
      </c>
      <c r="D366" t="s">
        <v>289</v>
      </c>
      <c r="E366" s="6" t="s">
        <v>285</v>
      </c>
      <c r="F366" s="11" t="s">
        <v>38</v>
      </c>
      <c r="G366" s="1">
        <v>1</v>
      </c>
      <c r="H366" s="2">
        <v>1</v>
      </c>
      <c r="I366" s="3">
        <f t="shared" si="6"/>
        <v>1</v>
      </c>
      <c r="K366">
        <v>22</v>
      </c>
      <c r="L366" s="7" t="s">
        <v>151</v>
      </c>
      <c r="M366" s="7" t="s">
        <v>290</v>
      </c>
      <c r="N366" t="s">
        <v>291</v>
      </c>
      <c r="P366" s="7" t="s">
        <v>292</v>
      </c>
    </row>
    <row r="367" spans="2:16" ht="15.75" x14ac:dyDescent="0.2">
      <c r="B367" s="7" t="s">
        <v>178</v>
      </c>
      <c r="C367" s="12" t="s">
        <v>173</v>
      </c>
      <c r="D367" t="s">
        <v>289</v>
      </c>
      <c r="E367" s="6" t="s">
        <v>285</v>
      </c>
      <c r="F367" s="11" t="s">
        <v>38</v>
      </c>
      <c r="G367" s="1">
        <v>1</v>
      </c>
      <c r="H367" s="2">
        <v>1</v>
      </c>
      <c r="I367" s="3">
        <f t="shared" si="6"/>
        <v>1</v>
      </c>
      <c r="K367">
        <v>22</v>
      </c>
      <c r="L367" s="7" t="s">
        <v>151</v>
      </c>
      <c r="M367" s="7" t="s">
        <v>293</v>
      </c>
      <c r="N367" t="s">
        <v>291</v>
      </c>
      <c r="P367" s="7" t="s">
        <v>292</v>
      </c>
    </row>
    <row r="368" spans="2:16" ht="15.75" x14ac:dyDescent="0.2">
      <c r="B368" s="7" t="s">
        <v>178</v>
      </c>
      <c r="C368" s="12" t="s">
        <v>173</v>
      </c>
      <c r="D368" t="s">
        <v>289</v>
      </c>
      <c r="E368" s="6" t="s">
        <v>285</v>
      </c>
      <c r="F368" s="11" t="s">
        <v>38</v>
      </c>
      <c r="G368" s="1">
        <v>1</v>
      </c>
      <c r="H368" s="2">
        <v>1</v>
      </c>
      <c r="I368" s="3">
        <f t="shared" si="6"/>
        <v>1</v>
      </c>
      <c r="K368">
        <v>22</v>
      </c>
      <c r="L368" s="7" t="s">
        <v>151</v>
      </c>
      <c r="M368" s="7" t="s">
        <v>294</v>
      </c>
      <c r="N368" t="s">
        <v>291</v>
      </c>
      <c r="P368" s="7" t="s">
        <v>292</v>
      </c>
    </row>
    <row r="369" spans="2:16" ht="15.75" x14ac:dyDescent="0.2">
      <c r="B369" s="7" t="s">
        <v>178</v>
      </c>
      <c r="C369" s="12" t="s">
        <v>173</v>
      </c>
      <c r="D369" t="s">
        <v>289</v>
      </c>
      <c r="E369" s="6" t="s">
        <v>285</v>
      </c>
      <c r="F369" s="11" t="s">
        <v>38</v>
      </c>
      <c r="G369" s="1">
        <v>1.8</v>
      </c>
      <c r="H369" s="2">
        <v>1.6</v>
      </c>
      <c r="I369" s="3">
        <f t="shared" si="6"/>
        <v>0.88888888888888895</v>
      </c>
      <c r="K369">
        <v>22</v>
      </c>
      <c r="L369" s="7" t="s">
        <v>151</v>
      </c>
      <c r="M369" s="7" t="s">
        <v>290</v>
      </c>
      <c r="N369" t="s">
        <v>84</v>
      </c>
      <c r="P369" s="7" t="s">
        <v>292</v>
      </c>
    </row>
    <row r="370" spans="2:16" ht="15.75" x14ac:dyDescent="0.2">
      <c r="B370" s="7" t="s">
        <v>178</v>
      </c>
      <c r="C370" s="12" t="s">
        <v>173</v>
      </c>
      <c r="D370" t="s">
        <v>289</v>
      </c>
      <c r="E370" s="6" t="s">
        <v>285</v>
      </c>
      <c r="F370" s="11" t="s">
        <v>38</v>
      </c>
      <c r="G370" s="1">
        <v>1.8</v>
      </c>
      <c r="H370" s="2">
        <v>1.2</v>
      </c>
      <c r="I370" s="3">
        <f t="shared" si="6"/>
        <v>0.66666666666666663</v>
      </c>
      <c r="K370">
        <v>22</v>
      </c>
      <c r="L370" s="7" t="s">
        <v>151</v>
      </c>
      <c r="M370" s="7" t="s">
        <v>293</v>
      </c>
      <c r="N370" t="s">
        <v>84</v>
      </c>
      <c r="P370" s="7" t="s">
        <v>292</v>
      </c>
    </row>
    <row r="371" spans="2:16" ht="15.75" x14ac:dyDescent="0.2">
      <c r="B371" s="7" t="s">
        <v>178</v>
      </c>
      <c r="C371" s="12" t="s">
        <v>173</v>
      </c>
      <c r="D371" t="s">
        <v>289</v>
      </c>
      <c r="E371" s="6" t="s">
        <v>285</v>
      </c>
      <c r="F371" s="11" t="s">
        <v>38</v>
      </c>
      <c r="G371" s="1">
        <v>1.8</v>
      </c>
      <c r="H371" s="2">
        <v>0.9</v>
      </c>
      <c r="I371" s="3">
        <f t="shared" si="6"/>
        <v>0.5</v>
      </c>
      <c r="K371">
        <v>22</v>
      </c>
      <c r="L371" s="7" t="s">
        <v>151</v>
      </c>
      <c r="M371" s="7" t="s">
        <v>294</v>
      </c>
      <c r="N371" t="s">
        <v>84</v>
      </c>
      <c r="P371" s="7" t="s">
        <v>292</v>
      </c>
    </row>
    <row r="372" spans="2:16" ht="15.75" x14ac:dyDescent="0.2">
      <c r="B372" s="7" t="s">
        <v>178</v>
      </c>
      <c r="C372" s="12" t="s">
        <v>173</v>
      </c>
      <c r="D372" t="s">
        <v>289</v>
      </c>
      <c r="E372" s="6" t="s">
        <v>285</v>
      </c>
      <c r="F372" s="11" t="s">
        <v>38</v>
      </c>
      <c r="G372" s="1">
        <v>2.5</v>
      </c>
      <c r="H372" s="2">
        <v>2</v>
      </c>
      <c r="I372" s="3">
        <f t="shared" si="6"/>
        <v>0.8</v>
      </c>
      <c r="K372">
        <v>22</v>
      </c>
      <c r="L372" s="7" t="s">
        <v>151</v>
      </c>
      <c r="M372" s="7" t="s">
        <v>290</v>
      </c>
      <c r="N372" t="s">
        <v>133</v>
      </c>
      <c r="P372" s="7" t="s">
        <v>292</v>
      </c>
    </row>
    <row r="373" spans="2:16" ht="15.75" x14ac:dyDescent="0.2">
      <c r="B373" s="7" t="s">
        <v>178</v>
      </c>
      <c r="C373" s="12" t="s">
        <v>173</v>
      </c>
      <c r="D373" t="s">
        <v>289</v>
      </c>
      <c r="E373" s="6" t="s">
        <v>285</v>
      </c>
      <c r="F373" s="11" t="s">
        <v>38</v>
      </c>
      <c r="G373" s="1">
        <v>2.5</v>
      </c>
      <c r="H373" s="2">
        <v>1.3</v>
      </c>
      <c r="I373" s="3">
        <f t="shared" si="6"/>
        <v>0.52</v>
      </c>
      <c r="K373">
        <v>22</v>
      </c>
      <c r="L373" s="7" t="s">
        <v>151</v>
      </c>
      <c r="M373" s="7" t="s">
        <v>293</v>
      </c>
      <c r="N373" t="s">
        <v>133</v>
      </c>
      <c r="P373" s="7" t="s">
        <v>292</v>
      </c>
    </row>
    <row r="374" spans="2:16" ht="15.75" x14ac:dyDescent="0.2">
      <c r="B374" s="7" t="s">
        <v>178</v>
      </c>
      <c r="C374" s="12" t="s">
        <v>173</v>
      </c>
      <c r="D374" t="s">
        <v>289</v>
      </c>
      <c r="E374" s="6" t="s">
        <v>285</v>
      </c>
      <c r="F374" s="11" t="s">
        <v>38</v>
      </c>
      <c r="G374" s="1">
        <v>2.5</v>
      </c>
      <c r="H374" s="2">
        <v>0.8</v>
      </c>
      <c r="I374" s="3">
        <f t="shared" si="6"/>
        <v>0.32</v>
      </c>
      <c r="K374">
        <v>22</v>
      </c>
      <c r="L374" s="7" t="s">
        <v>151</v>
      </c>
      <c r="M374" s="7" t="s">
        <v>294</v>
      </c>
      <c r="N374" t="s">
        <v>133</v>
      </c>
      <c r="P374" s="7" t="s">
        <v>292</v>
      </c>
    </row>
    <row r="375" spans="2:16" ht="15.75" x14ac:dyDescent="0.2">
      <c r="B375" s="7" t="s">
        <v>283</v>
      </c>
      <c r="C375" s="12" t="s">
        <v>173</v>
      </c>
      <c r="D375" t="s">
        <v>295</v>
      </c>
      <c r="E375" s="6" t="s">
        <v>52</v>
      </c>
      <c r="F375" s="11" t="s">
        <v>38</v>
      </c>
      <c r="G375" s="1">
        <v>90</v>
      </c>
      <c r="H375" s="2">
        <v>90</v>
      </c>
      <c r="I375" s="3">
        <f t="shared" si="6"/>
        <v>1</v>
      </c>
      <c r="K375">
        <v>23</v>
      </c>
      <c r="L375" s="7" t="s">
        <v>151</v>
      </c>
      <c r="M375" s="7" t="s">
        <v>296</v>
      </c>
      <c r="N375" t="s">
        <v>297</v>
      </c>
      <c r="P375" t="s">
        <v>298</v>
      </c>
    </row>
    <row r="376" spans="2:16" ht="15.75" x14ac:dyDescent="0.2">
      <c r="B376" s="7" t="s">
        <v>283</v>
      </c>
      <c r="C376" s="12" t="s">
        <v>173</v>
      </c>
      <c r="D376" t="s">
        <v>295</v>
      </c>
      <c r="E376" s="6" t="s">
        <v>52</v>
      </c>
      <c r="F376" s="11" t="s">
        <v>38</v>
      </c>
      <c r="G376" s="1">
        <v>70</v>
      </c>
      <c r="H376" s="2">
        <v>75</v>
      </c>
      <c r="I376" s="3">
        <f t="shared" si="6"/>
        <v>1.0714285714285714</v>
      </c>
      <c r="K376">
        <v>23</v>
      </c>
      <c r="L376" s="7" t="s">
        <v>151</v>
      </c>
      <c r="M376" s="7" t="s">
        <v>296</v>
      </c>
      <c r="N376" t="s">
        <v>299</v>
      </c>
      <c r="P376" t="s">
        <v>298</v>
      </c>
    </row>
    <row r="377" spans="2:16" ht="15.75" x14ac:dyDescent="0.2">
      <c r="B377" s="7" t="s">
        <v>283</v>
      </c>
      <c r="C377" s="12" t="s">
        <v>173</v>
      </c>
      <c r="D377" t="s">
        <v>295</v>
      </c>
      <c r="E377" s="6" t="s">
        <v>52</v>
      </c>
      <c r="F377" s="11" t="s">
        <v>38</v>
      </c>
      <c r="G377" s="1">
        <v>85</v>
      </c>
      <c r="H377" s="2">
        <v>95</v>
      </c>
      <c r="I377" s="3">
        <f t="shared" si="6"/>
        <v>1.1176470588235294</v>
      </c>
      <c r="K377">
        <v>23</v>
      </c>
      <c r="L377" s="7" t="s">
        <v>151</v>
      </c>
      <c r="M377" s="7" t="s">
        <v>300</v>
      </c>
      <c r="N377" t="s">
        <v>297</v>
      </c>
      <c r="P377" t="s">
        <v>298</v>
      </c>
    </row>
    <row r="378" spans="2:16" ht="15.75" x14ac:dyDescent="0.2">
      <c r="B378" s="7" t="s">
        <v>283</v>
      </c>
      <c r="C378" s="12" t="s">
        <v>173</v>
      </c>
      <c r="D378" t="s">
        <v>295</v>
      </c>
      <c r="E378" s="6" t="s">
        <v>52</v>
      </c>
      <c r="F378" s="11" t="s">
        <v>38</v>
      </c>
      <c r="G378" s="1">
        <v>60</v>
      </c>
      <c r="H378" s="2">
        <v>55</v>
      </c>
      <c r="I378" s="3">
        <f t="shared" si="6"/>
        <v>0.91666666666666663</v>
      </c>
      <c r="K378">
        <v>23</v>
      </c>
      <c r="L378" s="7" t="s">
        <v>151</v>
      </c>
      <c r="M378" s="7" t="s">
        <v>300</v>
      </c>
      <c r="N378" t="s">
        <v>299</v>
      </c>
      <c r="P378" t="s">
        <v>298</v>
      </c>
    </row>
    <row r="379" spans="2:16" ht="15.75" x14ac:dyDescent="0.2">
      <c r="B379" s="7" t="s">
        <v>58</v>
      </c>
      <c r="C379" s="12" t="s">
        <v>204</v>
      </c>
      <c r="D379" t="s">
        <v>301</v>
      </c>
      <c r="E379" s="6" t="s">
        <v>76</v>
      </c>
      <c r="F379" s="11" t="s">
        <v>302</v>
      </c>
      <c r="G379" s="1">
        <v>2.2999999999999998</v>
      </c>
      <c r="H379" s="2">
        <v>2.2000000000000002</v>
      </c>
      <c r="I379" s="3">
        <f t="shared" si="6"/>
        <v>0.95652173913043492</v>
      </c>
      <c r="K379">
        <v>24</v>
      </c>
      <c r="L379" s="7" t="s">
        <v>19</v>
      </c>
      <c r="M379" s="7" t="s">
        <v>27</v>
      </c>
      <c r="N379" t="s">
        <v>303</v>
      </c>
      <c r="P379" t="s">
        <v>304</v>
      </c>
    </row>
    <row r="380" spans="2:16" ht="15.75" x14ac:dyDescent="0.2">
      <c r="B380" s="7" t="s">
        <v>58</v>
      </c>
      <c r="C380" s="12" t="s">
        <v>204</v>
      </c>
      <c r="D380" t="s">
        <v>301</v>
      </c>
      <c r="E380" s="6" t="s">
        <v>76</v>
      </c>
      <c r="F380" s="11" t="s">
        <v>302</v>
      </c>
      <c r="G380" s="1">
        <v>1.9</v>
      </c>
      <c r="H380" s="2">
        <v>1.9</v>
      </c>
      <c r="I380" s="3">
        <f t="shared" si="6"/>
        <v>1</v>
      </c>
      <c r="K380">
        <v>24</v>
      </c>
      <c r="L380" s="7" t="s">
        <v>19</v>
      </c>
      <c r="M380" s="7" t="s">
        <v>229</v>
      </c>
      <c r="N380" t="s">
        <v>303</v>
      </c>
      <c r="P380" t="s">
        <v>304</v>
      </c>
    </row>
    <row r="381" spans="2:16" ht="15.75" x14ac:dyDescent="0.2">
      <c r="B381" s="7" t="s">
        <v>58</v>
      </c>
      <c r="C381" s="12" t="s">
        <v>204</v>
      </c>
      <c r="D381" t="s">
        <v>301</v>
      </c>
      <c r="E381" s="6" t="s">
        <v>76</v>
      </c>
      <c r="F381" s="11" t="s">
        <v>302</v>
      </c>
      <c r="G381" s="1">
        <v>1.8</v>
      </c>
      <c r="H381" s="2">
        <v>2.2999999999999998</v>
      </c>
      <c r="I381" s="3">
        <f t="shared" si="6"/>
        <v>1.2777777777777777</v>
      </c>
      <c r="K381">
        <v>24</v>
      </c>
      <c r="L381" s="7" t="s">
        <v>19</v>
      </c>
      <c r="M381" s="7" t="s">
        <v>305</v>
      </c>
      <c r="N381" t="s">
        <v>303</v>
      </c>
      <c r="P381" t="s">
        <v>304</v>
      </c>
    </row>
    <row r="382" spans="2:16" ht="15.75" x14ac:dyDescent="0.2">
      <c r="B382" s="7" t="s">
        <v>58</v>
      </c>
      <c r="C382" s="12" t="s">
        <v>204</v>
      </c>
      <c r="D382" t="s">
        <v>301</v>
      </c>
      <c r="E382" s="6" t="s">
        <v>143</v>
      </c>
      <c r="F382" s="11" t="s">
        <v>306</v>
      </c>
      <c r="G382" s="1">
        <v>2.5</v>
      </c>
      <c r="H382" s="2">
        <v>2.5</v>
      </c>
      <c r="I382" s="3">
        <f t="shared" si="6"/>
        <v>1</v>
      </c>
      <c r="K382">
        <v>24</v>
      </c>
      <c r="L382" s="7" t="s">
        <v>19</v>
      </c>
      <c r="M382" s="7" t="s">
        <v>27</v>
      </c>
      <c r="N382" t="s">
        <v>303</v>
      </c>
      <c r="P382" t="s">
        <v>304</v>
      </c>
    </row>
    <row r="383" spans="2:16" ht="15.75" x14ac:dyDescent="0.2">
      <c r="B383" s="7" t="s">
        <v>58</v>
      </c>
      <c r="C383" s="12" t="s">
        <v>204</v>
      </c>
      <c r="D383" t="s">
        <v>301</v>
      </c>
      <c r="E383" s="6" t="s">
        <v>143</v>
      </c>
      <c r="F383" s="11" t="s">
        <v>306</v>
      </c>
      <c r="G383" s="1">
        <v>2.4</v>
      </c>
      <c r="H383" s="2">
        <v>2.5</v>
      </c>
      <c r="I383" s="3">
        <f t="shared" si="6"/>
        <v>1.0416666666666667</v>
      </c>
      <c r="K383">
        <v>24</v>
      </c>
      <c r="L383" s="7" t="s">
        <v>19</v>
      </c>
      <c r="M383" s="7" t="s">
        <v>229</v>
      </c>
      <c r="N383" t="s">
        <v>303</v>
      </c>
      <c r="P383" t="s">
        <v>304</v>
      </c>
    </row>
    <row r="384" spans="2:16" ht="15.75" x14ac:dyDescent="0.2">
      <c r="B384" s="7" t="s">
        <v>58</v>
      </c>
      <c r="C384" s="12" t="s">
        <v>204</v>
      </c>
      <c r="D384" t="s">
        <v>301</v>
      </c>
      <c r="E384" s="6" t="s">
        <v>143</v>
      </c>
      <c r="F384" s="11" t="s">
        <v>306</v>
      </c>
      <c r="G384" s="1">
        <v>2.2999999999999998</v>
      </c>
      <c r="H384" s="2">
        <v>2.5</v>
      </c>
      <c r="I384" s="3">
        <f t="shared" si="6"/>
        <v>1.0869565217391306</v>
      </c>
      <c r="K384">
        <v>24</v>
      </c>
      <c r="L384" s="7" t="s">
        <v>19</v>
      </c>
      <c r="M384" s="7" t="s">
        <v>305</v>
      </c>
      <c r="N384" t="s">
        <v>303</v>
      </c>
      <c r="P384" t="s">
        <v>304</v>
      </c>
    </row>
    <row r="385" spans="2:17" ht="15.75" x14ac:dyDescent="0.2">
      <c r="B385" s="7" t="s">
        <v>58</v>
      </c>
      <c r="C385" s="12" t="s">
        <v>204</v>
      </c>
      <c r="D385" t="s">
        <v>301</v>
      </c>
      <c r="E385" s="6" t="s">
        <v>76</v>
      </c>
      <c r="F385" s="11" t="s">
        <v>302</v>
      </c>
      <c r="G385" s="1">
        <v>1.8</v>
      </c>
      <c r="H385" s="2">
        <v>1.8</v>
      </c>
      <c r="I385" s="3">
        <f t="shared" si="6"/>
        <v>1</v>
      </c>
      <c r="K385">
        <v>24</v>
      </c>
      <c r="L385" s="7" t="s">
        <v>19</v>
      </c>
      <c r="M385" s="7" t="s">
        <v>27</v>
      </c>
      <c r="N385" t="s">
        <v>307</v>
      </c>
      <c r="P385" t="s">
        <v>304</v>
      </c>
    </row>
    <row r="386" spans="2:17" ht="15.75" x14ac:dyDescent="0.2">
      <c r="B386" s="7" t="s">
        <v>58</v>
      </c>
      <c r="C386" s="12" t="s">
        <v>204</v>
      </c>
      <c r="D386" t="s">
        <v>301</v>
      </c>
      <c r="E386" s="6" t="s">
        <v>76</v>
      </c>
      <c r="F386" s="11" t="s">
        <v>302</v>
      </c>
      <c r="G386" s="1">
        <v>1.5</v>
      </c>
      <c r="H386" s="2">
        <v>1.1000000000000001</v>
      </c>
      <c r="I386" s="3">
        <f t="shared" si="6"/>
        <v>0.73333333333333339</v>
      </c>
      <c r="K386">
        <v>24</v>
      </c>
      <c r="L386" s="7" t="s">
        <v>19</v>
      </c>
      <c r="M386" s="7" t="s">
        <v>229</v>
      </c>
      <c r="N386" t="s">
        <v>307</v>
      </c>
      <c r="P386" t="s">
        <v>304</v>
      </c>
    </row>
    <row r="387" spans="2:17" ht="15.75" x14ac:dyDescent="0.2">
      <c r="B387" s="7" t="s">
        <v>58</v>
      </c>
      <c r="C387" s="12" t="s">
        <v>204</v>
      </c>
      <c r="D387" t="s">
        <v>301</v>
      </c>
      <c r="E387" s="6" t="s">
        <v>76</v>
      </c>
      <c r="F387" s="11" t="s">
        <v>302</v>
      </c>
      <c r="G387" s="1">
        <v>1</v>
      </c>
      <c r="H387" s="2">
        <v>1.2</v>
      </c>
      <c r="I387" s="3">
        <f t="shared" si="6"/>
        <v>1.2</v>
      </c>
      <c r="K387">
        <v>24</v>
      </c>
      <c r="L387" s="7" t="s">
        <v>19</v>
      </c>
      <c r="M387" s="7" t="s">
        <v>305</v>
      </c>
      <c r="N387" t="s">
        <v>307</v>
      </c>
      <c r="P387" t="s">
        <v>304</v>
      </c>
    </row>
    <row r="388" spans="2:17" ht="15.75" x14ac:dyDescent="0.2">
      <c r="B388" s="7" t="s">
        <v>58</v>
      </c>
      <c r="C388" s="12" t="s">
        <v>204</v>
      </c>
      <c r="D388" t="s">
        <v>301</v>
      </c>
      <c r="E388" s="6" t="s">
        <v>143</v>
      </c>
      <c r="F388" s="11" t="s">
        <v>306</v>
      </c>
      <c r="G388" s="1">
        <v>2</v>
      </c>
      <c r="H388" s="2">
        <v>2.5</v>
      </c>
      <c r="I388" s="3">
        <f t="shared" si="6"/>
        <v>1.25</v>
      </c>
      <c r="K388">
        <v>24</v>
      </c>
      <c r="L388" s="7" t="s">
        <v>19</v>
      </c>
      <c r="M388" s="7" t="s">
        <v>27</v>
      </c>
      <c r="N388" t="s">
        <v>307</v>
      </c>
      <c r="P388" t="s">
        <v>304</v>
      </c>
    </row>
    <row r="389" spans="2:17" ht="15.75" x14ac:dyDescent="0.2">
      <c r="B389" s="7" t="s">
        <v>58</v>
      </c>
      <c r="C389" s="12" t="s">
        <v>204</v>
      </c>
      <c r="D389" t="s">
        <v>301</v>
      </c>
      <c r="E389" s="6" t="s">
        <v>143</v>
      </c>
      <c r="F389" s="11" t="s">
        <v>306</v>
      </c>
      <c r="G389" s="1">
        <v>1</v>
      </c>
      <c r="H389" s="2">
        <v>1</v>
      </c>
      <c r="I389" s="3">
        <f t="shared" si="6"/>
        <v>1</v>
      </c>
      <c r="K389">
        <v>24</v>
      </c>
      <c r="L389" s="7" t="s">
        <v>19</v>
      </c>
      <c r="M389" s="7" t="s">
        <v>229</v>
      </c>
      <c r="N389" t="s">
        <v>307</v>
      </c>
      <c r="P389" t="s">
        <v>304</v>
      </c>
    </row>
    <row r="390" spans="2:17" ht="15.75" x14ac:dyDescent="0.2">
      <c r="B390" s="7" t="s">
        <v>58</v>
      </c>
      <c r="C390" s="12" t="s">
        <v>204</v>
      </c>
      <c r="D390" t="s">
        <v>301</v>
      </c>
      <c r="E390" s="6" t="s">
        <v>143</v>
      </c>
      <c r="F390" s="11" t="s">
        <v>306</v>
      </c>
      <c r="G390" s="1">
        <v>2</v>
      </c>
      <c r="H390" s="2">
        <v>2</v>
      </c>
      <c r="I390" s="3">
        <f t="shared" si="6"/>
        <v>1</v>
      </c>
      <c r="K390">
        <v>24</v>
      </c>
      <c r="L390" s="7" t="s">
        <v>19</v>
      </c>
      <c r="M390" s="7" t="s">
        <v>305</v>
      </c>
      <c r="N390" t="s">
        <v>307</v>
      </c>
      <c r="P390" t="s">
        <v>304</v>
      </c>
    </row>
    <row r="391" spans="2:17" ht="15.75" x14ac:dyDescent="0.2">
      <c r="B391" s="7" t="s">
        <v>14</v>
      </c>
      <c r="C391" s="12" t="s">
        <v>173</v>
      </c>
      <c r="D391" t="s">
        <v>308</v>
      </c>
      <c r="E391" s="6" t="s">
        <v>44</v>
      </c>
      <c r="F391" s="11" t="s">
        <v>18</v>
      </c>
      <c r="G391" s="1">
        <v>85</v>
      </c>
      <c r="H391" s="2">
        <v>105</v>
      </c>
      <c r="I391" s="3">
        <f t="shared" si="6"/>
        <v>1.2352941176470589</v>
      </c>
      <c r="J391">
        <v>1</v>
      </c>
      <c r="K391">
        <v>25</v>
      </c>
      <c r="L391" s="7" t="s">
        <v>151</v>
      </c>
      <c r="M391" s="7"/>
      <c r="P391" t="s">
        <v>309</v>
      </c>
      <c r="Q391" s="7"/>
    </row>
    <row r="392" spans="2:17" ht="15.75" x14ac:dyDescent="0.2">
      <c r="B392" s="7" t="s">
        <v>14</v>
      </c>
      <c r="C392" s="12" t="s">
        <v>173</v>
      </c>
      <c r="D392" t="s">
        <v>308</v>
      </c>
      <c r="E392" s="6" t="s">
        <v>17</v>
      </c>
      <c r="F392" s="11" t="s">
        <v>18</v>
      </c>
      <c r="G392" s="1">
        <v>350</v>
      </c>
      <c r="H392" s="2">
        <v>440</v>
      </c>
      <c r="I392" s="3">
        <f t="shared" si="6"/>
        <v>1.2571428571428571</v>
      </c>
      <c r="J392">
        <v>1</v>
      </c>
      <c r="K392">
        <v>25</v>
      </c>
      <c r="L392" s="7" t="s">
        <v>151</v>
      </c>
      <c r="M392" s="7"/>
      <c r="P392" t="s">
        <v>309</v>
      </c>
      <c r="Q392" s="7"/>
    </row>
    <row r="393" spans="2:17" ht="15.75" x14ac:dyDescent="0.2">
      <c r="B393" s="7" t="s">
        <v>14</v>
      </c>
      <c r="C393" s="12" t="s">
        <v>173</v>
      </c>
      <c r="D393" t="s">
        <v>308</v>
      </c>
      <c r="E393" s="6" t="s">
        <v>143</v>
      </c>
      <c r="F393" s="11" t="s">
        <v>26</v>
      </c>
      <c r="G393" s="1">
        <v>430</v>
      </c>
      <c r="H393" s="2">
        <v>550</v>
      </c>
      <c r="I393" s="3">
        <f t="shared" si="6"/>
        <v>1.2790697674418605</v>
      </c>
      <c r="J393">
        <v>0</v>
      </c>
      <c r="K393">
        <v>25</v>
      </c>
      <c r="L393" s="7" t="s">
        <v>151</v>
      </c>
      <c r="M393" s="7" t="s">
        <v>84</v>
      </c>
      <c r="P393" t="s">
        <v>309</v>
      </c>
      <c r="Q393" s="7"/>
    </row>
    <row r="394" spans="2:17" ht="15.75" x14ac:dyDescent="0.2">
      <c r="B394" s="7" t="s">
        <v>14</v>
      </c>
      <c r="C394" s="12" t="s">
        <v>173</v>
      </c>
      <c r="D394" t="s">
        <v>308</v>
      </c>
      <c r="E394" s="6" t="s">
        <v>143</v>
      </c>
      <c r="F394" s="11" t="s">
        <v>26</v>
      </c>
      <c r="G394" s="1">
        <v>300</v>
      </c>
      <c r="H394" s="2">
        <v>620</v>
      </c>
      <c r="I394" s="3">
        <f t="shared" si="6"/>
        <v>2.0666666666666669</v>
      </c>
      <c r="J394">
        <v>2</v>
      </c>
      <c r="K394">
        <v>25</v>
      </c>
      <c r="L394" s="7" t="s">
        <v>151</v>
      </c>
      <c r="M394" s="7" t="s">
        <v>133</v>
      </c>
      <c r="P394" t="s">
        <v>309</v>
      </c>
      <c r="Q394" s="7"/>
    </row>
    <row r="395" spans="2:17" ht="15.75" x14ac:dyDescent="0.2">
      <c r="B395" s="7" t="s">
        <v>14</v>
      </c>
      <c r="C395" s="12" t="s">
        <v>173</v>
      </c>
      <c r="D395" t="s">
        <v>308</v>
      </c>
      <c r="E395" s="6" t="s">
        <v>143</v>
      </c>
      <c r="F395" s="11" t="s">
        <v>26</v>
      </c>
      <c r="G395" s="1">
        <v>220</v>
      </c>
      <c r="H395" s="2">
        <v>550</v>
      </c>
      <c r="I395" s="3">
        <f t="shared" si="6"/>
        <v>2.5</v>
      </c>
      <c r="J395">
        <v>1</v>
      </c>
      <c r="K395">
        <v>25</v>
      </c>
      <c r="L395" s="7" t="s">
        <v>151</v>
      </c>
      <c r="M395" s="7" t="s">
        <v>62</v>
      </c>
      <c r="P395" t="s">
        <v>309</v>
      </c>
      <c r="Q395" s="7"/>
    </row>
    <row r="396" spans="2:17" ht="15.75" x14ac:dyDescent="0.2">
      <c r="B396" s="7" t="s">
        <v>14</v>
      </c>
      <c r="C396" s="12" t="s">
        <v>173</v>
      </c>
      <c r="D396" t="s">
        <v>308</v>
      </c>
      <c r="E396" s="6" t="s">
        <v>143</v>
      </c>
      <c r="F396" s="11" t="s">
        <v>26</v>
      </c>
      <c r="G396" s="1">
        <v>210</v>
      </c>
      <c r="H396" s="2">
        <v>650</v>
      </c>
      <c r="I396" s="3">
        <f t="shared" si="6"/>
        <v>3.0952380952380953</v>
      </c>
      <c r="J396">
        <v>2</v>
      </c>
      <c r="K396">
        <v>25</v>
      </c>
      <c r="L396" s="7" t="s">
        <v>151</v>
      </c>
      <c r="M396" s="7" t="s">
        <v>310</v>
      </c>
      <c r="P396" t="s">
        <v>309</v>
      </c>
      <c r="Q396" s="7"/>
    </row>
    <row r="397" spans="2:17" ht="15.75" x14ac:dyDescent="0.2">
      <c r="B397" s="7" t="s">
        <v>14</v>
      </c>
      <c r="C397" s="12" t="s">
        <v>173</v>
      </c>
      <c r="D397" t="s">
        <v>308</v>
      </c>
      <c r="E397" s="6" t="s">
        <v>143</v>
      </c>
      <c r="F397" s="11" t="s">
        <v>93</v>
      </c>
      <c r="G397" s="1">
        <v>0.62</v>
      </c>
      <c r="H397" s="2">
        <v>0.72</v>
      </c>
      <c r="I397" s="3">
        <f t="shared" si="6"/>
        <v>1.161290322580645</v>
      </c>
      <c r="J397">
        <v>0</v>
      </c>
      <c r="K397">
        <v>25</v>
      </c>
      <c r="L397" s="7" t="s">
        <v>151</v>
      </c>
      <c r="M397" s="7" t="s">
        <v>84</v>
      </c>
      <c r="P397" t="s">
        <v>309</v>
      </c>
      <c r="Q397" s="7"/>
    </row>
    <row r="398" spans="2:17" ht="15.75" x14ac:dyDescent="0.2">
      <c r="B398" s="7" t="s">
        <v>14</v>
      </c>
      <c r="C398" s="12" t="s">
        <v>173</v>
      </c>
      <c r="D398" t="s">
        <v>308</v>
      </c>
      <c r="E398" s="6" t="s">
        <v>143</v>
      </c>
      <c r="F398" s="11" t="s">
        <v>93</v>
      </c>
      <c r="G398" s="1">
        <v>0.6</v>
      </c>
      <c r="H398" s="2">
        <v>0.7</v>
      </c>
      <c r="I398" s="3">
        <f t="shared" si="6"/>
        <v>1.1666666666666667</v>
      </c>
      <c r="J398">
        <v>0</v>
      </c>
      <c r="K398">
        <v>25</v>
      </c>
      <c r="L398" s="7" t="s">
        <v>151</v>
      </c>
      <c r="M398" s="7" t="s">
        <v>133</v>
      </c>
      <c r="P398" t="s">
        <v>309</v>
      </c>
      <c r="Q398" s="7"/>
    </row>
    <row r="399" spans="2:17" ht="15.75" x14ac:dyDescent="0.2">
      <c r="B399" s="7" t="s">
        <v>14</v>
      </c>
      <c r="C399" s="12" t="s">
        <v>173</v>
      </c>
      <c r="D399" t="s">
        <v>308</v>
      </c>
      <c r="E399" s="6" t="s">
        <v>143</v>
      </c>
      <c r="F399" s="11" t="s">
        <v>93</v>
      </c>
      <c r="G399" s="1">
        <v>0.5</v>
      </c>
      <c r="H399" s="2">
        <v>0.7</v>
      </c>
      <c r="I399" s="3">
        <f t="shared" si="6"/>
        <v>1.4</v>
      </c>
      <c r="J399">
        <v>1</v>
      </c>
      <c r="K399">
        <v>25</v>
      </c>
      <c r="L399" s="7" t="s">
        <v>151</v>
      </c>
      <c r="M399" s="7" t="s">
        <v>62</v>
      </c>
      <c r="P399" t="s">
        <v>309</v>
      </c>
      <c r="Q399" s="7"/>
    </row>
    <row r="400" spans="2:17" ht="15.75" x14ac:dyDescent="0.2">
      <c r="B400" s="7" t="s">
        <v>14</v>
      </c>
      <c r="C400" s="12" t="s">
        <v>173</v>
      </c>
      <c r="D400" t="s">
        <v>308</v>
      </c>
      <c r="E400" s="6" t="s">
        <v>143</v>
      </c>
      <c r="F400" s="11" t="s">
        <v>93</v>
      </c>
      <c r="G400" s="1">
        <v>0.45</v>
      </c>
      <c r="H400" s="2">
        <v>0.73</v>
      </c>
      <c r="I400" s="3">
        <f t="shared" si="6"/>
        <v>1.6222222222222222</v>
      </c>
      <c r="J400">
        <v>2</v>
      </c>
      <c r="K400">
        <v>25</v>
      </c>
      <c r="L400" s="7" t="s">
        <v>151</v>
      </c>
      <c r="M400" s="7" t="s">
        <v>310</v>
      </c>
      <c r="P400" t="s">
        <v>309</v>
      </c>
      <c r="Q400" s="7"/>
    </row>
    <row r="401" spans="2:17" x14ac:dyDescent="0.2">
      <c r="B401" s="7" t="s">
        <v>78</v>
      </c>
      <c r="C401" s="13" t="s">
        <v>204</v>
      </c>
      <c r="D401" s="7" t="s">
        <v>311</v>
      </c>
      <c r="E401" s="7" t="s">
        <v>56</v>
      </c>
      <c r="F401" s="7" t="s">
        <v>57</v>
      </c>
      <c r="G401" s="8">
        <v>100</v>
      </c>
      <c r="H401" s="9">
        <v>100</v>
      </c>
      <c r="I401" s="3">
        <f t="shared" si="6"/>
        <v>1</v>
      </c>
      <c r="J401" s="7"/>
      <c r="K401">
        <v>26</v>
      </c>
      <c r="L401" s="7" t="s">
        <v>39</v>
      </c>
      <c r="M401" s="7" t="s">
        <v>291</v>
      </c>
      <c r="N401" s="7"/>
      <c r="O401" s="7"/>
      <c r="P401" t="s">
        <v>312</v>
      </c>
      <c r="Q401" s="7"/>
    </row>
    <row r="402" spans="2:17" x14ac:dyDescent="0.2">
      <c r="B402" s="7" t="s">
        <v>78</v>
      </c>
      <c r="C402" s="13" t="s">
        <v>204</v>
      </c>
      <c r="D402" s="7" t="s">
        <v>311</v>
      </c>
      <c r="E402" s="7" t="s">
        <v>56</v>
      </c>
      <c r="F402" s="7" t="s">
        <v>57</v>
      </c>
      <c r="G402" s="8">
        <v>100</v>
      </c>
      <c r="H402" s="9">
        <v>98</v>
      </c>
      <c r="I402" s="3">
        <f t="shared" si="6"/>
        <v>0.98</v>
      </c>
      <c r="J402" s="7"/>
      <c r="K402">
        <v>26</v>
      </c>
      <c r="L402" s="7" t="s">
        <v>39</v>
      </c>
      <c r="M402" s="7" t="s">
        <v>313</v>
      </c>
      <c r="N402" s="7"/>
      <c r="O402" s="7"/>
      <c r="P402" t="s">
        <v>312</v>
      </c>
      <c r="Q402" s="7"/>
    </row>
    <row r="403" spans="2:17" x14ac:dyDescent="0.2">
      <c r="B403" s="7" t="s">
        <v>78</v>
      </c>
      <c r="C403" s="13" t="s">
        <v>204</v>
      </c>
      <c r="D403" s="7" t="s">
        <v>311</v>
      </c>
      <c r="E403" s="7" t="s">
        <v>56</v>
      </c>
      <c r="F403" s="7" t="s">
        <v>57</v>
      </c>
      <c r="G403" s="8">
        <v>100</v>
      </c>
      <c r="H403" s="9">
        <v>25</v>
      </c>
      <c r="I403" s="3">
        <f t="shared" si="6"/>
        <v>0.25</v>
      </c>
      <c r="J403" s="7"/>
      <c r="K403">
        <v>26</v>
      </c>
      <c r="L403" s="7" t="s">
        <v>39</v>
      </c>
      <c r="M403" s="7" t="s">
        <v>314</v>
      </c>
      <c r="N403" s="7"/>
      <c r="O403" s="7"/>
      <c r="P403" t="s">
        <v>312</v>
      </c>
      <c r="Q403" s="7"/>
    </row>
    <row r="404" spans="2:17" x14ac:dyDescent="0.2">
      <c r="B404" s="7" t="s">
        <v>78</v>
      </c>
      <c r="C404" s="13" t="s">
        <v>204</v>
      </c>
      <c r="D404" s="7" t="s">
        <v>311</v>
      </c>
      <c r="E404" s="7" t="s">
        <v>56</v>
      </c>
      <c r="F404" s="7" t="s">
        <v>57</v>
      </c>
      <c r="G404" s="8">
        <v>100</v>
      </c>
      <c r="H404" s="9">
        <v>57</v>
      </c>
      <c r="I404" s="3">
        <f t="shared" si="6"/>
        <v>0.56999999999999995</v>
      </c>
      <c r="J404" s="7"/>
      <c r="K404">
        <v>26</v>
      </c>
      <c r="L404" s="7" t="s">
        <v>39</v>
      </c>
      <c r="M404" s="7" t="s">
        <v>291</v>
      </c>
      <c r="N404" s="7"/>
      <c r="O404" s="7"/>
      <c r="P404" t="s">
        <v>312</v>
      </c>
      <c r="Q404" s="7"/>
    </row>
    <row r="405" spans="2:17" x14ac:dyDescent="0.2">
      <c r="B405" s="7" t="s">
        <v>78</v>
      </c>
      <c r="C405" s="13" t="s">
        <v>204</v>
      </c>
      <c r="D405" s="7" t="s">
        <v>311</v>
      </c>
      <c r="E405" s="7" t="s">
        <v>56</v>
      </c>
      <c r="F405" s="7" t="s">
        <v>57</v>
      </c>
      <c r="G405" s="8">
        <v>100</v>
      </c>
      <c r="H405" s="9">
        <v>62</v>
      </c>
      <c r="I405" s="3">
        <f t="shared" si="6"/>
        <v>0.62</v>
      </c>
      <c r="J405" s="7"/>
      <c r="K405">
        <v>26</v>
      </c>
      <c r="L405" s="7" t="s">
        <v>39</v>
      </c>
      <c r="M405" s="7" t="s">
        <v>315</v>
      </c>
      <c r="N405" s="7"/>
      <c r="O405" s="7"/>
      <c r="P405" t="s">
        <v>312</v>
      </c>
      <c r="Q405" s="7"/>
    </row>
    <row r="406" spans="2:17" x14ac:dyDescent="0.2">
      <c r="B406" s="7" t="s">
        <v>78</v>
      </c>
      <c r="C406" s="13" t="s">
        <v>204</v>
      </c>
      <c r="D406" s="7" t="s">
        <v>311</v>
      </c>
      <c r="E406" s="7" t="s">
        <v>56</v>
      </c>
      <c r="F406" s="7" t="s">
        <v>57</v>
      </c>
      <c r="G406" s="8">
        <v>100</v>
      </c>
      <c r="H406" s="9">
        <v>65</v>
      </c>
      <c r="I406" s="3">
        <f t="shared" si="6"/>
        <v>0.65</v>
      </c>
      <c r="J406" s="7"/>
      <c r="K406">
        <v>26</v>
      </c>
      <c r="L406" s="7" t="s">
        <v>39</v>
      </c>
      <c r="M406" s="7" t="s">
        <v>316</v>
      </c>
      <c r="N406" s="7"/>
      <c r="O406" s="7"/>
      <c r="P406" t="s">
        <v>312</v>
      </c>
      <c r="Q406" s="7"/>
    </row>
    <row r="407" spans="2:17" x14ac:dyDescent="0.2">
      <c r="B407" s="7" t="s">
        <v>78</v>
      </c>
      <c r="C407" s="13" t="s">
        <v>204</v>
      </c>
      <c r="D407" s="7" t="s">
        <v>311</v>
      </c>
      <c r="E407" s="7" t="s">
        <v>56</v>
      </c>
      <c r="F407" s="7" t="s">
        <v>57</v>
      </c>
      <c r="G407" s="8">
        <v>100</v>
      </c>
      <c r="H407" s="9">
        <v>67</v>
      </c>
      <c r="I407" s="3">
        <f t="shared" si="6"/>
        <v>0.67</v>
      </c>
      <c r="J407" s="7"/>
      <c r="K407">
        <v>26</v>
      </c>
      <c r="L407" s="7" t="s">
        <v>39</v>
      </c>
      <c r="M407" s="7" t="s">
        <v>291</v>
      </c>
      <c r="N407" s="7"/>
      <c r="O407" s="7"/>
      <c r="P407" t="s">
        <v>312</v>
      </c>
      <c r="Q407" s="7"/>
    </row>
    <row r="408" spans="2:17" x14ac:dyDescent="0.2">
      <c r="B408" s="7" t="s">
        <v>58</v>
      </c>
      <c r="C408" s="13" t="s">
        <v>204</v>
      </c>
      <c r="D408" s="7" t="s">
        <v>60</v>
      </c>
      <c r="E408" s="7" t="s">
        <v>76</v>
      </c>
      <c r="F408" s="7" t="s">
        <v>317</v>
      </c>
      <c r="G408" s="8">
        <v>1</v>
      </c>
      <c r="H408" s="9">
        <v>0.8</v>
      </c>
      <c r="I408" s="3">
        <f t="shared" si="6"/>
        <v>0.8</v>
      </c>
      <c r="J408" s="7"/>
      <c r="K408">
        <v>27</v>
      </c>
      <c r="L408" s="7" t="s">
        <v>19</v>
      </c>
      <c r="M408" s="7" t="s">
        <v>278</v>
      </c>
      <c r="N408" s="7"/>
      <c r="O408" s="7"/>
      <c r="P408" t="s">
        <v>318</v>
      </c>
      <c r="Q408" s="7"/>
    </row>
    <row r="409" spans="2:17" x14ac:dyDescent="0.2">
      <c r="B409" s="7" t="s">
        <v>58</v>
      </c>
      <c r="C409" s="13" t="s">
        <v>204</v>
      </c>
      <c r="D409" s="7" t="s">
        <v>60</v>
      </c>
      <c r="E409" s="7" t="s">
        <v>76</v>
      </c>
      <c r="F409" s="7" t="s">
        <v>317</v>
      </c>
      <c r="G409" s="8">
        <v>1</v>
      </c>
      <c r="H409" s="9">
        <v>0.75</v>
      </c>
      <c r="I409" s="3">
        <f t="shared" si="6"/>
        <v>0.75</v>
      </c>
      <c r="J409" s="7"/>
      <c r="K409">
        <v>27</v>
      </c>
      <c r="L409" s="7" t="s">
        <v>19</v>
      </c>
      <c r="M409" s="7" t="s">
        <v>131</v>
      </c>
      <c r="N409" s="7"/>
      <c r="O409" s="7"/>
      <c r="P409" t="s">
        <v>318</v>
      </c>
      <c r="Q409" s="7"/>
    </row>
    <row r="410" spans="2:17" x14ac:dyDescent="0.2">
      <c r="B410" s="7" t="s">
        <v>58</v>
      </c>
      <c r="C410" s="13" t="s">
        <v>204</v>
      </c>
      <c r="D410" s="7" t="s">
        <v>60</v>
      </c>
      <c r="E410" s="7" t="s">
        <v>76</v>
      </c>
      <c r="F410" s="7" t="s">
        <v>317</v>
      </c>
      <c r="G410" s="8">
        <v>1</v>
      </c>
      <c r="H410" s="9">
        <v>0.4</v>
      </c>
      <c r="I410" s="3">
        <f t="shared" si="6"/>
        <v>0.4</v>
      </c>
      <c r="J410" s="7"/>
      <c r="K410">
        <v>27</v>
      </c>
      <c r="L410" s="7" t="s">
        <v>19</v>
      </c>
      <c r="M410" s="7" t="s">
        <v>319</v>
      </c>
      <c r="N410" s="7"/>
      <c r="O410" s="7"/>
      <c r="P410" t="s">
        <v>318</v>
      </c>
      <c r="Q410" s="7"/>
    </row>
    <row r="411" spans="2:17" x14ac:dyDescent="0.2">
      <c r="B411" s="7" t="s">
        <v>78</v>
      </c>
      <c r="C411" s="13" t="s">
        <v>204</v>
      </c>
      <c r="D411" s="7" t="s">
        <v>320</v>
      </c>
      <c r="E411" s="7" t="s">
        <v>56</v>
      </c>
      <c r="F411" s="7" t="s">
        <v>321</v>
      </c>
      <c r="G411" s="8">
        <v>1</v>
      </c>
      <c r="H411" s="9">
        <v>1.1000000000000001</v>
      </c>
      <c r="I411" s="3">
        <f t="shared" si="6"/>
        <v>1.1000000000000001</v>
      </c>
      <c r="J411" s="7">
        <v>0</v>
      </c>
      <c r="K411">
        <v>28</v>
      </c>
      <c r="L411" s="7" t="s">
        <v>322</v>
      </c>
      <c r="M411" s="7">
        <v>1.6E-2</v>
      </c>
      <c r="N411" s="7"/>
      <c r="O411" s="7"/>
      <c r="P411" s="7" t="s">
        <v>323</v>
      </c>
      <c r="Q411" s="7"/>
    </row>
    <row r="412" spans="2:17" x14ac:dyDescent="0.2">
      <c r="B412" s="7" t="s">
        <v>78</v>
      </c>
      <c r="C412" s="13" t="s">
        <v>204</v>
      </c>
      <c r="D412" s="7" t="s">
        <v>320</v>
      </c>
      <c r="E412" s="7" t="s">
        <v>56</v>
      </c>
      <c r="F412" s="7" t="s">
        <v>321</v>
      </c>
      <c r="G412" s="8">
        <v>1</v>
      </c>
      <c r="H412" s="9">
        <v>0.9</v>
      </c>
      <c r="I412" s="3">
        <f t="shared" ref="I412:I475" si="7">H412/G412</f>
        <v>0.9</v>
      </c>
      <c r="J412" s="7">
        <v>2</v>
      </c>
      <c r="K412">
        <v>28</v>
      </c>
      <c r="L412" s="7" t="s">
        <v>322</v>
      </c>
      <c r="M412" s="7">
        <v>6.3E-2</v>
      </c>
      <c r="N412" s="7"/>
      <c r="O412" s="7"/>
      <c r="P412" s="7" t="s">
        <v>323</v>
      </c>
      <c r="Q412" s="7"/>
    </row>
    <row r="413" spans="2:17" x14ac:dyDescent="0.2">
      <c r="B413" s="7" t="s">
        <v>78</v>
      </c>
      <c r="C413" s="13" t="s">
        <v>204</v>
      </c>
      <c r="D413" s="7" t="s">
        <v>320</v>
      </c>
      <c r="E413" s="7" t="s">
        <v>56</v>
      </c>
      <c r="F413" s="7" t="s">
        <v>321</v>
      </c>
      <c r="G413" s="8">
        <v>1</v>
      </c>
      <c r="H413" s="9">
        <v>0.85</v>
      </c>
      <c r="I413" s="3">
        <f t="shared" si="7"/>
        <v>0.85</v>
      </c>
      <c r="J413" s="7">
        <v>0</v>
      </c>
      <c r="K413">
        <v>28</v>
      </c>
      <c r="L413" s="7" t="s">
        <v>322</v>
      </c>
      <c r="M413" s="7">
        <v>0.25</v>
      </c>
      <c r="N413" s="7"/>
      <c r="O413" s="7"/>
      <c r="P413" s="7" t="s">
        <v>323</v>
      </c>
      <c r="Q413" s="7"/>
    </row>
    <row r="414" spans="2:17" x14ac:dyDescent="0.2">
      <c r="B414" s="7" t="s">
        <v>78</v>
      </c>
      <c r="C414" s="13" t="s">
        <v>204</v>
      </c>
      <c r="D414" s="7" t="s">
        <v>320</v>
      </c>
      <c r="E414" s="7" t="s">
        <v>56</v>
      </c>
      <c r="F414" s="7" t="s">
        <v>321</v>
      </c>
      <c r="G414" s="8">
        <v>1</v>
      </c>
      <c r="H414" s="9">
        <v>0.67</v>
      </c>
      <c r="I414" s="3">
        <f t="shared" si="7"/>
        <v>0.67</v>
      </c>
      <c r="J414" s="7">
        <v>1</v>
      </c>
      <c r="K414">
        <v>28</v>
      </c>
      <c r="L414" s="7" t="s">
        <v>322</v>
      </c>
      <c r="M414" s="7">
        <v>1</v>
      </c>
      <c r="N414" s="7"/>
      <c r="O414" s="7"/>
      <c r="P414" s="7" t="s">
        <v>323</v>
      </c>
      <c r="Q414" s="7"/>
    </row>
    <row r="415" spans="2:17" x14ac:dyDescent="0.2">
      <c r="B415" s="7" t="s">
        <v>78</v>
      </c>
      <c r="C415" s="13" t="s">
        <v>204</v>
      </c>
      <c r="D415" s="7" t="s">
        <v>320</v>
      </c>
      <c r="E415" s="7" t="s">
        <v>56</v>
      </c>
      <c r="F415" s="7" t="s">
        <v>321</v>
      </c>
      <c r="G415" s="8">
        <v>1</v>
      </c>
      <c r="H415" s="9">
        <v>0.4</v>
      </c>
      <c r="I415" s="3">
        <f t="shared" si="7"/>
        <v>0.4</v>
      </c>
      <c r="J415" s="7">
        <v>2</v>
      </c>
      <c r="K415">
        <v>28</v>
      </c>
      <c r="L415" s="7" t="s">
        <v>322</v>
      </c>
      <c r="M415" s="7">
        <v>4</v>
      </c>
      <c r="N415" s="7"/>
      <c r="O415" s="7"/>
      <c r="P415" s="7" t="s">
        <v>323</v>
      </c>
      <c r="Q415" s="7"/>
    </row>
    <row r="416" spans="2:17" x14ac:dyDescent="0.2">
      <c r="B416" s="7" t="s">
        <v>78</v>
      </c>
      <c r="C416" s="13" t="s">
        <v>204</v>
      </c>
      <c r="D416" s="7" t="s">
        <v>320</v>
      </c>
      <c r="E416" s="7" t="s">
        <v>56</v>
      </c>
      <c r="F416" s="7" t="s">
        <v>321</v>
      </c>
      <c r="G416" s="8">
        <v>1</v>
      </c>
      <c r="H416" s="9">
        <v>0.4</v>
      </c>
      <c r="I416" s="3">
        <f t="shared" si="7"/>
        <v>0.4</v>
      </c>
      <c r="J416" s="7">
        <v>2</v>
      </c>
      <c r="K416">
        <v>28</v>
      </c>
      <c r="L416" s="7" t="s">
        <v>322</v>
      </c>
      <c r="M416" s="7">
        <v>16</v>
      </c>
      <c r="N416" s="7"/>
      <c r="O416" s="7"/>
      <c r="P416" s="7" t="s">
        <v>323</v>
      </c>
      <c r="Q416" s="7"/>
    </row>
    <row r="417" spans="2:17" x14ac:dyDescent="0.2">
      <c r="B417" s="7" t="s">
        <v>78</v>
      </c>
      <c r="C417" s="13" t="s">
        <v>204</v>
      </c>
      <c r="D417" s="7" t="s">
        <v>320</v>
      </c>
      <c r="E417" s="7" t="s">
        <v>49</v>
      </c>
      <c r="F417" s="7" t="s">
        <v>324</v>
      </c>
      <c r="G417" s="8">
        <v>1</v>
      </c>
      <c r="H417" s="9">
        <v>0.8</v>
      </c>
      <c r="I417" s="3">
        <f t="shared" si="7"/>
        <v>0.8</v>
      </c>
      <c r="J417" s="7">
        <v>0</v>
      </c>
      <c r="K417">
        <v>28</v>
      </c>
      <c r="L417" s="7" t="s">
        <v>322</v>
      </c>
      <c r="M417" s="7">
        <v>1.6E-2</v>
      </c>
      <c r="N417" s="7"/>
      <c r="O417" s="7"/>
      <c r="P417" s="7" t="s">
        <v>323</v>
      </c>
      <c r="Q417" s="7"/>
    </row>
    <row r="418" spans="2:17" x14ac:dyDescent="0.2">
      <c r="B418" s="7" t="s">
        <v>78</v>
      </c>
      <c r="C418" s="13" t="s">
        <v>204</v>
      </c>
      <c r="D418" s="7" t="s">
        <v>320</v>
      </c>
      <c r="E418" s="7" t="s">
        <v>49</v>
      </c>
      <c r="F418" s="7" t="s">
        <v>324</v>
      </c>
      <c r="G418" s="8">
        <v>1</v>
      </c>
      <c r="H418" s="9">
        <v>0.75</v>
      </c>
      <c r="I418" s="3">
        <f t="shared" si="7"/>
        <v>0.75</v>
      </c>
      <c r="J418" s="7">
        <v>0</v>
      </c>
      <c r="K418">
        <v>28</v>
      </c>
      <c r="L418" s="7" t="s">
        <v>322</v>
      </c>
      <c r="M418" s="7">
        <v>6.3E-2</v>
      </c>
      <c r="N418" s="7"/>
      <c r="O418" s="7"/>
      <c r="P418" s="7" t="s">
        <v>323</v>
      </c>
      <c r="Q418" s="7"/>
    </row>
    <row r="419" spans="2:17" x14ac:dyDescent="0.2">
      <c r="B419" s="7" t="s">
        <v>78</v>
      </c>
      <c r="C419" s="13" t="s">
        <v>204</v>
      </c>
      <c r="D419" s="7" t="s">
        <v>320</v>
      </c>
      <c r="E419" s="7" t="s">
        <v>49</v>
      </c>
      <c r="F419" s="7" t="s">
        <v>324</v>
      </c>
      <c r="G419" s="8">
        <v>1</v>
      </c>
      <c r="H419" s="9">
        <v>0.9</v>
      </c>
      <c r="I419" s="3">
        <f t="shared" si="7"/>
        <v>0.9</v>
      </c>
      <c r="J419" s="7">
        <v>0</v>
      </c>
      <c r="K419">
        <v>28</v>
      </c>
      <c r="L419" s="7" t="s">
        <v>322</v>
      </c>
      <c r="M419" s="7">
        <v>0.25</v>
      </c>
      <c r="N419" s="7"/>
      <c r="O419" s="7"/>
      <c r="P419" s="7" t="s">
        <v>323</v>
      </c>
    </row>
    <row r="420" spans="2:17" x14ac:dyDescent="0.2">
      <c r="B420" s="7" t="s">
        <v>78</v>
      </c>
      <c r="C420" s="13" t="s">
        <v>204</v>
      </c>
      <c r="D420" s="7" t="s">
        <v>320</v>
      </c>
      <c r="E420" s="7" t="s">
        <v>49</v>
      </c>
      <c r="F420" s="7" t="s">
        <v>324</v>
      </c>
      <c r="G420" s="8">
        <v>1</v>
      </c>
      <c r="H420" s="9">
        <v>0.7</v>
      </c>
      <c r="I420" s="3">
        <f t="shared" si="7"/>
        <v>0.7</v>
      </c>
      <c r="J420" s="7">
        <v>0</v>
      </c>
      <c r="K420">
        <v>28</v>
      </c>
      <c r="L420" s="7" t="s">
        <v>322</v>
      </c>
      <c r="M420" s="7">
        <v>1</v>
      </c>
      <c r="N420" s="7"/>
      <c r="O420" s="7"/>
      <c r="P420" s="7" t="s">
        <v>323</v>
      </c>
    </row>
    <row r="421" spans="2:17" x14ac:dyDescent="0.2">
      <c r="B421" s="7" t="s">
        <v>78</v>
      </c>
      <c r="C421" s="13" t="s">
        <v>204</v>
      </c>
      <c r="D421" s="7" t="s">
        <v>320</v>
      </c>
      <c r="E421" s="7" t="s">
        <v>49</v>
      </c>
      <c r="F421" s="7" t="s">
        <v>324</v>
      </c>
      <c r="G421" s="8">
        <v>1</v>
      </c>
      <c r="H421" s="9">
        <v>0.6</v>
      </c>
      <c r="I421" s="3">
        <f t="shared" si="7"/>
        <v>0.6</v>
      </c>
      <c r="J421" s="7">
        <v>0</v>
      </c>
      <c r="K421">
        <v>28</v>
      </c>
      <c r="L421" s="7" t="s">
        <v>322</v>
      </c>
      <c r="M421" s="7">
        <v>4</v>
      </c>
      <c r="N421" s="7"/>
      <c r="O421" s="7"/>
      <c r="P421" s="7" t="s">
        <v>323</v>
      </c>
    </row>
    <row r="422" spans="2:17" x14ac:dyDescent="0.2">
      <c r="B422" s="7" t="s">
        <v>78</v>
      </c>
      <c r="C422" s="13" t="s">
        <v>204</v>
      </c>
      <c r="D422" s="7" t="s">
        <v>320</v>
      </c>
      <c r="E422" s="7" t="s">
        <v>49</v>
      </c>
      <c r="F422" s="7" t="s">
        <v>324</v>
      </c>
      <c r="G422" s="8">
        <v>1</v>
      </c>
      <c r="H422" s="9">
        <v>0.5</v>
      </c>
      <c r="I422" s="3">
        <f t="shared" si="7"/>
        <v>0.5</v>
      </c>
      <c r="J422" s="7">
        <v>2</v>
      </c>
      <c r="K422">
        <v>28</v>
      </c>
      <c r="L422" s="7" t="s">
        <v>322</v>
      </c>
      <c r="M422" s="7">
        <v>16</v>
      </c>
      <c r="N422" s="7"/>
      <c r="O422" s="7"/>
      <c r="P422" s="7" t="s">
        <v>323</v>
      </c>
    </row>
    <row r="423" spans="2:17" x14ac:dyDescent="0.2">
      <c r="B423" s="7" t="s">
        <v>78</v>
      </c>
      <c r="C423" s="13" t="s">
        <v>204</v>
      </c>
      <c r="D423" s="7" t="s">
        <v>320</v>
      </c>
      <c r="E423" s="7" t="s">
        <v>49</v>
      </c>
      <c r="F423" s="7" t="s">
        <v>325</v>
      </c>
      <c r="G423" s="8">
        <v>1</v>
      </c>
      <c r="H423" s="9">
        <v>0.75</v>
      </c>
      <c r="I423" s="3">
        <f t="shared" si="7"/>
        <v>0.75</v>
      </c>
      <c r="J423" s="7">
        <v>2</v>
      </c>
      <c r="K423">
        <v>28</v>
      </c>
      <c r="L423" s="7" t="s">
        <v>322</v>
      </c>
      <c r="M423" s="7">
        <v>1.6E-2</v>
      </c>
      <c r="N423" s="7"/>
      <c r="O423" s="7"/>
      <c r="P423" s="7" t="s">
        <v>323</v>
      </c>
      <c r="Q423" s="7"/>
    </row>
    <row r="424" spans="2:17" x14ac:dyDescent="0.2">
      <c r="B424" s="7" t="s">
        <v>78</v>
      </c>
      <c r="C424" s="13" t="s">
        <v>204</v>
      </c>
      <c r="D424" s="7" t="s">
        <v>320</v>
      </c>
      <c r="E424" s="7" t="s">
        <v>49</v>
      </c>
      <c r="F424" s="7" t="s">
        <v>325</v>
      </c>
      <c r="G424" s="8">
        <v>1</v>
      </c>
      <c r="H424" s="9">
        <v>0.7</v>
      </c>
      <c r="I424" s="3">
        <f t="shared" si="7"/>
        <v>0.7</v>
      </c>
      <c r="J424" s="7">
        <v>1</v>
      </c>
      <c r="K424">
        <v>28</v>
      </c>
      <c r="L424" s="7" t="s">
        <v>322</v>
      </c>
      <c r="M424" s="7">
        <v>6.3E-2</v>
      </c>
      <c r="N424" s="7"/>
      <c r="O424" s="7"/>
      <c r="P424" s="7" t="s">
        <v>323</v>
      </c>
      <c r="Q424" s="7"/>
    </row>
    <row r="425" spans="2:17" x14ac:dyDescent="0.2">
      <c r="B425" s="7" t="s">
        <v>78</v>
      </c>
      <c r="C425" s="13" t="s">
        <v>204</v>
      </c>
      <c r="D425" s="7" t="s">
        <v>320</v>
      </c>
      <c r="E425" s="7" t="s">
        <v>49</v>
      </c>
      <c r="F425" s="7" t="s">
        <v>325</v>
      </c>
      <c r="G425" s="8">
        <v>1</v>
      </c>
      <c r="H425" s="9">
        <v>0.85</v>
      </c>
      <c r="I425" s="3">
        <f t="shared" si="7"/>
        <v>0.85</v>
      </c>
      <c r="J425" s="7">
        <v>0</v>
      </c>
      <c r="K425">
        <v>28</v>
      </c>
      <c r="L425" s="7" t="s">
        <v>322</v>
      </c>
      <c r="M425" s="7">
        <v>0.25</v>
      </c>
      <c r="N425" s="7"/>
      <c r="O425" s="7"/>
      <c r="P425" s="7" t="s">
        <v>323</v>
      </c>
    </row>
    <row r="426" spans="2:17" x14ac:dyDescent="0.2">
      <c r="B426" s="7" t="s">
        <v>78</v>
      </c>
      <c r="C426" s="13" t="s">
        <v>204</v>
      </c>
      <c r="D426" s="7" t="s">
        <v>320</v>
      </c>
      <c r="E426" s="7" t="s">
        <v>49</v>
      </c>
      <c r="F426" s="7" t="s">
        <v>325</v>
      </c>
      <c r="G426" s="8">
        <v>1</v>
      </c>
      <c r="H426" s="9">
        <v>0.8</v>
      </c>
      <c r="I426" s="3">
        <f t="shared" si="7"/>
        <v>0.8</v>
      </c>
      <c r="J426" s="7">
        <v>1</v>
      </c>
      <c r="K426">
        <v>28</v>
      </c>
      <c r="L426" s="7" t="s">
        <v>322</v>
      </c>
      <c r="M426" s="7">
        <v>1</v>
      </c>
      <c r="N426" s="7"/>
      <c r="O426" s="7"/>
      <c r="P426" s="7" t="s">
        <v>323</v>
      </c>
    </row>
    <row r="427" spans="2:17" x14ac:dyDescent="0.2">
      <c r="B427" s="7" t="s">
        <v>78</v>
      </c>
      <c r="C427" s="13" t="s">
        <v>204</v>
      </c>
      <c r="D427" s="7" t="s">
        <v>320</v>
      </c>
      <c r="E427" s="7" t="s">
        <v>49</v>
      </c>
      <c r="F427" s="7" t="s">
        <v>325</v>
      </c>
      <c r="G427" s="8">
        <v>1</v>
      </c>
      <c r="H427" s="9">
        <v>0.65</v>
      </c>
      <c r="I427" s="3">
        <f t="shared" si="7"/>
        <v>0.65</v>
      </c>
      <c r="J427" s="7">
        <v>2</v>
      </c>
      <c r="K427">
        <v>28</v>
      </c>
      <c r="L427" s="7" t="s">
        <v>322</v>
      </c>
      <c r="M427" s="7">
        <v>4</v>
      </c>
      <c r="N427" s="7"/>
      <c r="O427" s="7"/>
      <c r="P427" s="7" t="s">
        <v>323</v>
      </c>
    </row>
    <row r="428" spans="2:17" x14ac:dyDescent="0.2">
      <c r="B428" s="7" t="s">
        <v>78</v>
      </c>
      <c r="C428" s="13" t="s">
        <v>204</v>
      </c>
      <c r="D428" s="7" t="s">
        <v>320</v>
      </c>
      <c r="E428" s="7" t="s">
        <v>49</v>
      </c>
      <c r="F428" s="7" t="s">
        <v>325</v>
      </c>
      <c r="G428" s="8">
        <v>1</v>
      </c>
      <c r="H428" s="9">
        <v>0.6</v>
      </c>
      <c r="I428" s="3">
        <f t="shared" si="7"/>
        <v>0.6</v>
      </c>
      <c r="J428" s="7">
        <v>2</v>
      </c>
      <c r="K428">
        <v>28</v>
      </c>
      <c r="L428" s="7" t="s">
        <v>322</v>
      </c>
      <c r="M428" s="7">
        <v>16</v>
      </c>
      <c r="N428" s="7"/>
      <c r="O428" s="7"/>
      <c r="P428" s="7" t="s">
        <v>323</v>
      </c>
    </row>
    <row r="429" spans="2:17" x14ac:dyDescent="0.2">
      <c r="B429" s="7" t="s">
        <v>78</v>
      </c>
      <c r="C429" s="13" t="s">
        <v>204</v>
      </c>
      <c r="D429" s="7" t="s">
        <v>320</v>
      </c>
      <c r="E429" s="7" t="s">
        <v>49</v>
      </c>
      <c r="F429" s="7" t="s">
        <v>326</v>
      </c>
      <c r="G429" s="8">
        <v>1</v>
      </c>
      <c r="H429" s="9">
        <v>0.8</v>
      </c>
      <c r="I429" s="3">
        <f t="shared" si="7"/>
        <v>0.8</v>
      </c>
      <c r="J429" s="7">
        <v>0</v>
      </c>
      <c r="K429">
        <v>28</v>
      </c>
      <c r="L429" s="7" t="s">
        <v>322</v>
      </c>
      <c r="M429" s="7">
        <v>1.6E-2</v>
      </c>
      <c r="N429" s="7"/>
      <c r="O429" s="7"/>
      <c r="P429" s="7" t="s">
        <v>323</v>
      </c>
    </row>
    <row r="430" spans="2:17" x14ac:dyDescent="0.2">
      <c r="B430" s="7" t="s">
        <v>78</v>
      </c>
      <c r="C430" s="13" t="s">
        <v>204</v>
      </c>
      <c r="D430" s="7" t="s">
        <v>320</v>
      </c>
      <c r="E430" s="7" t="s">
        <v>49</v>
      </c>
      <c r="F430" s="7" t="s">
        <v>326</v>
      </c>
      <c r="G430" s="8">
        <v>1</v>
      </c>
      <c r="H430" s="9">
        <v>0.85</v>
      </c>
      <c r="I430" s="3">
        <f t="shared" si="7"/>
        <v>0.85</v>
      </c>
      <c r="J430" s="7">
        <v>0</v>
      </c>
      <c r="K430">
        <v>28</v>
      </c>
      <c r="L430" s="7" t="s">
        <v>322</v>
      </c>
      <c r="M430" s="7">
        <v>6.3E-2</v>
      </c>
      <c r="N430" s="7"/>
      <c r="O430" s="7"/>
      <c r="P430" s="7" t="s">
        <v>323</v>
      </c>
    </row>
    <row r="431" spans="2:17" x14ac:dyDescent="0.2">
      <c r="B431" s="7" t="s">
        <v>78</v>
      </c>
      <c r="C431" s="13" t="s">
        <v>204</v>
      </c>
      <c r="D431" s="7" t="s">
        <v>320</v>
      </c>
      <c r="E431" s="7" t="s">
        <v>49</v>
      </c>
      <c r="F431" s="7" t="s">
        <v>326</v>
      </c>
      <c r="G431" s="8">
        <v>1</v>
      </c>
      <c r="H431" s="9">
        <v>0.9</v>
      </c>
      <c r="I431" s="3">
        <f t="shared" si="7"/>
        <v>0.9</v>
      </c>
      <c r="J431" s="7">
        <v>0</v>
      </c>
      <c r="K431">
        <v>28</v>
      </c>
      <c r="L431" s="7" t="s">
        <v>322</v>
      </c>
      <c r="M431" s="7">
        <v>0.25</v>
      </c>
      <c r="N431" s="7"/>
      <c r="O431" s="7"/>
      <c r="P431" s="7" t="s">
        <v>323</v>
      </c>
    </row>
    <row r="432" spans="2:17" x14ac:dyDescent="0.2">
      <c r="B432" s="7" t="s">
        <v>78</v>
      </c>
      <c r="C432" s="13" t="s">
        <v>204</v>
      </c>
      <c r="D432" s="7" t="s">
        <v>320</v>
      </c>
      <c r="E432" s="7" t="s">
        <v>49</v>
      </c>
      <c r="F432" s="7" t="s">
        <v>326</v>
      </c>
      <c r="G432" s="8">
        <v>1</v>
      </c>
      <c r="H432" s="9">
        <v>0.8</v>
      </c>
      <c r="I432" s="3">
        <f t="shared" si="7"/>
        <v>0.8</v>
      </c>
      <c r="J432" s="7">
        <v>1</v>
      </c>
      <c r="K432">
        <v>28</v>
      </c>
      <c r="L432" s="7" t="s">
        <v>322</v>
      </c>
      <c r="M432" s="7">
        <v>1</v>
      </c>
      <c r="N432" s="7"/>
      <c r="O432" s="7"/>
      <c r="P432" s="7" t="s">
        <v>323</v>
      </c>
    </row>
    <row r="433" spans="2:16" x14ac:dyDescent="0.2">
      <c r="B433" s="7" t="s">
        <v>78</v>
      </c>
      <c r="C433" s="13" t="s">
        <v>204</v>
      </c>
      <c r="D433" s="7" t="s">
        <v>320</v>
      </c>
      <c r="E433" s="7" t="s">
        <v>49</v>
      </c>
      <c r="F433" s="7" t="s">
        <v>326</v>
      </c>
      <c r="G433" s="8">
        <v>1</v>
      </c>
      <c r="H433" s="9">
        <v>0.85</v>
      </c>
      <c r="I433" s="3">
        <f t="shared" si="7"/>
        <v>0.85</v>
      </c>
      <c r="J433" s="7">
        <v>0</v>
      </c>
      <c r="K433">
        <v>28</v>
      </c>
      <c r="L433" s="7" t="s">
        <v>322</v>
      </c>
      <c r="M433" s="7">
        <v>4</v>
      </c>
      <c r="N433" s="7"/>
      <c r="O433" s="7"/>
      <c r="P433" s="7" t="s">
        <v>323</v>
      </c>
    </row>
    <row r="434" spans="2:16" x14ac:dyDescent="0.2">
      <c r="B434" s="7" t="s">
        <v>78</v>
      </c>
      <c r="C434" s="13" t="s">
        <v>204</v>
      </c>
      <c r="D434" s="7" t="s">
        <v>320</v>
      </c>
      <c r="E434" s="7" t="s">
        <v>49</v>
      </c>
      <c r="F434" s="7" t="s">
        <v>326</v>
      </c>
      <c r="G434" s="8">
        <v>1</v>
      </c>
      <c r="H434" s="9">
        <v>0.9</v>
      </c>
      <c r="I434" s="3">
        <f t="shared" si="7"/>
        <v>0.9</v>
      </c>
      <c r="J434" s="7">
        <v>0</v>
      </c>
      <c r="K434">
        <v>28</v>
      </c>
      <c r="L434" s="7" t="s">
        <v>322</v>
      </c>
      <c r="M434" s="7">
        <v>16</v>
      </c>
      <c r="N434" s="7"/>
      <c r="O434" s="7"/>
      <c r="P434" s="7" t="s">
        <v>323</v>
      </c>
    </row>
    <row r="435" spans="2:16" x14ac:dyDescent="0.2">
      <c r="B435" s="7" t="s">
        <v>78</v>
      </c>
      <c r="C435" s="13" t="s">
        <v>204</v>
      </c>
      <c r="D435" s="7" t="s">
        <v>320</v>
      </c>
      <c r="E435" s="7" t="s">
        <v>49</v>
      </c>
      <c r="F435" s="7" t="s">
        <v>327</v>
      </c>
      <c r="G435" s="8">
        <v>1</v>
      </c>
      <c r="H435" s="9">
        <v>21</v>
      </c>
      <c r="I435" s="3">
        <f t="shared" si="7"/>
        <v>21</v>
      </c>
      <c r="J435" s="7">
        <v>1</v>
      </c>
      <c r="K435">
        <v>28</v>
      </c>
      <c r="L435" s="7" t="s">
        <v>322</v>
      </c>
      <c r="M435" s="7">
        <v>1.6E-2</v>
      </c>
      <c r="N435" s="7"/>
      <c r="O435" s="7"/>
      <c r="P435" s="7" t="s">
        <v>323</v>
      </c>
    </row>
    <row r="436" spans="2:16" x14ac:dyDescent="0.2">
      <c r="B436" s="7" t="s">
        <v>78</v>
      </c>
      <c r="C436" s="13" t="s">
        <v>204</v>
      </c>
      <c r="D436" s="7" t="s">
        <v>320</v>
      </c>
      <c r="E436" s="7" t="s">
        <v>49</v>
      </c>
      <c r="F436" s="7" t="s">
        <v>327</v>
      </c>
      <c r="G436" s="8">
        <v>1</v>
      </c>
      <c r="H436" s="9">
        <v>16</v>
      </c>
      <c r="I436" s="3">
        <f t="shared" si="7"/>
        <v>16</v>
      </c>
      <c r="J436" s="7">
        <v>2</v>
      </c>
      <c r="K436">
        <v>28</v>
      </c>
      <c r="L436" s="7" t="s">
        <v>322</v>
      </c>
      <c r="M436" s="7">
        <v>6.3E-2</v>
      </c>
      <c r="N436" s="7"/>
      <c r="O436" s="7"/>
      <c r="P436" s="7" t="s">
        <v>323</v>
      </c>
    </row>
    <row r="437" spans="2:16" x14ac:dyDescent="0.2">
      <c r="B437" s="7" t="s">
        <v>78</v>
      </c>
      <c r="C437" s="13" t="s">
        <v>204</v>
      </c>
      <c r="D437" s="7" t="s">
        <v>320</v>
      </c>
      <c r="E437" s="7" t="s">
        <v>49</v>
      </c>
      <c r="F437" s="7" t="s">
        <v>327</v>
      </c>
      <c r="G437" s="8">
        <v>1</v>
      </c>
      <c r="H437" s="9">
        <v>14</v>
      </c>
      <c r="I437" s="3">
        <f t="shared" si="7"/>
        <v>14</v>
      </c>
      <c r="J437" s="7">
        <v>2</v>
      </c>
      <c r="K437">
        <v>28</v>
      </c>
      <c r="L437" s="7" t="s">
        <v>322</v>
      </c>
      <c r="M437" s="7">
        <v>0.25</v>
      </c>
      <c r="N437" s="7"/>
      <c r="O437" s="7"/>
      <c r="P437" s="7" t="s">
        <v>323</v>
      </c>
    </row>
    <row r="438" spans="2:16" x14ac:dyDescent="0.2">
      <c r="B438" s="7" t="s">
        <v>78</v>
      </c>
      <c r="C438" s="13" t="s">
        <v>204</v>
      </c>
      <c r="D438" s="7" t="s">
        <v>320</v>
      </c>
      <c r="E438" s="7" t="s">
        <v>49</v>
      </c>
      <c r="F438" s="7" t="s">
        <v>327</v>
      </c>
      <c r="G438" s="8">
        <v>1</v>
      </c>
      <c r="H438" s="9">
        <v>10</v>
      </c>
      <c r="I438" s="3">
        <f t="shared" si="7"/>
        <v>10</v>
      </c>
      <c r="J438" s="7">
        <v>1</v>
      </c>
      <c r="K438">
        <v>28</v>
      </c>
      <c r="L438" s="7" t="s">
        <v>322</v>
      </c>
      <c r="M438" s="7">
        <v>1</v>
      </c>
      <c r="N438" s="7"/>
      <c r="O438" s="7"/>
      <c r="P438" s="7" t="s">
        <v>323</v>
      </c>
    </row>
    <row r="439" spans="2:16" x14ac:dyDescent="0.2">
      <c r="B439" s="7" t="s">
        <v>78</v>
      </c>
      <c r="C439" s="13" t="s">
        <v>204</v>
      </c>
      <c r="D439" s="7" t="s">
        <v>320</v>
      </c>
      <c r="E439" s="7" t="s">
        <v>49</v>
      </c>
      <c r="F439" s="7" t="s">
        <v>327</v>
      </c>
      <c r="G439" s="8">
        <v>1</v>
      </c>
      <c r="H439" s="9">
        <v>9</v>
      </c>
      <c r="I439" s="3">
        <f t="shared" si="7"/>
        <v>9</v>
      </c>
      <c r="J439" s="7">
        <v>0</v>
      </c>
      <c r="K439">
        <v>28</v>
      </c>
      <c r="L439" s="7" t="s">
        <v>322</v>
      </c>
      <c r="M439" s="7">
        <v>4</v>
      </c>
      <c r="N439" s="7"/>
      <c r="O439" s="7"/>
      <c r="P439" s="7" t="s">
        <v>323</v>
      </c>
    </row>
    <row r="440" spans="2:16" x14ac:dyDescent="0.2">
      <c r="B440" s="7" t="s">
        <v>78</v>
      </c>
      <c r="C440" s="13" t="s">
        <v>204</v>
      </c>
      <c r="D440" s="7" t="s">
        <v>320</v>
      </c>
      <c r="E440" s="7" t="s">
        <v>49</v>
      </c>
      <c r="F440" s="7" t="s">
        <v>327</v>
      </c>
      <c r="G440" s="8">
        <v>1</v>
      </c>
      <c r="H440" s="9">
        <v>14</v>
      </c>
      <c r="I440" s="3">
        <f t="shared" si="7"/>
        <v>14</v>
      </c>
      <c r="J440" s="7">
        <v>1</v>
      </c>
      <c r="K440">
        <v>28</v>
      </c>
      <c r="L440" s="7" t="s">
        <v>322</v>
      </c>
      <c r="M440" s="7">
        <v>16</v>
      </c>
      <c r="N440" s="7"/>
      <c r="O440" s="7"/>
      <c r="P440" s="7" t="s">
        <v>323</v>
      </c>
    </row>
    <row r="441" spans="2:16" x14ac:dyDescent="0.2">
      <c r="B441" s="7" t="s">
        <v>78</v>
      </c>
      <c r="C441" s="13" t="s">
        <v>204</v>
      </c>
      <c r="D441" s="7" t="s">
        <v>320</v>
      </c>
      <c r="E441" s="7" t="s">
        <v>49</v>
      </c>
      <c r="F441" s="7" t="s">
        <v>328</v>
      </c>
      <c r="G441" s="8">
        <v>1</v>
      </c>
      <c r="H441" s="9">
        <v>0.65</v>
      </c>
      <c r="I441" s="3">
        <f t="shared" si="7"/>
        <v>0.65</v>
      </c>
      <c r="J441" s="7">
        <v>1</v>
      </c>
      <c r="K441">
        <v>28</v>
      </c>
      <c r="L441" s="7" t="s">
        <v>322</v>
      </c>
      <c r="M441" s="7">
        <v>1.6E-2</v>
      </c>
      <c r="N441" s="7"/>
      <c r="O441" s="7"/>
      <c r="P441" s="7" t="s">
        <v>323</v>
      </c>
    </row>
    <row r="442" spans="2:16" x14ac:dyDescent="0.2">
      <c r="B442" s="7" t="s">
        <v>78</v>
      </c>
      <c r="C442" s="13" t="s">
        <v>204</v>
      </c>
      <c r="D442" s="7" t="s">
        <v>320</v>
      </c>
      <c r="E442" s="7" t="s">
        <v>49</v>
      </c>
      <c r="F442" s="7" t="s">
        <v>328</v>
      </c>
      <c r="G442" s="8">
        <v>1</v>
      </c>
      <c r="H442" s="9">
        <v>0.6</v>
      </c>
      <c r="I442" s="3">
        <f t="shared" si="7"/>
        <v>0.6</v>
      </c>
      <c r="J442" s="7">
        <v>2</v>
      </c>
      <c r="K442">
        <v>28</v>
      </c>
      <c r="L442" s="7" t="s">
        <v>322</v>
      </c>
      <c r="M442" s="7">
        <v>6.3E-2</v>
      </c>
      <c r="N442" s="7"/>
      <c r="O442" s="7"/>
      <c r="P442" s="7" t="s">
        <v>323</v>
      </c>
    </row>
    <row r="443" spans="2:16" x14ac:dyDescent="0.2">
      <c r="B443" s="7" t="s">
        <v>78</v>
      </c>
      <c r="C443" s="13" t="s">
        <v>204</v>
      </c>
      <c r="D443" s="7" t="s">
        <v>320</v>
      </c>
      <c r="E443" s="7" t="s">
        <v>49</v>
      </c>
      <c r="F443" s="7" t="s">
        <v>328</v>
      </c>
      <c r="G443" s="8">
        <v>1</v>
      </c>
      <c r="H443" s="9">
        <v>0.6</v>
      </c>
      <c r="I443" s="3">
        <f t="shared" si="7"/>
        <v>0.6</v>
      </c>
      <c r="J443" s="7">
        <v>0</v>
      </c>
      <c r="K443">
        <v>28</v>
      </c>
      <c r="L443" s="7" t="s">
        <v>322</v>
      </c>
      <c r="M443" s="7">
        <v>0.25</v>
      </c>
      <c r="N443" s="7"/>
      <c r="O443" s="7"/>
      <c r="P443" s="7" t="s">
        <v>323</v>
      </c>
    </row>
    <row r="444" spans="2:16" x14ac:dyDescent="0.2">
      <c r="B444" s="7" t="s">
        <v>78</v>
      </c>
      <c r="C444" s="13" t="s">
        <v>204</v>
      </c>
      <c r="D444" s="7" t="s">
        <v>320</v>
      </c>
      <c r="E444" s="7" t="s">
        <v>49</v>
      </c>
      <c r="F444" s="7" t="s">
        <v>328</v>
      </c>
      <c r="G444" s="8">
        <v>1</v>
      </c>
      <c r="H444" s="9">
        <v>0.55000000000000004</v>
      </c>
      <c r="I444" s="3">
        <f t="shared" si="7"/>
        <v>0.55000000000000004</v>
      </c>
      <c r="J444" s="7">
        <v>2</v>
      </c>
      <c r="K444">
        <v>28</v>
      </c>
      <c r="L444" s="7" t="s">
        <v>322</v>
      </c>
      <c r="M444" s="7">
        <v>1</v>
      </c>
      <c r="N444" s="7"/>
      <c r="O444" s="7"/>
      <c r="P444" s="7" t="s">
        <v>323</v>
      </c>
    </row>
    <row r="445" spans="2:16" x14ac:dyDescent="0.2">
      <c r="B445" s="7" t="s">
        <v>78</v>
      </c>
      <c r="C445" s="13" t="s">
        <v>204</v>
      </c>
      <c r="D445" s="7" t="s">
        <v>320</v>
      </c>
      <c r="E445" s="7" t="s">
        <v>49</v>
      </c>
      <c r="F445" s="7" t="s">
        <v>328</v>
      </c>
      <c r="G445" s="8">
        <v>1</v>
      </c>
      <c r="H445" s="9">
        <v>0.6</v>
      </c>
      <c r="I445" s="3">
        <f t="shared" si="7"/>
        <v>0.6</v>
      </c>
      <c r="J445" s="7">
        <v>2</v>
      </c>
      <c r="K445">
        <v>28</v>
      </c>
      <c r="L445" s="7" t="s">
        <v>322</v>
      </c>
      <c r="M445" s="7">
        <v>4</v>
      </c>
      <c r="N445" s="7"/>
      <c r="O445" s="7"/>
      <c r="P445" s="7" t="s">
        <v>323</v>
      </c>
    </row>
    <row r="446" spans="2:16" x14ac:dyDescent="0.2">
      <c r="B446" s="7" t="s">
        <v>78</v>
      </c>
      <c r="C446" s="13" t="s">
        <v>204</v>
      </c>
      <c r="D446" s="7" t="s">
        <v>320</v>
      </c>
      <c r="E446" s="7" t="s">
        <v>49</v>
      </c>
      <c r="F446" s="7" t="s">
        <v>328</v>
      </c>
      <c r="G446" s="8">
        <v>1</v>
      </c>
      <c r="H446" s="9">
        <v>0.6</v>
      </c>
      <c r="I446" s="3">
        <f t="shared" si="7"/>
        <v>0.6</v>
      </c>
      <c r="J446" s="7">
        <v>2</v>
      </c>
      <c r="K446">
        <v>28</v>
      </c>
      <c r="L446" s="7" t="s">
        <v>322</v>
      </c>
      <c r="M446" s="7">
        <v>16</v>
      </c>
      <c r="N446" s="7"/>
      <c r="O446" s="7"/>
      <c r="P446" s="7" t="s">
        <v>323</v>
      </c>
    </row>
    <row r="447" spans="2:16" x14ac:dyDescent="0.2">
      <c r="B447" s="7" t="s">
        <v>78</v>
      </c>
      <c r="C447" s="13" t="s">
        <v>204</v>
      </c>
      <c r="D447" s="7" t="s">
        <v>320</v>
      </c>
      <c r="E447" s="7" t="s">
        <v>49</v>
      </c>
      <c r="F447" s="7" t="s">
        <v>329</v>
      </c>
      <c r="G447" s="8">
        <v>1</v>
      </c>
      <c r="H447" s="9">
        <v>0.95</v>
      </c>
      <c r="I447" s="3">
        <f t="shared" si="7"/>
        <v>0.95</v>
      </c>
      <c r="J447" s="7">
        <v>0</v>
      </c>
      <c r="K447">
        <v>28</v>
      </c>
      <c r="L447" s="7" t="s">
        <v>322</v>
      </c>
      <c r="M447" s="7">
        <v>1.6E-2</v>
      </c>
      <c r="N447" s="7"/>
      <c r="O447" s="7"/>
      <c r="P447" s="7" t="s">
        <v>323</v>
      </c>
    </row>
    <row r="448" spans="2:16" x14ac:dyDescent="0.2">
      <c r="B448" s="7" t="s">
        <v>78</v>
      </c>
      <c r="C448" s="13" t="s">
        <v>204</v>
      </c>
      <c r="D448" s="7" t="s">
        <v>320</v>
      </c>
      <c r="E448" s="7" t="s">
        <v>49</v>
      </c>
      <c r="F448" s="7" t="s">
        <v>329</v>
      </c>
      <c r="G448" s="8">
        <v>1</v>
      </c>
      <c r="H448" s="9">
        <v>0.6</v>
      </c>
      <c r="I448" s="3">
        <f t="shared" si="7"/>
        <v>0.6</v>
      </c>
      <c r="J448" s="7">
        <v>1</v>
      </c>
      <c r="K448">
        <v>28</v>
      </c>
      <c r="L448" s="7" t="s">
        <v>322</v>
      </c>
      <c r="M448" s="7">
        <v>6.3E-2</v>
      </c>
      <c r="N448" s="7"/>
      <c r="O448" s="7"/>
      <c r="P448" s="7" t="s">
        <v>323</v>
      </c>
    </row>
    <row r="449" spans="2:16" x14ac:dyDescent="0.2">
      <c r="B449" s="7" t="s">
        <v>78</v>
      </c>
      <c r="C449" s="13" t="s">
        <v>204</v>
      </c>
      <c r="D449" s="7" t="s">
        <v>320</v>
      </c>
      <c r="E449" s="7" t="s">
        <v>49</v>
      </c>
      <c r="F449" s="7" t="s">
        <v>329</v>
      </c>
      <c r="G449" s="8">
        <v>1</v>
      </c>
      <c r="H449" s="9">
        <v>1</v>
      </c>
      <c r="I449" s="3">
        <f t="shared" si="7"/>
        <v>1</v>
      </c>
      <c r="J449" s="7">
        <v>0</v>
      </c>
      <c r="K449">
        <v>28</v>
      </c>
      <c r="L449" s="7" t="s">
        <v>322</v>
      </c>
      <c r="M449" s="7">
        <v>0.25</v>
      </c>
      <c r="N449" s="7"/>
      <c r="O449" s="7"/>
      <c r="P449" s="7" t="s">
        <v>323</v>
      </c>
    </row>
    <row r="450" spans="2:16" x14ac:dyDescent="0.2">
      <c r="B450" s="7" t="s">
        <v>78</v>
      </c>
      <c r="C450" s="13" t="s">
        <v>204</v>
      </c>
      <c r="D450" s="7" t="s">
        <v>320</v>
      </c>
      <c r="E450" s="7" t="s">
        <v>49</v>
      </c>
      <c r="F450" s="7" t="s">
        <v>329</v>
      </c>
      <c r="G450" s="8">
        <v>1</v>
      </c>
      <c r="H450" s="9">
        <v>0.8</v>
      </c>
      <c r="I450" s="3">
        <f t="shared" si="7"/>
        <v>0.8</v>
      </c>
      <c r="J450" s="7">
        <v>1</v>
      </c>
      <c r="K450">
        <v>28</v>
      </c>
      <c r="L450" s="7" t="s">
        <v>322</v>
      </c>
      <c r="M450" s="7">
        <v>1</v>
      </c>
      <c r="N450" s="7"/>
      <c r="O450" s="7"/>
      <c r="P450" s="7" t="s">
        <v>323</v>
      </c>
    </row>
    <row r="451" spans="2:16" x14ac:dyDescent="0.2">
      <c r="B451" s="7" t="s">
        <v>78</v>
      </c>
      <c r="C451" s="13" t="s">
        <v>204</v>
      </c>
      <c r="D451" s="7" t="s">
        <v>320</v>
      </c>
      <c r="E451" s="7" t="s">
        <v>49</v>
      </c>
      <c r="F451" s="7" t="s">
        <v>329</v>
      </c>
      <c r="G451" s="8">
        <v>1</v>
      </c>
      <c r="H451" s="9">
        <v>0.8</v>
      </c>
      <c r="I451" s="3">
        <f t="shared" si="7"/>
        <v>0.8</v>
      </c>
      <c r="J451" s="7">
        <v>1</v>
      </c>
      <c r="K451">
        <v>28</v>
      </c>
      <c r="L451" s="7" t="s">
        <v>322</v>
      </c>
      <c r="M451" s="7">
        <v>4</v>
      </c>
      <c r="N451" s="7"/>
      <c r="O451" s="7"/>
      <c r="P451" s="7" t="s">
        <v>323</v>
      </c>
    </row>
    <row r="452" spans="2:16" x14ac:dyDescent="0.2">
      <c r="B452" s="7" t="s">
        <v>78</v>
      </c>
      <c r="C452" s="13" t="s">
        <v>204</v>
      </c>
      <c r="D452" s="7" t="s">
        <v>320</v>
      </c>
      <c r="E452" s="7" t="s">
        <v>49</v>
      </c>
      <c r="F452" s="7" t="s">
        <v>329</v>
      </c>
      <c r="G452" s="8">
        <v>1</v>
      </c>
      <c r="H452" s="9">
        <v>0.8</v>
      </c>
      <c r="I452" s="3">
        <f t="shared" si="7"/>
        <v>0.8</v>
      </c>
      <c r="J452" s="7">
        <v>1</v>
      </c>
      <c r="K452">
        <v>28</v>
      </c>
      <c r="L452" s="7" t="s">
        <v>322</v>
      </c>
      <c r="M452" s="7">
        <v>16</v>
      </c>
      <c r="N452" s="7"/>
      <c r="O452" s="7"/>
      <c r="P452" s="7" t="s">
        <v>323</v>
      </c>
    </row>
    <row r="453" spans="2:16" x14ac:dyDescent="0.2">
      <c r="B453" s="7" t="s">
        <v>78</v>
      </c>
      <c r="C453" s="13" t="s">
        <v>204</v>
      </c>
      <c r="D453" s="7" t="s">
        <v>320</v>
      </c>
      <c r="E453" s="7" t="s">
        <v>49</v>
      </c>
      <c r="F453" s="7" t="s">
        <v>330</v>
      </c>
      <c r="G453" s="8">
        <v>1</v>
      </c>
      <c r="H453" s="9">
        <v>0.8</v>
      </c>
      <c r="I453" s="3">
        <f t="shared" si="7"/>
        <v>0.8</v>
      </c>
      <c r="J453" s="7">
        <v>0</v>
      </c>
      <c r="K453">
        <v>28</v>
      </c>
      <c r="L453" s="7" t="s">
        <v>322</v>
      </c>
      <c r="M453" s="7">
        <v>1.6E-2</v>
      </c>
      <c r="N453" s="7"/>
      <c r="O453" s="7"/>
      <c r="P453" s="7" t="s">
        <v>323</v>
      </c>
    </row>
    <row r="454" spans="2:16" x14ac:dyDescent="0.2">
      <c r="B454" s="7" t="s">
        <v>78</v>
      </c>
      <c r="C454" s="13" t="s">
        <v>204</v>
      </c>
      <c r="D454" s="7" t="s">
        <v>320</v>
      </c>
      <c r="E454" s="7" t="s">
        <v>49</v>
      </c>
      <c r="F454" s="7" t="s">
        <v>330</v>
      </c>
      <c r="G454" s="8">
        <v>1</v>
      </c>
      <c r="H454" s="9">
        <v>1.2</v>
      </c>
      <c r="I454" s="3">
        <f t="shared" si="7"/>
        <v>1.2</v>
      </c>
      <c r="J454" s="7">
        <v>0</v>
      </c>
      <c r="K454">
        <v>28</v>
      </c>
      <c r="L454" s="7" t="s">
        <v>322</v>
      </c>
      <c r="M454" s="7">
        <v>6.3E-2</v>
      </c>
      <c r="N454" s="7"/>
      <c r="O454" s="7"/>
      <c r="P454" s="7" t="s">
        <v>323</v>
      </c>
    </row>
    <row r="455" spans="2:16" x14ac:dyDescent="0.2">
      <c r="B455" s="7" t="s">
        <v>78</v>
      </c>
      <c r="C455" s="13" t="s">
        <v>204</v>
      </c>
      <c r="D455" s="7" t="s">
        <v>320</v>
      </c>
      <c r="E455" s="7" t="s">
        <v>49</v>
      </c>
      <c r="F455" s="7" t="s">
        <v>330</v>
      </c>
      <c r="G455" s="8">
        <v>1</v>
      </c>
      <c r="H455" s="9">
        <v>1</v>
      </c>
      <c r="I455" s="3">
        <f t="shared" si="7"/>
        <v>1</v>
      </c>
      <c r="J455" s="7">
        <v>0</v>
      </c>
      <c r="K455">
        <v>28</v>
      </c>
      <c r="L455" s="7" t="s">
        <v>322</v>
      </c>
      <c r="M455" s="7">
        <v>0.25</v>
      </c>
      <c r="N455" s="7"/>
      <c r="O455" s="7"/>
      <c r="P455" s="7" t="s">
        <v>323</v>
      </c>
    </row>
    <row r="456" spans="2:16" x14ac:dyDescent="0.2">
      <c r="B456" s="7" t="s">
        <v>78</v>
      </c>
      <c r="C456" s="13" t="s">
        <v>204</v>
      </c>
      <c r="D456" s="7" t="s">
        <v>320</v>
      </c>
      <c r="E456" s="7" t="s">
        <v>49</v>
      </c>
      <c r="F456" s="7" t="s">
        <v>330</v>
      </c>
      <c r="G456" s="8">
        <v>1</v>
      </c>
      <c r="H456" s="9">
        <v>0.9</v>
      </c>
      <c r="I456" s="3">
        <f t="shared" si="7"/>
        <v>0.9</v>
      </c>
      <c r="J456" s="7">
        <v>0</v>
      </c>
      <c r="K456">
        <v>28</v>
      </c>
      <c r="L456" s="7" t="s">
        <v>322</v>
      </c>
      <c r="M456" s="7">
        <v>1</v>
      </c>
      <c r="N456" s="7"/>
      <c r="O456" s="7"/>
      <c r="P456" s="7" t="s">
        <v>323</v>
      </c>
    </row>
    <row r="457" spans="2:16" x14ac:dyDescent="0.2">
      <c r="B457" s="7" t="s">
        <v>78</v>
      </c>
      <c r="C457" s="13" t="s">
        <v>204</v>
      </c>
      <c r="D457" s="7" t="s">
        <v>320</v>
      </c>
      <c r="E457" s="7" t="s">
        <v>49</v>
      </c>
      <c r="F457" s="7" t="s">
        <v>330</v>
      </c>
      <c r="G457" s="8">
        <v>1</v>
      </c>
      <c r="H457" s="9">
        <v>1.2</v>
      </c>
      <c r="I457" s="3">
        <f t="shared" si="7"/>
        <v>1.2</v>
      </c>
      <c r="J457" s="7">
        <v>0</v>
      </c>
      <c r="K457">
        <v>28</v>
      </c>
      <c r="L457" s="7" t="s">
        <v>322</v>
      </c>
      <c r="M457" s="7">
        <v>4</v>
      </c>
      <c r="N457" s="7"/>
      <c r="O457" s="7"/>
      <c r="P457" s="7" t="s">
        <v>323</v>
      </c>
    </row>
    <row r="458" spans="2:16" x14ac:dyDescent="0.2">
      <c r="B458" s="7" t="s">
        <v>78</v>
      </c>
      <c r="C458" s="13" t="s">
        <v>204</v>
      </c>
      <c r="D458" s="7" t="s">
        <v>320</v>
      </c>
      <c r="E458" s="7" t="s">
        <v>49</v>
      </c>
      <c r="F458" s="7" t="s">
        <v>330</v>
      </c>
      <c r="G458" s="8">
        <v>1</v>
      </c>
      <c r="H458" s="9">
        <v>1.2</v>
      </c>
      <c r="I458" s="3">
        <f t="shared" si="7"/>
        <v>1.2</v>
      </c>
      <c r="J458" s="7">
        <v>0</v>
      </c>
      <c r="K458">
        <v>28</v>
      </c>
      <c r="L458" s="7" t="s">
        <v>322</v>
      </c>
      <c r="M458" s="7">
        <v>16</v>
      </c>
      <c r="N458" s="7"/>
      <c r="O458" s="7"/>
      <c r="P458" s="7" t="s">
        <v>323</v>
      </c>
    </row>
    <row r="459" spans="2:16" x14ac:dyDescent="0.2">
      <c r="B459" s="7" t="s">
        <v>331</v>
      </c>
      <c r="C459" s="13" t="s">
        <v>173</v>
      </c>
      <c r="D459" s="7" t="s">
        <v>332</v>
      </c>
      <c r="E459" s="7" t="s">
        <v>52</v>
      </c>
      <c r="F459" s="7" t="s">
        <v>38</v>
      </c>
      <c r="G459" s="1">
        <v>0.98</v>
      </c>
      <c r="H459" s="2">
        <v>0.9</v>
      </c>
      <c r="I459" s="3">
        <f t="shared" si="7"/>
        <v>0.91836734693877553</v>
      </c>
      <c r="K459">
        <v>29</v>
      </c>
      <c r="L459" s="7" t="s">
        <v>333</v>
      </c>
      <c r="M459" s="7">
        <v>0.5</v>
      </c>
      <c r="N459" t="s">
        <v>334</v>
      </c>
      <c r="O459" s="7"/>
      <c r="P459" t="s">
        <v>335</v>
      </c>
    </row>
    <row r="460" spans="2:16" x14ac:dyDescent="0.2">
      <c r="B460" s="7" t="s">
        <v>331</v>
      </c>
      <c r="C460" s="13" t="s">
        <v>173</v>
      </c>
      <c r="D460" s="7" t="s">
        <v>332</v>
      </c>
      <c r="E460" s="7" t="s">
        <v>52</v>
      </c>
      <c r="F460" s="7" t="s">
        <v>38</v>
      </c>
      <c r="G460" s="1">
        <v>0.98</v>
      </c>
      <c r="H460" s="2">
        <v>0.9</v>
      </c>
      <c r="I460" s="3">
        <f t="shared" si="7"/>
        <v>0.91836734693877553</v>
      </c>
      <c r="K460">
        <v>29</v>
      </c>
      <c r="L460" s="7" t="s">
        <v>333</v>
      </c>
      <c r="M460" s="7">
        <v>1</v>
      </c>
      <c r="N460" t="s">
        <v>334</v>
      </c>
      <c r="O460" s="7"/>
      <c r="P460" t="s">
        <v>335</v>
      </c>
    </row>
    <row r="461" spans="2:16" x14ac:dyDescent="0.2">
      <c r="B461" s="7" t="s">
        <v>331</v>
      </c>
      <c r="C461" s="13" t="s">
        <v>173</v>
      </c>
      <c r="D461" s="7" t="s">
        <v>332</v>
      </c>
      <c r="E461" s="7" t="s">
        <v>52</v>
      </c>
      <c r="F461" s="7" t="s">
        <v>38</v>
      </c>
      <c r="G461" s="1">
        <v>0.98</v>
      </c>
      <c r="H461" s="2">
        <v>0.7</v>
      </c>
      <c r="I461" s="3">
        <f t="shared" si="7"/>
        <v>0.7142857142857143</v>
      </c>
      <c r="K461">
        <v>29</v>
      </c>
      <c r="L461" s="7" t="s">
        <v>333</v>
      </c>
      <c r="M461" s="7">
        <v>2</v>
      </c>
      <c r="N461" t="s">
        <v>334</v>
      </c>
      <c r="O461" s="7"/>
      <c r="P461" t="s">
        <v>335</v>
      </c>
    </row>
    <row r="462" spans="2:16" x14ac:dyDescent="0.2">
      <c r="B462" s="7" t="s">
        <v>331</v>
      </c>
      <c r="C462" s="13" t="s">
        <v>173</v>
      </c>
      <c r="D462" s="7" t="s">
        <v>332</v>
      </c>
      <c r="E462" s="7" t="s">
        <v>285</v>
      </c>
      <c r="F462" s="7" t="s">
        <v>38</v>
      </c>
      <c r="G462" s="1">
        <v>75000</v>
      </c>
      <c r="H462" s="2">
        <v>65000</v>
      </c>
      <c r="I462" s="3">
        <f t="shared" si="7"/>
        <v>0.8666666666666667</v>
      </c>
      <c r="K462">
        <v>29</v>
      </c>
      <c r="L462" s="7" t="s">
        <v>333</v>
      </c>
      <c r="M462" s="7">
        <v>0.5</v>
      </c>
      <c r="N462" t="s">
        <v>334</v>
      </c>
      <c r="O462" s="7"/>
      <c r="P462" t="s">
        <v>335</v>
      </c>
    </row>
    <row r="463" spans="2:16" x14ac:dyDescent="0.2">
      <c r="B463" s="7" t="s">
        <v>331</v>
      </c>
      <c r="C463" s="13" t="s">
        <v>173</v>
      </c>
      <c r="D463" s="7" t="s">
        <v>332</v>
      </c>
      <c r="E463" s="7" t="s">
        <v>285</v>
      </c>
      <c r="F463" s="7" t="s">
        <v>38</v>
      </c>
      <c r="G463" s="1">
        <v>75000</v>
      </c>
      <c r="H463" s="2">
        <v>60000</v>
      </c>
      <c r="I463" s="3">
        <f t="shared" si="7"/>
        <v>0.8</v>
      </c>
      <c r="K463">
        <v>29</v>
      </c>
      <c r="L463" s="7" t="s">
        <v>333</v>
      </c>
      <c r="M463" s="7">
        <v>1</v>
      </c>
      <c r="N463" t="s">
        <v>334</v>
      </c>
      <c r="O463" s="7"/>
      <c r="P463" t="s">
        <v>335</v>
      </c>
    </row>
    <row r="464" spans="2:16" x14ac:dyDescent="0.2">
      <c r="B464" s="7" t="s">
        <v>331</v>
      </c>
      <c r="C464" s="13" t="s">
        <v>173</v>
      </c>
      <c r="D464" s="7" t="s">
        <v>332</v>
      </c>
      <c r="E464" s="7" t="s">
        <v>285</v>
      </c>
      <c r="F464" s="7" t="s">
        <v>38</v>
      </c>
      <c r="G464" s="1">
        <v>75000</v>
      </c>
      <c r="H464" s="2">
        <v>50000</v>
      </c>
      <c r="I464" s="3">
        <f t="shared" si="7"/>
        <v>0.66666666666666663</v>
      </c>
      <c r="K464">
        <v>29</v>
      </c>
      <c r="L464" s="7" t="s">
        <v>333</v>
      </c>
      <c r="M464" s="7">
        <v>2</v>
      </c>
      <c r="N464" t="s">
        <v>334</v>
      </c>
      <c r="O464" s="7"/>
      <c r="P464" t="s">
        <v>335</v>
      </c>
    </row>
    <row r="465" spans="2:16" x14ac:dyDescent="0.2">
      <c r="B465" s="7" t="s">
        <v>331</v>
      </c>
      <c r="C465" s="13" t="s">
        <v>173</v>
      </c>
      <c r="D465" s="7" t="s">
        <v>332</v>
      </c>
      <c r="E465" s="7" t="s">
        <v>17</v>
      </c>
      <c r="F465" s="7" t="s">
        <v>336</v>
      </c>
      <c r="G465" s="1">
        <v>1</v>
      </c>
      <c r="H465" s="2">
        <v>2.6</v>
      </c>
      <c r="I465" s="3">
        <f t="shared" si="7"/>
        <v>2.6</v>
      </c>
      <c r="J465">
        <v>1</v>
      </c>
      <c r="K465">
        <v>29</v>
      </c>
      <c r="L465" s="7" t="s">
        <v>130</v>
      </c>
      <c r="M465" s="7"/>
      <c r="N465" t="s">
        <v>334</v>
      </c>
      <c r="O465" s="7"/>
      <c r="P465" t="s">
        <v>335</v>
      </c>
    </row>
    <row r="466" spans="2:16" x14ac:dyDescent="0.2">
      <c r="B466" s="7" t="s">
        <v>331</v>
      </c>
      <c r="C466" s="13" t="s">
        <v>173</v>
      </c>
      <c r="D466" s="7" t="s">
        <v>332</v>
      </c>
      <c r="E466" s="7" t="s">
        <v>17</v>
      </c>
      <c r="F466" s="7" t="s">
        <v>336</v>
      </c>
      <c r="G466" s="1">
        <v>1</v>
      </c>
      <c r="H466" s="2">
        <v>2.2999999999999998</v>
      </c>
      <c r="I466" s="3">
        <f t="shared" si="7"/>
        <v>2.2999999999999998</v>
      </c>
      <c r="J466">
        <v>1</v>
      </c>
      <c r="K466">
        <v>29</v>
      </c>
      <c r="L466" s="7" t="s">
        <v>130</v>
      </c>
      <c r="M466" s="7"/>
      <c r="N466" t="s">
        <v>334</v>
      </c>
      <c r="O466" s="7"/>
      <c r="P466" t="s">
        <v>335</v>
      </c>
    </row>
    <row r="467" spans="2:16" x14ac:dyDescent="0.2">
      <c r="B467" s="7" t="s">
        <v>331</v>
      </c>
      <c r="C467" s="13" t="s">
        <v>173</v>
      </c>
      <c r="D467" s="7" t="s">
        <v>332</v>
      </c>
      <c r="E467" s="7" t="s">
        <v>17</v>
      </c>
      <c r="F467" s="7" t="s">
        <v>336</v>
      </c>
      <c r="G467" s="1">
        <v>1</v>
      </c>
      <c r="H467" s="2">
        <v>0.2</v>
      </c>
      <c r="I467" s="3">
        <f t="shared" si="7"/>
        <v>0.2</v>
      </c>
      <c r="J467">
        <v>1</v>
      </c>
      <c r="K467">
        <v>29</v>
      </c>
      <c r="L467" s="7" t="s">
        <v>130</v>
      </c>
      <c r="M467" s="7"/>
      <c r="N467" t="s">
        <v>334</v>
      </c>
      <c r="O467" s="7"/>
      <c r="P467" t="s">
        <v>335</v>
      </c>
    </row>
    <row r="468" spans="2:16" x14ac:dyDescent="0.2">
      <c r="B468" s="7" t="s">
        <v>337</v>
      </c>
      <c r="C468" s="13" t="s">
        <v>204</v>
      </c>
      <c r="D468" s="7" t="s">
        <v>338</v>
      </c>
      <c r="E468" s="7" t="s">
        <v>49</v>
      </c>
      <c r="F468" s="7" t="s">
        <v>339</v>
      </c>
      <c r="G468" s="1">
        <v>2.8</v>
      </c>
      <c r="H468" s="2">
        <v>2.8</v>
      </c>
      <c r="I468" s="3">
        <f t="shared" si="7"/>
        <v>1</v>
      </c>
      <c r="J468">
        <v>0</v>
      </c>
      <c r="K468">
        <v>30</v>
      </c>
      <c r="L468" s="7" t="s">
        <v>151</v>
      </c>
      <c r="O468" s="7"/>
      <c r="P468" t="s">
        <v>340</v>
      </c>
    </row>
    <row r="469" spans="2:16" x14ac:dyDescent="0.2">
      <c r="B469" s="7" t="s">
        <v>337</v>
      </c>
      <c r="C469" s="13" t="s">
        <v>204</v>
      </c>
      <c r="D469" s="7" t="s">
        <v>338</v>
      </c>
      <c r="E469" s="7" t="s">
        <v>49</v>
      </c>
      <c r="F469" s="7" t="s">
        <v>341</v>
      </c>
      <c r="G469" s="1">
        <v>1.4</v>
      </c>
      <c r="H469" s="2">
        <v>0.2</v>
      </c>
      <c r="I469" s="3">
        <f t="shared" si="7"/>
        <v>0.14285714285714288</v>
      </c>
      <c r="J469">
        <v>1</v>
      </c>
      <c r="K469">
        <v>30</v>
      </c>
      <c r="L469" s="7" t="s">
        <v>151</v>
      </c>
      <c r="O469" s="7"/>
      <c r="P469" t="s">
        <v>340</v>
      </c>
    </row>
    <row r="470" spans="2:16" x14ac:dyDescent="0.2">
      <c r="B470" s="7" t="s">
        <v>337</v>
      </c>
      <c r="C470" s="13" t="s">
        <v>204</v>
      </c>
      <c r="D470" s="7" t="s">
        <v>338</v>
      </c>
      <c r="E470" s="7" t="s">
        <v>49</v>
      </c>
      <c r="F470" s="7" t="s">
        <v>342</v>
      </c>
      <c r="G470" s="1">
        <v>0.5</v>
      </c>
      <c r="H470" s="2">
        <v>0.05</v>
      </c>
      <c r="I470" s="3">
        <f t="shared" si="7"/>
        <v>0.1</v>
      </c>
      <c r="J470">
        <v>1</v>
      </c>
      <c r="K470">
        <v>30</v>
      </c>
      <c r="L470" s="7" t="s">
        <v>151</v>
      </c>
      <c r="O470" s="7"/>
      <c r="P470" t="s">
        <v>340</v>
      </c>
    </row>
    <row r="471" spans="2:16" x14ac:dyDescent="0.2">
      <c r="B471" s="7" t="s">
        <v>337</v>
      </c>
      <c r="C471" s="13" t="s">
        <v>204</v>
      </c>
      <c r="D471" s="7" t="s">
        <v>338</v>
      </c>
      <c r="E471" s="7" t="s">
        <v>49</v>
      </c>
      <c r="F471" s="7" t="s">
        <v>343</v>
      </c>
      <c r="G471" s="1">
        <v>1.4</v>
      </c>
      <c r="H471" s="2">
        <v>0.15</v>
      </c>
      <c r="I471" s="3">
        <f t="shared" si="7"/>
        <v>0.10714285714285715</v>
      </c>
      <c r="J471">
        <v>1</v>
      </c>
      <c r="K471">
        <v>30</v>
      </c>
      <c r="L471" s="7" t="s">
        <v>151</v>
      </c>
      <c r="O471" s="7"/>
      <c r="P471" t="s">
        <v>340</v>
      </c>
    </row>
    <row r="472" spans="2:16" x14ac:dyDescent="0.2">
      <c r="B472" s="7" t="s">
        <v>337</v>
      </c>
      <c r="C472" s="13" t="s">
        <v>78</v>
      </c>
      <c r="D472" s="7" t="s">
        <v>344</v>
      </c>
      <c r="E472" s="7" t="s">
        <v>17</v>
      </c>
      <c r="F472" s="7" t="s">
        <v>345</v>
      </c>
      <c r="G472" s="1">
        <v>1</v>
      </c>
      <c r="H472" s="2">
        <v>0.8</v>
      </c>
      <c r="I472" s="3">
        <f t="shared" si="7"/>
        <v>0.8</v>
      </c>
      <c r="J472">
        <v>0</v>
      </c>
      <c r="K472">
        <v>31</v>
      </c>
      <c r="L472" s="7" t="s">
        <v>82</v>
      </c>
      <c r="M472">
        <v>0.8</v>
      </c>
      <c r="O472" s="7"/>
      <c r="P472" t="s">
        <v>346</v>
      </c>
    </row>
    <row r="473" spans="2:16" x14ac:dyDescent="0.2">
      <c r="B473" s="7" t="s">
        <v>337</v>
      </c>
      <c r="C473" s="13" t="s">
        <v>78</v>
      </c>
      <c r="D473" s="7" t="s">
        <v>344</v>
      </c>
      <c r="E473" s="7" t="s">
        <v>17</v>
      </c>
      <c r="F473" s="7" t="s">
        <v>345</v>
      </c>
      <c r="G473" s="1">
        <v>1</v>
      </c>
      <c r="H473" s="2">
        <v>0.75</v>
      </c>
      <c r="I473" s="3">
        <f t="shared" si="7"/>
        <v>0.75</v>
      </c>
      <c r="J473">
        <v>2</v>
      </c>
      <c r="K473">
        <v>31</v>
      </c>
      <c r="L473" s="7" t="s">
        <v>82</v>
      </c>
      <c r="M473">
        <v>1.6</v>
      </c>
      <c r="O473" s="7"/>
      <c r="P473" t="s">
        <v>346</v>
      </c>
    </row>
    <row r="474" spans="2:16" x14ac:dyDescent="0.2">
      <c r="B474" s="7" t="s">
        <v>337</v>
      </c>
      <c r="C474" s="13" t="s">
        <v>78</v>
      </c>
      <c r="D474" s="7" t="s">
        <v>344</v>
      </c>
      <c r="E474" s="7" t="s">
        <v>17</v>
      </c>
      <c r="F474" s="7" t="s">
        <v>345</v>
      </c>
      <c r="G474" s="1">
        <v>1</v>
      </c>
      <c r="H474" s="2">
        <v>0.7</v>
      </c>
      <c r="I474" s="3">
        <f t="shared" si="7"/>
        <v>0.7</v>
      </c>
      <c r="J474">
        <v>1</v>
      </c>
      <c r="K474">
        <v>31</v>
      </c>
      <c r="L474" s="7" t="s">
        <v>82</v>
      </c>
      <c r="M474">
        <v>2.4</v>
      </c>
      <c r="O474" s="7"/>
      <c r="P474" t="s">
        <v>346</v>
      </c>
    </row>
    <row r="475" spans="2:16" x14ac:dyDescent="0.2">
      <c r="B475" s="7" t="s">
        <v>337</v>
      </c>
      <c r="C475" s="13" t="s">
        <v>78</v>
      </c>
      <c r="D475" s="7" t="s">
        <v>344</v>
      </c>
      <c r="E475" s="7" t="s">
        <v>17</v>
      </c>
      <c r="F475" s="7" t="s">
        <v>345</v>
      </c>
      <c r="G475" s="1">
        <v>1</v>
      </c>
      <c r="H475" s="2">
        <v>0.55000000000000004</v>
      </c>
      <c r="I475" s="3">
        <f t="shared" si="7"/>
        <v>0.55000000000000004</v>
      </c>
      <c r="J475">
        <v>2</v>
      </c>
      <c r="K475">
        <v>31</v>
      </c>
      <c r="L475" s="7" t="s">
        <v>82</v>
      </c>
      <c r="M475">
        <v>3.2</v>
      </c>
      <c r="O475" s="7"/>
      <c r="P475" t="s">
        <v>346</v>
      </c>
    </row>
    <row r="476" spans="2:16" x14ac:dyDescent="0.2">
      <c r="B476" s="7" t="s">
        <v>337</v>
      </c>
      <c r="C476" s="13" t="s">
        <v>78</v>
      </c>
      <c r="D476" s="7" t="s">
        <v>344</v>
      </c>
      <c r="E476" s="7" t="s">
        <v>17</v>
      </c>
      <c r="F476" s="7" t="s">
        <v>345</v>
      </c>
      <c r="G476" s="1">
        <v>1</v>
      </c>
      <c r="H476" s="2">
        <v>0.75</v>
      </c>
      <c r="I476" s="3">
        <f t="shared" ref="I476:I539" si="8">H476/G476</f>
        <v>0.75</v>
      </c>
      <c r="J476">
        <v>2</v>
      </c>
      <c r="K476">
        <v>31</v>
      </c>
      <c r="L476" s="7" t="s">
        <v>82</v>
      </c>
      <c r="M476" t="s">
        <v>347</v>
      </c>
      <c r="O476" s="7"/>
      <c r="P476" t="s">
        <v>346</v>
      </c>
    </row>
    <row r="477" spans="2:16" x14ac:dyDescent="0.2">
      <c r="B477" s="7" t="s">
        <v>337</v>
      </c>
      <c r="C477" s="13" t="s">
        <v>78</v>
      </c>
      <c r="D477" s="7" t="s">
        <v>344</v>
      </c>
      <c r="E477" s="7" t="s">
        <v>17</v>
      </c>
      <c r="F477" s="7" t="s">
        <v>345</v>
      </c>
      <c r="G477" s="1">
        <v>1</v>
      </c>
      <c r="H477" s="2">
        <v>0.6</v>
      </c>
      <c r="I477" s="3">
        <f t="shared" si="8"/>
        <v>0.6</v>
      </c>
      <c r="J477">
        <v>2</v>
      </c>
      <c r="K477">
        <v>31</v>
      </c>
      <c r="L477" s="7" t="s">
        <v>82</v>
      </c>
      <c r="M477" t="s">
        <v>348</v>
      </c>
      <c r="O477" s="7"/>
      <c r="P477" t="s">
        <v>346</v>
      </c>
    </row>
    <row r="478" spans="2:16" x14ac:dyDescent="0.2">
      <c r="B478" s="7" t="s">
        <v>337</v>
      </c>
      <c r="C478" s="13" t="s">
        <v>78</v>
      </c>
      <c r="D478" s="7" t="s">
        <v>344</v>
      </c>
      <c r="E478" s="7" t="s">
        <v>17</v>
      </c>
      <c r="F478" s="7" t="s">
        <v>345</v>
      </c>
      <c r="G478" s="1">
        <v>1</v>
      </c>
      <c r="H478" s="2">
        <v>0.55000000000000004</v>
      </c>
      <c r="I478" s="3">
        <f t="shared" si="8"/>
        <v>0.55000000000000004</v>
      </c>
      <c r="K478">
        <v>31</v>
      </c>
      <c r="L478" s="7" t="s">
        <v>82</v>
      </c>
      <c r="M478" t="s">
        <v>347</v>
      </c>
      <c r="N478" t="s">
        <v>23</v>
      </c>
      <c r="O478" s="7"/>
      <c r="P478" t="s">
        <v>346</v>
      </c>
    </row>
    <row r="479" spans="2:16" x14ac:dyDescent="0.2">
      <c r="B479" s="7" t="s">
        <v>337</v>
      </c>
      <c r="C479" s="13" t="s">
        <v>78</v>
      </c>
      <c r="D479" s="7" t="s">
        <v>344</v>
      </c>
      <c r="E479" s="7" t="s">
        <v>17</v>
      </c>
      <c r="F479" s="7" t="s">
        <v>345</v>
      </c>
      <c r="G479" s="1">
        <v>1</v>
      </c>
      <c r="H479" s="2">
        <v>0.75</v>
      </c>
      <c r="I479" s="3">
        <f t="shared" si="8"/>
        <v>0.75</v>
      </c>
      <c r="K479">
        <v>31</v>
      </c>
      <c r="L479" s="7" t="s">
        <v>82</v>
      </c>
      <c r="M479" t="s">
        <v>348</v>
      </c>
      <c r="N479" t="s">
        <v>23</v>
      </c>
      <c r="O479" s="7"/>
      <c r="P479" t="s">
        <v>346</v>
      </c>
    </row>
    <row r="480" spans="2:16" x14ac:dyDescent="0.2">
      <c r="B480" s="7" t="s">
        <v>337</v>
      </c>
      <c r="C480" s="13" t="s">
        <v>78</v>
      </c>
      <c r="D480" s="7" t="s">
        <v>344</v>
      </c>
      <c r="E480" s="7" t="s">
        <v>17</v>
      </c>
      <c r="F480" s="7" t="s">
        <v>345</v>
      </c>
      <c r="G480" s="1">
        <v>1</v>
      </c>
      <c r="H480" s="2">
        <v>0.75</v>
      </c>
      <c r="I480" s="3">
        <f t="shared" si="8"/>
        <v>0.75</v>
      </c>
      <c r="K480">
        <v>31</v>
      </c>
      <c r="L480" s="7" t="s">
        <v>82</v>
      </c>
      <c r="M480" t="s">
        <v>347</v>
      </c>
      <c r="N480" t="s">
        <v>349</v>
      </c>
      <c r="O480" s="7"/>
      <c r="P480" t="s">
        <v>346</v>
      </c>
    </row>
    <row r="481" spans="2:16" x14ac:dyDescent="0.2">
      <c r="B481" s="7" t="s">
        <v>337</v>
      </c>
      <c r="C481" s="13" t="s">
        <v>78</v>
      </c>
      <c r="D481" s="7" t="s">
        <v>344</v>
      </c>
      <c r="E481" s="7" t="s">
        <v>17</v>
      </c>
      <c r="F481" s="7" t="s">
        <v>345</v>
      </c>
      <c r="G481" s="1">
        <v>1</v>
      </c>
      <c r="H481" s="2">
        <v>0.9</v>
      </c>
      <c r="I481" s="3">
        <f t="shared" si="8"/>
        <v>0.9</v>
      </c>
      <c r="K481">
        <v>31</v>
      </c>
      <c r="L481" s="7" t="s">
        <v>82</v>
      </c>
      <c r="M481" t="s">
        <v>348</v>
      </c>
      <c r="N481" t="s">
        <v>349</v>
      </c>
      <c r="O481" s="7"/>
      <c r="P481" t="s">
        <v>346</v>
      </c>
    </row>
    <row r="482" spans="2:16" x14ac:dyDescent="0.2">
      <c r="B482" s="7" t="s">
        <v>337</v>
      </c>
      <c r="C482" s="13" t="s">
        <v>78</v>
      </c>
      <c r="D482" s="7" t="s">
        <v>344</v>
      </c>
      <c r="E482" s="7" t="s">
        <v>17</v>
      </c>
      <c r="F482" s="7" t="s">
        <v>345</v>
      </c>
      <c r="G482" s="1">
        <v>1</v>
      </c>
      <c r="H482" s="2">
        <v>1</v>
      </c>
      <c r="I482" s="3">
        <f t="shared" si="8"/>
        <v>1</v>
      </c>
      <c r="K482">
        <v>31</v>
      </c>
      <c r="L482" s="7" t="s">
        <v>82</v>
      </c>
      <c r="M482" t="s">
        <v>347</v>
      </c>
      <c r="N482" t="s">
        <v>350</v>
      </c>
      <c r="O482" s="7"/>
      <c r="P482" t="s">
        <v>346</v>
      </c>
    </row>
    <row r="483" spans="2:16" x14ac:dyDescent="0.2">
      <c r="B483" s="7" t="s">
        <v>337</v>
      </c>
      <c r="C483" s="13" t="s">
        <v>78</v>
      </c>
      <c r="D483" s="7" t="s">
        <v>344</v>
      </c>
      <c r="E483" s="7" t="s">
        <v>17</v>
      </c>
      <c r="F483" s="7" t="s">
        <v>345</v>
      </c>
      <c r="G483" s="1">
        <v>1</v>
      </c>
      <c r="H483" s="2">
        <v>1.1000000000000001</v>
      </c>
      <c r="I483" s="3">
        <f t="shared" si="8"/>
        <v>1.1000000000000001</v>
      </c>
      <c r="K483">
        <v>31</v>
      </c>
      <c r="L483" s="7" t="s">
        <v>82</v>
      </c>
      <c r="M483" t="s">
        <v>348</v>
      </c>
      <c r="N483" t="s">
        <v>350</v>
      </c>
      <c r="O483" s="7"/>
      <c r="P483" t="s">
        <v>346</v>
      </c>
    </row>
    <row r="484" spans="2:16" x14ac:dyDescent="0.2">
      <c r="B484" s="7" t="s">
        <v>337</v>
      </c>
      <c r="C484" s="13" t="s">
        <v>78</v>
      </c>
      <c r="D484" s="7" t="s">
        <v>344</v>
      </c>
      <c r="E484" s="7" t="s">
        <v>285</v>
      </c>
      <c r="F484" s="7" t="s">
        <v>351</v>
      </c>
      <c r="G484" s="1">
        <v>450</v>
      </c>
      <c r="H484" s="2">
        <v>300</v>
      </c>
      <c r="I484" s="3">
        <f t="shared" si="8"/>
        <v>0.66666666666666663</v>
      </c>
      <c r="K484">
        <v>31</v>
      </c>
      <c r="L484" s="7" t="s">
        <v>333</v>
      </c>
      <c r="M484" t="s">
        <v>347</v>
      </c>
      <c r="O484" s="7"/>
      <c r="P484" t="s">
        <v>346</v>
      </c>
    </row>
    <row r="485" spans="2:16" x14ac:dyDescent="0.2">
      <c r="B485" s="7" t="s">
        <v>337</v>
      </c>
      <c r="C485" s="13" t="s">
        <v>78</v>
      </c>
      <c r="D485" s="7" t="s">
        <v>344</v>
      </c>
      <c r="E485" s="7" t="s">
        <v>285</v>
      </c>
      <c r="F485" s="7" t="s">
        <v>351</v>
      </c>
      <c r="G485" s="1">
        <v>450</v>
      </c>
      <c r="H485" s="2">
        <v>380</v>
      </c>
      <c r="I485" s="3">
        <f t="shared" si="8"/>
        <v>0.84444444444444444</v>
      </c>
      <c r="K485">
        <v>31</v>
      </c>
      <c r="L485" s="7" t="s">
        <v>333</v>
      </c>
      <c r="M485" t="s">
        <v>348</v>
      </c>
      <c r="O485" s="7"/>
      <c r="P485" t="s">
        <v>346</v>
      </c>
    </row>
    <row r="486" spans="2:16" x14ac:dyDescent="0.2">
      <c r="B486" s="7" t="s">
        <v>337</v>
      </c>
      <c r="C486" s="13" t="s">
        <v>78</v>
      </c>
      <c r="D486" s="7" t="s">
        <v>344</v>
      </c>
      <c r="E486" s="7" t="s">
        <v>17</v>
      </c>
      <c r="F486" s="7" t="s">
        <v>336</v>
      </c>
      <c r="G486" s="1">
        <v>17</v>
      </c>
      <c r="H486" s="2">
        <v>17</v>
      </c>
      <c r="I486" s="3">
        <f t="shared" si="8"/>
        <v>1</v>
      </c>
      <c r="K486">
        <v>31</v>
      </c>
      <c r="L486" s="7" t="s">
        <v>333</v>
      </c>
      <c r="M486" t="s">
        <v>347</v>
      </c>
      <c r="O486" s="7"/>
      <c r="P486" t="s">
        <v>346</v>
      </c>
    </row>
    <row r="487" spans="2:16" x14ac:dyDescent="0.2">
      <c r="B487" s="7" t="s">
        <v>337</v>
      </c>
      <c r="C487" s="13" t="s">
        <v>78</v>
      </c>
      <c r="D487" s="7" t="s">
        <v>344</v>
      </c>
      <c r="E487" s="7" t="s">
        <v>17</v>
      </c>
      <c r="F487" s="7" t="s">
        <v>336</v>
      </c>
      <c r="G487" s="1">
        <v>17</v>
      </c>
      <c r="H487" s="2">
        <v>38</v>
      </c>
      <c r="I487" s="3">
        <f t="shared" si="8"/>
        <v>2.2352941176470589</v>
      </c>
      <c r="K487">
        <v>31</v>
      </c>
      <c r="L487" s="7" t="s">
        <v>333</v>
      </c>
      <c r="M487" t="s">
        <v>348</v>
      </c>
      <c r="O487" s="7"/>
      <c r="P487" t="s">
        <v>346</v>
      </c>
    </row>
    <row r="488" spans="2:16" x14ac:dyDescent="0.2">
      <c r="B488" s="7" t="s">
        <v>337</v>
      </c>
      <c r="C488" s="13" t="s">
        <v>78</v>
      </c>
      <c r="D488" s="7" t="s">
        <v>344</v>
      </c>
      <c r="E488" s="7" t="s">
        <v>17</v>
      </c>
      <c r="F488" s="7" t="s">
        <v>352</v>
      </c>
      <c r="G488" s="1">
        <v>280</v>
      </c>
      <c r="H488" s="2">
        <v>300</v>
      </c>
      <c r="I488" s="3">
        <f t="shared" si="8"/>
        <v>1.0714285714285714</v>
      </c>
      <c r="K488">
        <v>31</v>
      </c>
      <c r="L488" s="7" t="s">
        <v>333</v>
      </c>
      <c r="M488" t="s">
        <v>347</v>
      </c>
      <c r="O488" s="7"/>
      <c r="P488" t="s">
        <v>346</v>
      </c>
    </row>
    <row r="489" spans="2:16" x14ac:dyDescent="0.2">
      <c r="B489" s="7" t="s">
        <v>337</v>
      </c>
      <c r="C489" s="13" t="s">
        <v>78</v>
      </c>
      <c r="D489" s="7" t="s">
        <v>344</v>
      </c>
      <c r="E489" s="7" t="s">
        <v>17</v>
      </c>
      <c r="F489" s="7" t="s">
        <v>352</v>
      </c>
      <c r="G489" s="1">
        <v>280</v>
      </c>
      <c r="H489" s="2">
        <v>550</v>
      </c>
      <c r="I489" s="3">
        <f t="shared" si="8"/>
        <v>1.9642857142857142</v>
      </c>
      <c r="K489">
        <v>31</v>
      </c>
      <c r="L489" s="7" t="s">
        <v>333</v>
      </c>
      <c r="M489" t="s">
        <v>348</v>
      </c>
      <c r="O489" s="7"/>
      <c r="P489" t="s">
        <v>346</v>
      </c>
    </row>
    <row r="490" spans="2:16" x14ac:dyDescent="0.2">
      <c r="B490" s="7" t="s">
        <v>337</v>
      </c>
      <c r="C490" s="13" t="s">
        <v>78</v>
      </c>
      <c r="D490" s="7" t="s">
        <v>344</v>
      </c>
      <c r="E490" s="7" t="s">
        <v>44</v>
      </c>
      <c r="F490" s="7" t="s">
        <v>33</v>
      </c>
      <c r="G490" s="1">
        <v>5</v>
      </c>
      <c r="H490" s="2">
        <v>6</v>
      </c>
      <c r="I490" s="3">
        <f t="shared" si="8"/>
        <v>1.2</v>
      </c>
      <c r="K490">
        <v>31</v>
      </c>
      <c r="L490" s="7" t="s">
        <v>333</v>
      </c>
      <c r="M490" t="s">
        <v>347</v>
      </c>
      <c r="O490" s="7"/>
      <c r="P490" t="s">
        <v>346</v>
      </c>
    </row>
    <row r="491" spans="2:16" x14ac:dyDescent="0.2">
      <c r="B491" s="7" t="s">
        <v>337</v>
      </c>
      <c r="C491" s="13" t="s">
        <v>78</v>
      </c>
      <c r="D491" s="7" t="s">
        <v>344</v>
      </c>
      <c r="E491" s="7" t="s">
        <v>44</v>
      </c>
      <c r="F491" s="7" t="s">
        <v>33</v>
      </c>
      <c r="G491" s="1">
        <v>5</v>
      </c>
      <c r="H491" s="2">
        <v>13</v>
      </c>
      <c r="I491" s="3">
        <f t="shared" si="8"/>
        <v>2.6</v>
      </c>
      <c r="K491">
        <v>31</v>
      </c>
      <c r="L491" s="7" t="s">
        <v>333</v>
      </c>
      <c r="M491" t="s">
        <v>348</v>
      </c>
      <c r="O491" s="7"/>
      <c r="P491" t="s">
        <v>346</v>
      </c>
    </row>
    <row r="492" spans="2:16" x14ac:dyDescent="0.2">
      <c r="B492" s="7" t="s">
        <v>58</v>
      </c>
      <c r="C492" s="13" t="s">
        <v>204</v>
      </c>
      <c r="D492" s="7" t="s">
        <v>353</v>
      </c>
      <c r="E492" s="7" t="s">
        <v>143</v>
      </c>
      <c r="F492" s="7" t="s">
        <v>354</v>
      </c>
      <c r="G492" s="1">
        <v>0.8</v>
      </c>
      <c r="H492" s="2">
        <v>4.5</v>
      </c>
      <c r="I492" s="3">
        <f t="shared" si="8"/>
        <v>5.625</v>
      </c>
      <c r="K492">
        <v>32</v>
      </c>
      <c r="L492" s="7" t="s">
        <v>148</v>
      </c>
      <c r="M492" t="s">
        <v>131</v>
      </c>
      <c r="N492" t="s">
        <v>50</v>
      </c>
      <c r="O492" s="7"/>
      <c r="P492" s="14" t="s">
        <v>355</v>
      </c>
    </row>
    <row r="493" spans="2:16" x14ac:dyDescent="0.2">
      <c r="B493" s="7" t="s">
        <v>58</v>
      </c>
      <c r="C493" s="13" t="s">
        <v>204</v>
      </c>
      <c r="D493" s="7" t="s">
        <v>353</v>
      </c>
      <c r="E493" s="7" t="s">
        <v>143</v>
      </c>
      <c r="F493" s="7" t="s">
        <v>354</v>
      </c>
      <c r="G493" s="1">
        <v>1.2</v>
      </c>
      <c r="H493" s="2">
        <v>5.4</v>
      </c>
      <c r="I493" s="3">
        <f t="shared" si="8"/>
        <v>4.5000000000000009</v>
      </c>
      <c r="K493">
        <v>32</v>
      </c>
      <c r="L493" s="7" t="s">
        <v>148</v>
      </c>
      <c r="M493" t="s">
        <v>356</v>
      </c>
      <c r="N493" t="s">
        <v>50</v>
      </c>
      <c r="O493" s="7"/>
      <c r="P493" s="14" t="s">
        <v>355</v>
      </c>
    </row>
    <row r="494" spans="2:16" x14ac:dyDescent="0.2">
      <c r="B494" s="7" t="s">
        <v>58</v>
      </c>
      <c r="C494" s="13" t="s">
        <v>204</v>
      </c>
      <c r="D494" s="7" t="s">
        <v>353</v>
      </c>
      <c r="E494" s="7" t="s">
        <v>143</v>
      </c>
      <c r="F494" s="7" t="s">
        <v>354</v>
      </c>
      <c r="G494" s="1">
        <v>2.5</v>
      </c>
      <c r="H494" s="2">
        <v>8.8000000000000007</v>
      </c>
      <c r="I494" s="3">
        <f t="shared" si="8"/>
        <v>3.5200000000000005</v>
      </c>
      <c r="K494">
        <v>32</v>
      </c>
      <c r="L494" s="7" t="s">
        <v>148</v>
      </c>
      <c r="M494" t="s">
        <v>131</v>
      </c>
      <c r="N494" t="s">
        <v>51</v>
      </c>
      <c r="O494" s="7"/>
      <c r="P494" s="14" t="s">
        <v>355</v>
      </c>
    </row>
    <row r="495" spans="2:16" x14ac:dyDescent="0.2">
      <c r="B495" s="7" t="s">
        <v>58</v>
      </c>
      <c r="C495" s="13" t="s">
        <v>204</v>
      </c>
      <c r="D495" s="7" t="s">
        <v>353</v>
      </c>
      <c r="E495" s="7" t="s">
        <v>143</v>
      </c>
      <c r="F495" s="7" t="s">
        <v>354</v>
      </c>
      <c r="G495" s="1">
        <v>4</v>
      </c>
      <c r="H495" s="2">
        <v>10</v>
      </c>
      <c r="I495" s="3">
        <f t="shared" si="8"/>
        <v>2.5</v>
      </c>
      <c r="K495">
        <v>32</v>
      </c>
      <c r="L495" s="7" t="s">
        <v>148</v>
      </c>
      <c r="M495" t="s">
        <v>356</v>
      </c>
      <c r="N495" t="s">
        <v>51</v>
      </c>
      <c r="O495" s="7"/>
      <c r="P495" s="14" t="s">
        <v>355</v>
      </c>
    </row>
    <row r="496" spans="2:16" x14ac:dyDescent="0.2">
      <c r="B496" s="7" t="s">
        <v>178</v>
      </c>
      <c r="C496" s="13" t="s">
        <v>173</v>
      </c>
      <c r="D496" s="7" t="s">
        <v>289</v>
      </c>
      <c r="E496" s="7" t="s">
        <v>285</v>
      </c>
      <c r="F496" s="7" t="s">
        <v>38</v>
      </c>
      <c r="G496" s="1">
        <v>90</v>
      </c>
      <c r="H496" s="2">
        <v>90</v>
      </c>
      <c r="I496" s="3">
        <f t="shared" si="8"/>
        <v>1</v>
      </c>
      <c r="K496">
        <v>33</v>
      </c>
      <c r="L496" s="7" t="s">
        <v>19</v>
      </c>
      <c r="M496" t="s">
        <v>227</v>
      </c>
      <c r="P496" s="14" t="s">
        <v>357</v>
      </c>
    </row>
    <row r="497" spans="2:16" x14ac:dyDescent="0.2">
      <c r="B497" s="7" t="s">
        <v>178</v>
      </c>
      <c r="C497" s="13" t="s">
        <v>173</v>
      </c>
      <c r="D497" s="7" t="s">
        <v>289</v>
      </c>
      <c r="E497" s="7" t="s">
        <v>285</v>
      </c>
      <c r="F497" s="7" t="s">
        <v>38</v>
      </c>
      <c r="G497" s="1">
        <v>110</v>
      </c>
      <c r="H497" s="2">
        <v>220</v>
      </c>
      <c r="I497" s="3">
        <f t="shared" si="8"/>
        <v>2</v>
      </c>
      <c r="K497">
        <v>33</v>
      </c>
      <c r="L497" s="7" t="s">
        <v>19</v>
      </c>
      <c r="M497" t="s">
        <v>358</v>
      </c>
      <c r="O497" s="7"/>
      <c r="P497" s="14"/>
    </row>
    <row r="498" spans="2:16" x14ac:dyDescent="0.2">
      <c r="B498" s="7" t="s">
        <v>178</v>
      </c>
      <c r="C498" s="13" t="s">
        <v>173</v>
      </c>
      <c r="D498" s="7" t="s">
        <v>289</v>
      </c>
      <c r="E498" s="7" t="s">
        <v>285</v>
      </c>
      <c r="F498" s="7" t="s">
        <v>38</v>
      </c>
      <c r="G498" s="1">
        <v>180</v>
      </c>
      <c r="H498" s="2">
        <v>280</v>
      </c>
      <c r="I498" s="3">
        <f t="shared" si="8"/>
        <v>1.5555555555555556</v>
      </c>
      <c r="K498">
        <v>33</v>
      </c>
      <c r="L498" s="7" t="s">
        <v>19</v>
      </c>
      <c r="M498" t="s">
        <v>359</v>
      </c>
      <c r="O498" s="7"/>
    </row>
    <row r="499" spans="2:16" x14ac:dyDescent="0.2">
      <c r="B499" s="7" t="s">
        <v>178</v>
      </c>
      <c r="C499" s="13" t="s">
        <v>173</v>
      </c>
      <c r="D499" s="7" t="s">
        <v>289</v>
      </c>
      <c r="E499" s="7" t="s">
        <v>285</v>
      </c>
      <c r="F499" s="7" t="s">
        <v>38</v>
      </c>
      <c r="G499" s="1">
        <v>200</v>
      </c>
      <c r="H499" s="2">
        <v>380</v>
      </c>
      <c r="I499" s="3">
        <f t="shared" si="8"/>
        <v>1.9</v>
      </c>
      <c r="K499">
        <v>33</v>
      </c>
      <c r="L499" s="7" t="s">
        <v>19</v>
      </c>
      <c r="M499" t="s">
        <v>360</v>
      </c>
      <c r="O499" s="7"/>
    </row>
    <row r="500" spans="2:16" x14ac:dyDescent="0.2">
      <c r="B500" s="7" t="s">
        <v>178</v>
      </c>
      <c r="C500" s="13" t="s">
        <v>173</v>
      </c>
      <c r="D500" s="7" t="s">
        <v>289</v>
      </c>
      <c r="E500" s="7" t="s">
        <v>17</v>
      </c>
      <c r="F500" s="7" t="s">
        <v>306</v>
      </c>
      <c r="G500" s="1">
        <v>1</v>
      </c>
      <c r="H500" s="2">
        <v>1</v>
      </c>
      <c r="I500" s="3">
        <f t="shared" si="8"/>
        <v>1</v>
      </c>
      <c r="K500">
        <v>33</v>
      </c>
      <c r="L500" s="7" t="s">
        <v>19</v>
      </c>
      <c r="M500" t="s">
        <v>227</v>
      </c>
      <c r="P500" s="14" t="s">
        <v>357</v>
      </c>
    </row>
    <row r="501" spans="2:16" x14ac:dyDescent="0.2">
      <c r="B501" s="7" t="s">
        <v>178</v>
      </c>
      <c r="C501" s="13" t="s">
        <v>173</v>
      </c>
      <c r="D501" s="7" t="s">
        <v>289</v>
      </c>
      <c r="E501" s="7" t="s">
        <v>17</v>
      </c>
      <c r="F501" s="7" t="s">
        <v>306</v>
      </c>
      <c r="G501" s="1">
        <v>40</v>
      </c>
      <c r="H501" s="2">
        <v>10</v>
      </c>
      <c r="I501" s="3">
        <f t="shared" si="8"/>
        <v>0.25</v>
      </c>
      <c r="K501">
        <v>33</v>
      </c>
      <c r="L501" s="7" t="s">
        <v>19</v>
      </c>
      <c r="M501" t="s">
        <v>358</v>
      </c>
      <c r="O501" s="7"/>
      <c r="P501" s="14"/>
    </row>
    <row r="502" spans="2:16" x14ac:dyDescent="0.2">
      <c r="B502" s="7" t="s">
        <v>178</v>
      </c>
      <c r="C502" s="13" t="s">
        <v>173</v>
      </c>
      <c r="D502" s="7" t="s">
        <v>289</v>
      </c>
      <c r="E502" s="7" t="s">
        <v>17</v>
      </c>
      <c r="F502" s="7" t="s">
        <v>306</v>
      </c>
      <c r="G502" s="1">
        <v>35</v>
      </c>
      <c r="H502" s="2">
        <v>10</v>
      </c>
      <c r="I502" s="3">
        <f t="shared" si="8"/>
        <v>0.2857142857142857</v>
      </c>
      <c r="K502">
        <v>33</v>
      </c>
      <c r="L502" s="7" t="s">
        <v>19</v>
      </c>
      <c r="M502" t="s">
        <v>359</v>
      </c>
      <c r="O502" s="7"/>
    </row>
    <row r="503" spans="2:16" x14ac:dyDescent="0.2">
      <c r="B503" s="7" t="s">
        <v>178</v>
      </c>
      <c r="C503" s="13" t="s">
        <v>173</v>
      </c>
      <c r="D503" s="7" t="s">
        <v>289</v>
      </c>
      <c r="E503" s="7" t="s">
        <v>17</v>
      </c>
      <c r="F503" s="7" t="s">
        <v>306</v>
      </c>
      <c r="G503" s="1">
        <v>40</v>
      </c>
      <c r="H503" s="2">
        <v>10</v>
      </c>
      <c r="I503" s="3">
        <f t="shared" si="8"/>
        <v>0.25</v>
      </c>
      <c r="K503">
        <v>33</v>
      </c>
      <c r="L503" s="7" t="s">
        <v>19</v>
      </c>
      <c r="M503" t="s">
        <v>360</v>
      </c>
      <c r="O503" s="7"/>
    </row>
    <row r="504" spans="2:16" x14ac:dyDescent="0.2">
      <c r="B504" s="7" t="s">
        <v>337</v>
      </c>
      <c r="C504" s="13" t="s">
        <v>361</v>
      </c>
      <c r="D504" s="7" t="s">
        <v>362</v>
      </c>
      <c r="E504" s="7" t="s">
        <v>52</v>
      </c>
      <c r="F504" s="7" t="s">
        <v>166</v>
      </c>
      <c r="G504" s="1">
        <v>0.32</v>
      </c>
      <c r="H504" s="2">
        <v>0.4</v>
      </c>
      <c r="I504" s="3">
        <f t="shared" si="8"/>
        <v>1.25</v>
      </c>
      <c r="K504">
        <v>34</v>
      </c>
      <c r="L504" s="7" t="s">
        <v>46</v>
      </c>
      <c r="M504">
        <v>2</v>
      </c>
      <c r="N504">
        <v>6</v>
      </c>
      <c r="O504" s="7"/>
      <c r="P504" s="14" t="s">
        <v>363</v>
      </c>
    </row>
    <row r="505" spans="2:16" x14ac:dyDescent="0.2">
      <c r="B505" s="7" t="s">
        <v>337</v>
      </c>
      <c r="C505" s="13" t="s">
        <v>361</v>
      </c>
      <c r="D505" s="7" t="s">
        <v>362</v>
      </c>
      <c r="E505" s="7" t="s">
        <v>52</v>
      </c>
      <c r="F505" s="7" t="s">
        <v>166</v>
      </c>
      <c r="G505" s="1">
        <v>0.32</v>
      </c>
      <c r="H505" s="2">
        <v>0.8</v>
      </c>
      <c r="I505" s="3">
        <f t="shared" si="8"/>
        <v>2.5</v>
      </c>
      <c r="K505">
        <v>34</v>
      </c>
      <c r="L505" s="7" t="s">
        <v>46</v>
      </c>
      <c r="M505">
        <v>8</v>
      </c>
      <c r="N505">
        <v>6</v>
      </c>
      <c r="O505" s="7"/>
      <c r="P505" s="14" t="s">
        <v>363</v>
      </c>
    </row>
    <row r="506" spans="2:16" x14ac:dyDescent="0.2">
      <c r="B506" s="7" t="s">
        <v>337</v>
      </c>
      <c r="C506" s="13" t="s">
        <v>361</v>
      </c>
      <c r="D506" s="7" t="s">
        <v>362</v>
      </c>
      <c r="E506" s="7" t="s">
        <v>52</v>
      </c>
      <c r="F506" s="7" t="s">
        <v>166</v>
      </c>
      <c r="G506" s="1">
        <v>0.32</v>
      </c>
      <c r="H506" s="2">
        <v>0.4</v>
      </c>
      <c r="I506" s="3">
        <f t="shared" si="8"/>
        <v>1.25</v>
      </c>
      <c r="K506">
        <v>34</v>
      </c>
      <c r="L506" s="7" t="s">
        <v>46</v>
      </c>
      <c r="M506">
        <v>14</v>
      </c>
      <c r="N506">
        <v>6</v>
      </c>
      <c r="O506" s="7"/>
      <c r="P506" s="14" t="s">
        <v>363</v>
      </c>
    </row>
    <row r="507" spans="2:16" x14ac:dyDescent="0.2">
      <c r="B507" s="7" t="s">
        <v>337</v>
      </c>
      <c r="C507" s="13" t="s">
        <v>361</v>
      </c>
      <c r="D507" s="7" t="s">
        <v>362</v>
      </c>
      <c r="E507" s="7" t="s">
        <v>52</v>
      </c>
      <c r="F507" s="7" t="s">
        <v>166</v>
      </c>
      <c r="G507" s="1">
        <v>0.3</v>
      </c>
      <c r="H507" s="2">
        <v>1.1499999999999999</v>
      </c>
      <c r="I507" s="3">
        <f t="shared" si="8"/>
        <v>3.833333333333333</v>
      </c>
      <c r="K507">
        <v>34</v>
      </c>
      <c r="L507" s="7" t="s">
        <v>46</v>
      </c>
      <c r="M507">
        <v>2</v>
      </c>
      <c r="N507">
        <v>72</v>
      </c>
      <c r="O507" s="7"/>
      <c r="P507" s="14" t="s">
        <v>363</v>
      </c>
    </row>
    <row r="508" spans="2:16" x14ac:dyDescent="0.2">
      <c r="B508" s="7" t="s">
        <v>337</v>
      </c>
      <c r="C508" s="13" t="s">
        <v>361</v>
      </c>
      <c r="D508" s="7" t="s">
        <v>362</v>
      </c>
      <c r="E508" s="7" t="s">
        <v>52</v>
      </c>
      <c r="F508" s="7" t="s">
        <v>166</v>
      </c>
      <c r="G508" s="1">
        <v>0.3</v>
      </c>
      <c r="H508" s="2">
        <v>1.3</v>
      </c>
      <c r="I508" s="3">
        <f t="shared" si="8"/>
        <v>4.3333333333333339</v>
      </c>
      <c r="K508">
        <v>34</v>
      </c>
      <c r="L508" s="7" t="s">
        <v>46</v>
      </c>
      <c r="M508">
        <v>8</v>
      </c>
      <c r="N508">
        <v>72</v>
      </c>
      <c r="O508" s="7"/>
      <c r="P508" s="14" t="s">
        <v>363</v>
      </c>
    </row>
    <row r="509" spans="2:16" x14ac:dyDescent="0.2">
      <c r="B509" s="7" t="s">
        <v>337</v>
      </c>
      <c r="C509" s="13" t="s">
        <v>361</v>
      </c>
      <c r="D509" s="7" t="s">
        <v>362</v>
      </c>
      <c r="E509" s="7" t="s">
        <v>52</v>
      </c>
      <c r="F509" s="7" t="s">
        <v>166</v>
      </c>
      <c r="G509" s="1">
        <v>0.3</v>
      </c>
      <c r="H509" s="2">
        <v>0.82</v>
      </c>
      <c r="I509" s="3">
        <f t="shared" si="8"/>
        <v>2.7333333333333334</v>
      </c>
      <c r="K509">
        <v>34</v>
      </c>
      <c r="L509" s="7" t="s">
        <v>46</v>
      </c>
      <c r="M509">
        <v>14</v>
      </c>
      <c r="N509">
        <v>72</v>
      </c>
      <c r="O509" s="7"/>
      <c r="P509" s="14" t="s">
        <v>363</v>
      </c>
    </row>
    <row r="510" spans="2:16" x14ac:dyDescent="0.2">
      <c r="B510" s="7" t="s">
        <v>337</v>
      </c>
      <c r="C510" s="13" t="s">
        <v>361</v>
      </c>
      <c r="D510" s="7" t="s">
        <v>362</v>
      </c>
      <c r="E510" s="7" t="s">
        <v>143</v>
      </c>
      <c r="F510" s="7" t="s">
        <v>364</v>
      </c>
      <c r="G510" s="1">
        <v>0.55000000000000004</v>
      </c>
      <c r="H510" s="2">
        <v>1.5</v>
      </c>
      <c r="I510" s="3">
        <f t="shared" si="8"/>
        <v>2.7272727272727271</v>
      </c>
      <c r="J510">
        <v>1</v>
      </c>
      <c r="K510">
        <v>34</v>
      </c>
      <c r="L510" s="7" t="s">
        <v>19</v>
      </c>
      <c r="M510">
        <v>2</v>
      </c>
      <c r="O510" s="7"/>
      <c r="P510" s="14" t="s">
        <v>363</v>
      </c>
    </row>
    <row r="511" spans="2:16" x14ac:dyDescent="0.2">
      <c r="B511" s="7" t="s">
        <v>337</v>
      </c>
      <c r="C511" s="13" t="s">
        <v>361</v>
      </c>
      <c r="D511" s="7" t="s">
        <v>362</v>
      </c>
      <c r="E511" s="7" t="s">
        <v>143</v>
      </c>
      <c r="F511" s="7" t="s">
        <v>364</v>
      </c>
      <c r="G511" s="1">
        <v>0.35</v>
      </c>
      <c r="H511" s="2">
        <v>1.55</v>
      </c>
      <c r="I511" s="3">
        <f t="shared" si="8"/>
        <v>4.4285714285714288</v>
      </c>
      <c r="J511">
        <v>1</v>
      </c>
      <c r="K511">
        <v>34</v>
      </c>
      <c r="L511" s="7" t="s">
        <v>19</v>
      </c>
      <c r="M511">
        <v>4</v>
      </c>
      <c r="O511" s="7"/>
      <c r="P511" s="14" t="s">
        <v>363</v>
      </c>
    </row>
    <row r="512" spans="2:16" x14ac:dyDescent="0.2">
      <c r="B512" s="7" t="s">
        <v>337</v>
      </c>
      <c r="C512" s="13" t="s">
        <v>361</v>
      </c>
      <c r="D512" s="7" t="s">
        <v>362</v>
      </c>
      <c r="E512" s="7" t="s">
        <v>143</v>
      </c>
      <c r="F512" s="7" t="s">
        <v>364</v>
      </c>
      <c r="G512" s="1">
        <v>0.45</v>
      </c>
      <c r="H512" s="2">
        <v>1.6</v>
      </c>
      <c r="I512" s="3">
        <f t="shared" si="8"/>
        <v>3.5555555555555558</v>
      </c>
      <c r="J512">
        <v>1</v>
      </c>
      <c r="K512">
        <v>34</v>
      </c>
      <c r="L512" s="7" t="s">
        <v>19</v>
      </c>
      <c r="M512">
        <v>10</v>
      </c>
      <c r="O512" s="7"/>
      <c r="P512" s="14" t="s">
        <v>363</v>
      </c>
    </row>
    <row r="513" spans="2:16" x14ac:dyDescent="0.2">
      <c r="B513" s="7" t="s">
        <v>337</v>
      </c>
      <c r="C513" s="13" t="s">
        <v>361</v>
      </c>
      <c r="D513" s="7" t="s">
        <v>362</v>
      </c>
      <c r="E513" s="7" t="s">
        <v>143</v>
      </c>
      <c r="F513" s="7" t="s">
        <v>365</v>
      </c>
      <c r="G513" s="1">
        <v>2.4</v>
      </c>
      <c r="H513" s="2">
        <v>1.2</v>
      </c>
      <c r="I513" s="3">
        <f t="shared" si="8"/>
        <v>0.5</v>
      </c>
      <c r="J513">
        <v>1</v>
      </c>
      <c r="K513">
        <v>34</v>
      </c>
      <c r="L513" s="7" t="s">
        <v>19</v>
      </c>
      <c r="M513">
        <v>0</v>
      </c>
      <c r="O513" s="7"/>
      <c r="P513" s="14" t="s">
        <v>363</v>
      </c>
    </row>
    <row r="514" spans="2:16" x14ac:dyDescent="0.2">
      <c r="B514" s="7" t="s">
        <v>337</v>
      </c>
      <c r="C514" s="13" t="s">
        <v>361</v>
      </c>
      <c r="D514" s="7" t="s">
        <v>362</v>
      </c>
      <c r="E514" s="7" t="s">
        <v>143</v>
      </c>
      <c r="F514" s="7" t="s">
        <v>365</v>
      </c>
      <c r="G514" s="1">
        <v>2.2000000000000002</v>
      </c>
      <c r="H514" s="2">
        <v>1.2</v>
      </c>
      <c r="I514" s="3">
        <f t="shared" si="8"/>
        <v>0.54545454545454541</v>
      </c>
      <c r="J514">
        <v>1</v>
      </c>
      <c r="K514">
        <v>34</v>
      </c>
      <c r="L514" s="7" t="s">
        <v>19</v>
      </c>
      <c r="M514">
        <v>4</v>
      </c>
      <c r="O514" s="7"/>
      <c r="P514" s="14" t="s">
        <v>363</v>
      </c>
    </row>
    <row r="515" spans="2:16" x14ac:dyDescent="0.2">
      <c r="B515" s="7" t="s">
        <v>337</v>
      </c>
      <c r="C515" s="13" t="s">
        <v>361</v>
      </c>
      <c r="D515" s="7" t="s">
        <v>362</v>
      </c>
      <c r="E515" s="7" t="s">
        <v>143</v>
      </c>
      <c r="F515" s="7" t="s">
        <v>365</v>
      </c>
      <c r="G515" s="1">
        <v>1.6</v>
      </c>
      <c r="H515" s="2">
        <v>1.2</v>
      </c>
      <c r="I515" s="3">
        <f t="shared" si="8"/>
        <v>0.74999999999999989</v>
      </c>
      <c r="J515">
        <v>1</v>
      </c>
      <c r="K515">
        <v>34</v>
      </c>
      <c r="L515" s="7" t="s">
        <v>19</v>
      </c>
      <c r="M515">
        <v>10</v>
      </c>
      <c r="O515" s="7"/>
      <c r="P515" s="14" t="s">
        <v>363</v>
      </c>
    </row>
    <row r="516" spans="2:16" x14ac:dyDescent="0.2">
      <c r="B516" s="7" t="s">
        <v>58</v>
      </c>
      <c r="C516" s="13" t="s">
        <v>204</v>
      </c>
      <c r="D516" s="7" t="s">
        <v>60</v>
      </c>
      <c r="E516" s="7" t="s">
        <v>17</v>
      </c>
      <c r="F516" s="7" t="s">
        <v>306</v>
      </c>
      <c r="G516" s="1">
        <v>0.6</v>
      </c>
      <c r="H516" s="2">
        <v>2.8</v>
      </c>
      <c r="I516" s="3">
        <f t="shared" si="8"/>
        <v>4.666666666666667</v>
      </c>
      <c r="K516">
        <v>35</v>
      </c>
      <c r="L516" s="7" t="s">
        <v>333</v>
      </c>
      <c r="M516" t="s">
        <v>84</v>
      </c>
      <c r="O516" s="7"/>
      <c r="P516" s="7" t="s">
        <v>366</v>
      </c>
    </row>
    <row r="517" spans="2:16" x14ac:dyDescent="0.2">
      <c r="B517" s="7" t="s">
        <v>58</v>
      </c>
      <c r="C517" s="13" t="s">
        <v>204</v>
      </c>
      <c r="D517" s="7" t="s">
        <v>60</v>
      </c>
      <c r="E517" s="7" t="s">
        <v>17</v>
      </c>
      <c r="F517" s="7" t="s">
        <v>306</v>
      </c>
      <c r="G517" s="1">
        <v>0.6</v>
      </c>
      <c r="H517" s="2">
        <v>3.2</v>
      </c>
      <c r="I517" s="3">
        <f t="shared" si="8"/>
        <v>5.3333333333333339</v>
      </c>
      <c r="K517">
        <v>35</v>
      </c>
      <c r="L517" s="7" t="s">
        <v>333</v>
      </c>
      <c r="M517" t="s">
        <v>133</v>
      </c>
      <c r="O517" s="7"/>
      <c r="P517" s="7" t="s">
        <v>366</v>
      </c>
    </row>
    <row r="518" spans="2:16" x14ac:dyDescent="0.2">
      <c r="B518" s="7" t="s">
        <v>58</v>
      </c>
      <c r="C518" s="13" t="s">
        <v>204</v>
      </c>
      <c r="D518" s="7" t="s">
        <v>60</v>
      </c>
      <c r="E518" s="7" t="s">
        <v>17</v>
      </c>
      <c r="F518" s="7" t="s">
        <v>367</v>
      </c>
      <c r="G518" s="1">
        <v>2.9</v>
      </c>
      <c r="H518" s="2">
        <v>1.9</v>
      </c>
      <c r="I518" s="3">
        <f t="shared" si="8"/>
        <v>0.65517241379310343</v>
      </c>
      <c r="K518">
        <v>35</v>
      </c>
      <c r="L518" s="7" t="s">
        <v>333</v>
      </c>
      <c r="M518" t="s">
        <v>84</v>
      </c>
      <c r="O518" s="7"/>
      <c r="P518" s="7" t="s">
        <v>366</v>
      </c>
    </row>
    <row r="519" spans="2:16" x14ac:dyDescent="0.2">
      <c r="B519" s="7" t="s">
        <v>58</v>
      </c>
      <c r="C519" s="13" t="s">
        <v>204</v>
      </c>
      <c r="D519" s="7" t="s">
        <v>60</v>
      </c>
      <c r="E519" s="7" t="s">
        <v>17</v>
      </c>
      <c r="F519" s="7" t="s">
        <v>367</v>
      </c>
      <c r="G519" s="1">
        <v>2.9</v>
      </c>
      <c r="H519" s="2">
        <v>1.9</v>
      </c>
      <c r="I519" s="3">
        <f t="shared" si="8"/>
        <v>0.65517241379310343</v>
      </c>
      <c r="K519">
        <v>35</v>
      </c>
      <c r="L519" s="7" t="s">
        <v>333</v>
      </c>
      <c r="M519" t="s">
        <v>133</v>
      </c>
      <c r="O519" s="7"/>
      <c r="P519" s="7" t="s">
        <v>366</v>
      </c>
    </row>
    <row r="520" spans="2:16" x14ac:dyDescent="0.2">
      <c r="B520" s="7" t="s">
        <v>58</v>
      </c>
      <c r="C520" s="13" t="s">
        <v>204</v>
      </c>
      <c r="D520" s="7" t="s">
        <v>60</v>
      </c>
      <c r="E520" s="7" t="s">
        <v>17</v>
      </c>
      <c r="F520" s="7" t="s">
        <v>368</v>
      </c>
      <c r="G520" s="1">
        <v>45</v>
      </c>
      <c r="H520" s="2">
        <v>25</v>
      </c>
      <c r="I520" s="3">
        <f t="shared" si="8"/>
        <v>0.55555555555555558</v>
      </c>
      <c r="J520">
        <v>1</v>
      </c>
      <c r="K520">
        <v>35</v>
      </c>
      <c r="L520" s="7" t="s">
        <v>333</v>
      </c>
      <c r="M520" t="s">
        <v>84</v>
      </c>
      <c r="O520" s="7"/>
      <c r="P520" s="7" t="s">
        <v>366</v>
      </c>
    </row>
    <row r="521" spans="2:16" x14ac:dyDescent="0.2">
      <c r="B521" s="7" t="s">
        <v>58</v>
      </c>
      <c r="C521" s="13" t="s">
        <v>204</v>
      </c>
      <c r="D521" s="7" t="s">
        <v>60</v>
      </c>
      <c r="E521" s="7" t="s">
        <v>17</v>
      </c>
      <c r="F521" s="7" t="s">
        <v>368</v>
      </c>
      <c r="G521" s="1">
        <v>78</v>
      </c>
      <c r="H521" s="2">
        <v>30</v>
      </c>
      <c r="I521" s="3">
        <f t="shared" si="8"/>
        <v>0.38461538461538464</v>
      </c>
      <c r="J521">
        <v>2</v>
      </c>
      <c r="K521">
        <v>35</v>
      </c>
      <c r="L521" s="7" t="s">
        <v>333</v>
      </c>
      <c r="M521" t="s">
        <v>133</v>
      </c>
      <c r="O521" s="7"/>
      <c r="P521" s="7" t="s">
        <v>366</v>
      </c>
    </row>
    <row r="522" spans="2:16" x14ac:dyDescent="0.2">
      <c r="B522" s="7" t="s">
        <v>58</v>
      </c>
      <c r="C522" s="13" t="s">
        <v>204</v>
      </c>
      <c r="D522" s="7" t="s">
        <v>60</v>
      </c>
      <c r="E522" s="7" t="s">
        <v>17</v>
      </c>
      <c r="F522" s="7" t="s">
        <v>368</v>
      </c>
      <c r="G522" s="1">
        <v>68</v>
      </c>
      <c r="H522" s="2">
        <v>23</v>
      </c>
      <c r="I522" s="3">
        <f t="shared" si="8"/>
        <v>0.33823529411764708</v>
      </c>
      <c r="K522">
        <v>35</v>
      </c>
      <c r="L522" s="7" t="s">
        <v>333</v>
      </c>
      <c r="M522" t="s">
        <v>62</v>
      </c>
      <c r="O522" s="7"/>
      <c r="P522" s="7" t="s">
        <v>366</v>
      </c>
    </row>
    <row r="523" spans="2:16" x14ac:dyDescent="0.2">
      <c r="B523" s="7" t="s">
        <v>58</v>
      </c>
      <c r="C523" s="13" t="s">
        <v>204</v>
      </c>
      <c r="D523" s="7" t="s">
        <v>60</v>
      </c>
      <c r="E523" s="7" t="s">
        <v>17</v>
      </c>
      <c r="F523" s="7" t="s">
        <v>368</v>
      </c>
      <c r="G523" s="1">
        <v>85</v>
      </c>
      <c r="H523" s="2">
        <v>51</v>
      </c>
      <c r="I523" s="3">
        <f t="shared" si="8"/>
        <v>0.6</v>
      </c>
      <c r="J523">
        <v>2</v>
      </c>
      <c r="K523">
        <v>35</v>
      </c>
      <c r="L523" s="7" t="s">
        <v>333</v>
      </c>
      <c r="M523" t="s">
        <v>84</v>
      </c>
      <c r="O523" s="7"/>
      <c r="P523" s="7" t="s">
        <v>366</v>
      </c>
    </row>
    <row r="524" spans="2:16" x14ac:dyDescent="0.2">
      <c r="B524" s="7" t="s">
        <v>58</v>
      </c>
      <c r="C524" s="13" t="s">
        <v>204</v>
      </c>
      <c r="D524" s="7" t="s">
        <v>60</v>
      </c>
      <c r="E524" s="7" t="s">
        <v>17</v>
      </c>
      <c r="F524" s="7" t="s">
        <v>368</v>
      </c>
      <c r="G524" s="1">
        <v>60</v>
      </c>
      <c r="H524" s="2">
        <v>20</v>
      </c>
      <c r="I524" s="3">
        <f t="shared" si="8"/>
        <v>0.33333333333333331</v>
      </c>
      <c r="J524">
        <v>2</v>
      </c>
      <c r="K524">
        <v>35</v>
      </c>
      <c r="L524" s="7" t="s">
        <v>333</v>
      </c>
      <c r="M524" t="s">
        <v>133</v>
      </c>
      <c r="O524" s="7"/>
      <c r="P524" s="7" t="s">
        <v>366</v>
      </c>
    </row>
    <row r="525" spans="2:16" x14ac:dyDescent="0.2">
      <c r="B525" s="7" t="s">
        <v>58</v>
      </c>
      <c r="C525" s="13" t="s">
        <v>204</v>
      </c>
      <c r="D525" s="7" t="s">
        <v>60</v>
      </c>
      <c r="E525" s="7" t="s">
        <v>17</v>
      </c>
      <c r="F525" s="7" t="s">
        <v>368</v>
      </c>
      <c r="G525" s="1">
        <v>68</v>
      </c>
      <c r="H525" s="2">
        <v>32</v>
      </c>
      <c r="I525" s="3">
        <f t="shared" si="8"/>
        <v>0.47058823529411764</v>
      </c>
      <c r="J525">
        <v>1</v>
      </c>
      <c r="K525">
        <v>35</v>
      </c>
      <c r="L525" s="7" t="s">
        <v>333</v>
      </c>
      <c r="M525" t="s">
        <v>62</v>
      </c>
      <c r="O525" s="7"/>
      <c r="P525" s="7" t="s">
        <v>366</v>
      </c>
    </row>
    <row r="526" spans="2:16" x14ac:dyDescent="0.2">
      <c r="B526" s="7" t="s">
        <v>154</v>
      </c>
      <c r="C526" s="13" t="s">
        <v>221</v>
      </c>
      <c r="D526" s="7" t="s">
        <v>369</v>
      </c>
      <c r="E526" s="7" t="s">
        <v>49</v>
      </c>
      <c r="F526" s="7" t="s">
        <v>370</v>
      </c>
      <c r="G526" s="1">
        <v>1</v>
      </c>
      <c r="H526" s="2">
        <f>2^-1.384</f>
        <v>0.38315499005194581</v>
      </c>
      <c r="I526" s="3">
        <f t="shared" si="8"/>
        <v>0.38315499005194581</v>
      </c>
      <c r="J526">
        <v>1</v>
      </c>
      <c r="K526">
        <v>36</v>
      </c>
      <c r="L526" s="7" t="s">
        <v>371</v>
      </c>
      <c r="O526" s="7"/>
      <c r="P526" t="s">
        <v>372</v>
      </c>
    </row>
    <row r="527" spans="2:16" x14ac:dyDescent="0.2">
      <c r="B527" s="7" t="s">
        <v>154</v>
      </c>
      <c r="C527" s="13" t="s">
        <v>221</v>
      </c>
      <c r="D527" s="7" t="s">
        <v>369</v>
      </c>
      <c r="E527" s="7" t="s">
        <v>49</v>
      </c>
      <c r="F527" s="7" t="s">
        <v>354</v>
      </c>
      <c r="G527" s="1">
        <v>1</v>
      </c>
      <c r="H527" s="2">
        <f>2-1.643</f>
        <v>0.35699999999999998</v>
      </c>
      <c r="I527" s="3">
        <f t="shared" si="8"/>
        <v>0.35699999999999998</v>
      </c>
      <c r="J527">
        <v>1</v>
      </c>
      <c r="K527">
        <v>36</v>
      </c>
      <c r="L527" s="7" t="s">
        <v>371</v>
      </c>
      <c r="O527" s="7"/>
      <c r="P527" t="s">
        <v>372</v>
      </c>
    </row>
    <row r="528" spans="2:16" x14ac:dyDescent="0.2">
      <c r="B528" s="7" t="s">
        <v>154</v>
      </c>
      <c r="C528" s="13" t="s">
        <v>221</v>
      </c>
      <c r="D528" s="7" t="s">
        <v>369</v>
      </c>
      <c r="E528" s="7" t="s">
        <v>49</v>
      </c>
      <c r="F528" s="7" t="s">
        <v>373</v>
      </c>
      <c r="G528" s="1">
        <v>1</v>
      </c>
      <c r="H528" s="2">
        <f>2^1.164</f>
        <v>2.2407784283883516</v>
      </c>
      <c r="I528" s="3">
        <f t="shared" si="8"/>
        <v>2.2407784283883516</v>
      </c>
      <c r="J528">
        <v>1</v>
      </c>
      <c r="K528">
        <v>36</v>
      </c>
      <c r="L528" s="7" t="s">
        <v>371</v>
      </c>
      <c r="O528" s="7"/>
      <c r="P528" t="s">
        <v>372</v>
      </c>
    </row>
    <row r="529" spans="2:16" x14ac:dyDescent="0.2">
      <c r="B529" s="7" t="s">
        <v>154</v>
      </c>
      <c r="C529" s="13" t="s">
        <v>221</v>
      </c>
      <c r="D529" s="7" t="s">
        <v>369</v>
      </c>
      <c r="E529" s="7" t="s">
        <v>49</v>
      </c>
      <c r="F529" s="7" t="s">
        <v>374</v>
      </c>
      <c r="G529" s="1">
        <v>1</v>
      </c>
      <c r="H529" s="2">
        <f>2^-1.099</f>
        <v>0.46683997245765663</v>
      </c>
      <c r="I529" s="3">
        <f t="shared" si="8"/>
        <v>0.46683997245765663</v>
      </c>
      <c r="J529">
        <v>1</v>
      </c>
      <c r="K529">
        <v>36</v>
      </c>
      <c r="L529" s="7" t="s">
        <v>371</v>
      </c>
      <c r="O529" s="7"/>
      <c r="P529" t="s">
        <v>372</v>
      </c>
    </row>
    <row r="530" spans="2:16" x14ac:dyDescent="0.2">
      <c r="B530" s="7" t="s">
        <v>154</v>
      </c>
      <c r="C530" s="13" t="s">
        <v>221</v>
      </c>
      <c r="D530" s="7" t="s">
        <v>369</v>
      </c>
      <c r="E530" s="7" t="s">
        <v>49</v>
      </c>
      <c r="F530" s="7" t="s">
        <v>375</v>
      </c>
      <c r="G530" s="1">
        <v>1</v>
      </c>
      <c r="H530" s="2">
        <f>2^-2.071</f>
        <v>0.23799447712438285</v>
      </c>
      <c r="I530" s="3">
        <f t="shared" si="8"/>
        <v>0.23799447712438285</v>
      </c>
      <c r="J530">
        <v>1</v>
      </c>
      <c r="K530">
        <v>36</v>
      </c>
      <c r="L530" s="7" t="s">
        <v>371</v>
      </c>
      <c r="O530" s="7"/>
      <c r="P530" t="s">
        <v>372</v>
      </c>
    </row>
    <row r="531" spans="2:16" x14ac:dyDescent="0.2">
      <c r="B531" s="7" t="s">
        <v>154</v>
      </c>
      <c r="C531" s="13" t="s">
        <v>221</v>
      </c>
      <c r="D531" s="7" t="s">
        <v>369</v>
      </c>
      <c r="E531" s="7" t="s">
        <v>49</v>
      </c>
      <c r="F531" s="7" t="s">
        <v>376</v>
      </c>
      <c r="G531" s="1">
        <v>1</v>
      </c>
      <c r="H531" s="2">
        <f>2^1.4333</f>
        <v>2.7006374936400435</v>
      </c>
      <c r="I531" s="3">
        <f t="shared" si="8"/>
        <v>2.7006374936400435</v>
      </c>
      <c r="J531">
        <v>1</v>
      </c>
      <c r="K531">
        <v>36</v>
      </c>
      <c r="L531" s="7" t="s">
        <v>371</v>
      </c>
      <c r="O531" s="7"/>
      <c r="P531" t="s">
        <v>372</v>
      </c>
    </row>
    <row r="532" spans="2:16" x14ac:dyDescent="0.2">
      <c r="B532" s="7" t="s">
        <v>154</v>
      </c>
      <c r="C532" s="13" t="s">
        <v>221</v>
      </c>
      <c r="D532" s="7" t="s">
        <v>369</v>
      </c>
      <c r="E532" s="7" t="s">
        <v>49</v>
      </c>
      <c r="F532" s="7" t="s">
        <v>377</v>
      </c>
      <c r="G532" s="1">
        <v>1</v>
      </c>
      <c r="H532" s="2">
        <f>2^-1.4992</f>
        <v>0.35374949658906968</v>
      </c>
      <c r="I532" s="3">
        <f t="shared" si="8"/>
        <v>0.35374949658906968</v>
      </c>
      <c r="J532">
        <v>1</v>
      </c>
      <c r="K532">
        <v>36</v>
      </c>
      <c r="L532" s="7" t="s">
        <v>371</v>
      </c>
      <c r="O532" s="7"/>
      <c r="P532" t="s">
        <v>372</v>
      </c>
    </row>
    <row r="533" spans="2:16" x14ac:dyDescent="0.2">
      <c r="B533" s="7" t="s">
        <v>154</v>
      </c>
      <c r="C533" s="13" t="s">
        <v>221</v>
      </c>
      <c r="D533" s="7" t="s">
        <v>369</v>
      </c>
      <c r="E533" s="7" t="s">
        <v>49</v>
      </c>
      <c r="F533" s="7" t="s">
        <v>378</v>
      </c>
      <c r="G533" s="1">
        <v>1</v>
      </c>
      <c r="H533" s="2">
        <f>2^-2.166</f>
        <v>0.22282762397424283</v>
      </c>
      <c r="I533" s="3">
        <f t="shared" si="8"/>
        <v>0.22282762397424283</v>
      </c>
      <c r="J533">
        <v>1</v>
      </c>
      <c r="K533">
        <v>36</v>
      </c>
      <c r="L533" s="7" t="s">
        <v>371</v>
      </c>
      <c r="O533" s="7"/>
      <c r="P533" t="s">
        <v>372</v>
      </c>
    </row>
    <row r="534" spans="2:16" x14ac:dyDescent="0.2">
      <c r="B534" s="7" t="s">
        <v>154</v>
      </c>
      <c r="C534" s="13" t="s">
        <v>221</v>
      </c>
      <c r="D534" s="7" t="s">
        <v>369</v>
      </c>
      <c r="E534" s="7" t="s">
        <v>49</v>
      </c>
      <c r="F534" s="7" t="s">
        <v>379</v>
      </c>
      <c r="G534" s="1">
        <v>1</v>
      </c>
      <c r="H534" s="2">
        <f>2^1.0195</f>
        <v>2.0272162582013435</v>
      </c>
      <c r="I534" s="3">
        <f t="shared" si="8"/>
        <v>2.0272162582013435</v>
      </c>
      <c r="J534">
        <v>1</v>
      </c>
      <c r="K534">
        <v>36</v>
      </c>
      <c r="L534" s="7" t="s">
        <v>371</v>
      </c>
      <c r="O534" s="7"/>
      <c r="P534" t="s">
        <v>372</v>
      </c>
    </row>
    <row r="535" spans="2:16" x14ac:dyDescent="0.2">
      <c r="B535" s="7" t="s">
        <v>154</v>
      </c>
      <c r="C535" s="13" t="s">
        <v>221</v>
      </c>
      <c r="D535" s="7" t="s">
        <v>369</v>
      </c>
      <c r="E535" s="7" t="s">
        <v>49</v>
      </c>
      <c r="F535" s="7" t="s">
        <v>380</v>
      </c>
      <c r="G535" s="1">
        <v>1</v>
      </c>
      <c r="H535" s="2">
        <f>2^-1.363</f>
        <v>0.38877301794127922</v>
      </c>
      <c r="I535" s="3">
        <f t="shared" si="8"/>
        <v>0.38877301794127922</v>
      </c>
      <c r="J535">
        <v>1</v>
      </c>
      <c r="K535">
        <v>36</v>
      </c>
      <c r="L535" s="7" t="s">
        <v>371</v>
      </c>
      <c r="O535" s="7"/>
      <c r="P535" t="s">
        <v>372</v>
      </c>
    </row>
    <row r="536" spans="2:16" x14ac:dyDescent="0.2">
      <c r="B536" s="7" t="s">
        <v>154</v>
      </c>
      <c r="C536" s="13" t="s">
        <v>221</v>
      </c>
      <c r="D536" s="7" t="s">
        <v>369</v>
      </c>
      <c r="E536" s="7" t="s">
        <v>49</v>
      </c>
      <c r="F536" s="7" t="s">
        <v>381</v>
      </c>
      <c r="G536" s="1">
        <v>1</v>
      </c>
      <c r="H536" s="2">
        <f>2^-2.7</f>
        <v>0.15389305166811451</v>
      </c>
      <c r="I536" s="3">
        <f t="shared" si="8"/>
        <v>0.15389305166811451</v>
      </c>
      <c r="J536">
        <v>1</v>
      </c>
      <c r="K536">
        <v>36</v>
      </c>
      <c r="L536" s="7" t="s">
        <v>382</v>
      </c>
      <c r="O536" s="7"/>
      <c r="P536" t="s">
        <v>372</v>
      </c>
    </row>
    <row r="537" spans="2:16" x14ac:dyDescent="0.2">
      <c r="B537" s="7" t="s">
        <v>154</v>
      </c>
      <c r="C537" s="13" t="s">
        <v>221</v>
      </c>
      <c r="D537" s="7" t="s">
        <v>369</v>
      </c>
      <c r="E537" s="7" t="s">
        <v>49</v>
      </c>
      <c r="F537" s="7" t="s">
        <v>383</v>
      </c>
      <c r="G537" s="1">
        <v>1</v>
      </c>
      <c r="H537" s="2">
        <f>2^-1.4367</f>
        <v>0.36941132483486128</v>
      </c>
      <c r="I537" s="3">
        <f t="shared" si="8"/>
        <v>0.36941132483486128</v>
      </c>
      <c r="J537">
        <v>1</v>
      </c>
      <c r="K537">
        <v>36</v>
      </c>
      <c r="L537" s="7" t="s">
        <v>382</v>
      </c>
      <c r="O537" s="7"/>
      <c r="P537" t="s">
        <v>372</v>
      </c>
    </row>
    <row r="538" spans="2:16" x14ac:dyDescent="0.2">
      <c r="B538" s="7" t="s">
        <v>154</v>
      </c>
      <c r="C538" s="13" t="s">
        <v>221</v>
      </c>
      <c r="D538" s="7" t="s">
        <v>369</v>
      </c>
      <c r="E538" s="7" t="s">
        <v>49</v>
      </c>
      <c r="F538" s="7" t="s">
        <v>384</v>
      </c>
      <c r="G538" s="1">
        <v>1</v>
      </c>
      <c r="H538" s="2">
        <f>2^-1.459</f>
        <v>0.36374517090868924</v>
      </c>
      <c r="I538" s="3">
        <f t="shared" si="8"/>
        <v>0.36374517090868924</v>
      </c>
      <c r="J538">
        <v>1</v>
      </c>
      <c r="K538">
        <v>36</v>
      </c>
      <c r="L538" s="7" t="s">
        <v>382</v>
      </c>
      <c r="O538" s="7"/>
      <c r="P538" t="s">
        <v>372</v>
      </c>
    </row>
    <row r="539" spans="2:16" x14ac:dyDescent="0.2">
      <c r="B539" s="7" t="s">
        <v>154</v>
      </c>
      <c r="C539" s="13" t="s">
        <v>221</v>
      </c>
      <c r="D539" s="7" t="s">
        <v>369</v>
      </c>
      <c r="E539" s="7" t="s">
        <v>49</v>
      </c>
      <c r="F539" s="7" t="s">
        <v>385</v>
      </c>
      <c r="G539" s="1">
        <v>1</v>
      </c>
      <c r="H539" s="2">
        <f>2^-2.0254</f>
        <v>0.2456370351467346</v>
      </c>
      <c r="I539" s="3">
        <f t="shared" si="8"/>
        <v>0.2456370351467346</v>
      </c>
      <c r="J539">
        <v>1</v>
      </c>
      <c r="K539">
        <v>36</v>
      </c>
      <c r="L539" s="7" t="s">
        <v>382</v>
      </c>
      <c r="O539" s="7"/>
      <c r="P539" t="s">
        <v>372</v>
      </c>
    </row>
    <row r="540" spans="2:16" x14ac:dyDescent="0.2">
      <c r="B540" s="7" t="s">
        <v>154</v>
      </c>
      <c r="C540" s="13" t="s">
        <v>221</v>
      </c>
      <c r="D540" s="7" t="s">
        <v>369</v>
      </c>
      <c r="E540" s="7" t="s">
        <v>49</v>
      </c>
      <c r="F540" s="7" t="s">
        <v>386</v>
      </c>
      <c r="G540" s="1">
        <v>1</v>
      </c>
      <c r="H540" s="2">
        <f>2^1.0292</f>
        <v>2.0408922266253073</v>
      </c>
      <c r="I540" s="3">
        <f t="shared" ref="I540:I603" si="9">H540/G540</f>
        <v>2.0408922266253073</v>
      </c>
      <c r="J540">
        <v>1</v>
      </c>
      <c r="K540">
        <v>36</v>
      </c>
      <c r="L540" s="7" t="s">
        <v>382</v>
      </c>
      <c r="O540" s="7"/>
      <c r="P540" t="s">
        <v>372</v>
      </c>
    </row>
    <row r="541" spans="2:16" x14ac:dyDescent="0.2">
      <c r="B541" s="7" t="s">
        <v>154</v>
      </c>
      <c r="C541" s="13" t="s">
        <v>221</v>
      </c>
      <c r="D541" s="7" t="s">
        <v>369</v>
      </c>
      <c r="E541" s="7" t="s">
        <v>49</v>
      </c>
      <c r="F541" s="7" t="s">
        <v>387</v>
      </c>
      <c r="G541" s="1">
        <v>1</v>
      </c>
      <c r="H541" s="2">
        <f>2^1.324</f>
        <v>2.5035929173079889</v>
      </c>
      <c r="I541" s="3">
        <f t="shared" si="9"/>
        <v>2.5035929173079889</v>
      </c>
      <c r="J541">
        <v>1</v>
      </c>
      <c r="K541">
        <v>36</v>
      </c>
      <c r="L541" s="7" t="s">
        <v>382</v>
      </c>
      <c r="O541" s="7"/>
      <c r="P541" t="s">
        <v>372</v>
      </c>
    </row>
    <row r="542" spans="2:16" x14ac:dyDescent="0.2">
      <c r="B542" s="7" t="s">
        <v>154</v>
      </c>
      <c r="C542" s="13" t="s">
        <v>221</v>
      </c>
      <c r="D542" s="7" t="s">
        <v>369</v>
      </c>
      <c r="E542" s="7" t="s">
        <v>49</v>
      </c>
      <c r="F542" s="7" t="s">
        <v>373</v>
      </c>
      <c r="G542" s="1">
        <v>1</v>
      </c>
      <c r="H542" s="2">
        <f>2^1.16</f>
        <v>2.2345742761444396</v>
      </c>
      <c r="I542" s="3">
        <f t="shared" si="9"/>
        <v>2.2345742761444396</v>
      </c>
      <c r="J542">
        <v>1</v>
      </c>
      <c r="K542">
        <v>36</v>
      </c>
      <c r="L542" s="7" t="s">
        <v>382</v>
      </c>
      <c r="O542" s="7"/>
      <c r="P542" t="s">
        <v>372</v>
      </c>
    </row>
    <row r="543" spans="2:16" x14ac:dyDescent="0.2">
      <c r="B543" s="7" t="s">
        <v>154</v>
      </c>
      <c r="C543" s="13" t="s">
        <v>221</v>
      </c>
      <c r="D543" s="7" t="s">
        <v>369</v>
      </c>
      <c r="E543" s="7" t="s">
        <v>49</v>
      </c>
      <c r="F543" s="7" t="s">
        <v>388</v>
      </c>
      <c r="G543" s="1">
        <v>1</v>
      </c>
      <c r="H543" s="2">
        <f>2^1.433</f>
        <v>2.7000759702454915</v>
      </c>
      <c r="I543" s="3">
        <f t="shared" si="9"/>
        <v>2.7000759702454915</v>
      </c>
      <c r="J543">
        <v>1</v>
      </c>
      <c r="K543">
        <v>36</v>
      </c>
      <c r="L543" s="7" t="s">
        <v>382</v>
      </c>
      <c r="O543" s="7"/>
      <c r="P543" t="s">
        <v>372</v>
      </c>
    </row>
    <row r="544" spans="2:16" x14ac:dyDescent="0.2">
      <c r="B544" s="7" t="s">
        <v>154</v>
      </c>
      <c r="C544" s="13" t="s">
        <v>221</v>
      </c>
      <c r="D544" s="7" t="s">
        <v>369</v>
      </c>
      <c r="E544" s="7" t="s">
        <v>49</v>
      </c>
      <c r="F544" s="7" t="s">
        <v>389</v>
      </c>
      <c r="G544" s="1">
        <v>1</v>
      </c>
      <c r="H544" s="2">
        <f>2^-1.068</f>
        <v>0.47697977527377905</v>
      </c>
      <c r="I544" s="3">
        <f t="shared" si="9"/>
        <v>0.47697977527377905</v>
      </c>
      <c r="J544">
        <v>1</v>
      </c>
      <c r="K544">
        <v>36</v>
      </c>
      <c r="L544" s="7" t="s">
        <v>382</v>
      </c>
      <c r="O544" s="7"/>
      <c r="P544" t="s">
        <v>372</v>
      </c>
    </row>
    <row r="545" spans="2:16" x14ac:dyDescent="0.2">
      <c r="B545" s="7" t="s">
        <v>154</v>
      </c>
      <c r="C545" s="13" t="s">
        <v>221</v>
      </c>
      <c r="D545" s="7" t="s">
        <v>369</v>
      </c>
      <c r="E545" s="7" t="s">
        <v>49</v>
      </c>
      <c r="F545" s="7" t="s">
        <v>390</v>
      </c>
      <c r="G545" s="1">
        <v>1</v>
      </c>
      <c r="H545" s="2">
        <f>2^1.0809</f>
        <v>2.1153552968990996</v>
      </c>
      <c r="I545" s="3">
        <f t="shared" si="9"/>
        <v>2.1153552968990996</v>
      </c>
      <c r="J545">
        <v>1</v>
      </c>
      <c r="K545">
        <v>36</v>
      </c>
      <c r="L545" s="7" t="s">
        <v>382</v>
      </c>
      <c r="O545" s="7"/>
      <c r="P545" t="s">
        <v>372</v>
      </c>
    </row>
    <row r="546" spans="2:16" x14ac:dyDescent="0.2">
      <c r="B546" s="7" t="s">
        <v>154</v>
      </c>
      <c r="C546" s="13" t="s">
        <v>221</v>
      </c>
      <c r="D546" s="7" t="s">
        <v>369</v>
      </c>
      <c r="E546" s="7" t="s">
        <v>49</v>
      </c>
      <c r="F546" s="7" t="s">
        <v>391</v>
      </c>
      <c r="G546" s="1">
        <v>1</v>
      </c>
      <c r="H546" s="2">
        <f>2^1.937</f>
        <v>3.8290858327811899</v>
      </c>
      <c r="I546" s="3">
        <f t="shared" si="9"/>
        <v>3.8290858327811899</v>
      </c>
      <c r="J546">
        <v>1</v>
      </c>
      <c r="K546">
        <v>36</v>
      </c>
      <c r="L546" s="7" t="s">
        <v>392</v>
      </c>
      <c r="O546" s="7"/>
      <c r="P546" t="s">
        <v>372</v>
      </c>
    </row>
    <row r="547" spans="2:16" x14ac:dyDescent="0.2">
      <c r="B547" s="7" t="s">
        <v>154</v>
      </c>
      <c r="C547" s="13" t="s">
        <v>221</v>
      </c>
      <c r="D547" s="7" t="s">
        <v>369</v>
      </c>
      <c r="E547" s="7" t="s">
        <v>49</v>
      </c>
      <c r="F547" s="7" t="s">
        <v>393</v>
      </c>
      <c r="G547" s="1">
        <v>1</v>
      </c>
      <c r="H547" s="2">
        <f>2^-2.086</f>
        <v>0.23553281847620225</v>
      </c>
      <c r="I547" s="3">
        <f t="shared" si="9"/>
        <v>0.23553281847620225</v>
      </c>
      <c r="J547">
        <v>1</v>
      </c>
      <c r="K547">
        <v>36</v>
      </c>
      <c r="L547" s="7" t="s">
        <v>392</v>
      </c>
      <c r="O547" s="7"/>
      <c r="P547" t="s">
        <v>372</v>
      </c>
    </row>
    <row r="548" spans="2:16" x14ac:dyDescent="0.2">
      <c r="B548" s="7" t="s">
        <v>154</v>
      </c>
      <c r="C548" s="13" t="s">
        <v>221</v>
      </c>
      <c r="D548" s="7" t="s">
        <v>369</v>
      </c>
      <c r="E548" s="7" t="s">
        <v>49</v>
      </c>
      <c r="F548" s="7" t="s">
        <v>394</v>
      </c>
      <c r="G548" s="1">
        <v>1</v>
      </c>
      <c r="H548" s="2">
        <f>2^-1.053</f>
        <v>0.48196490387032159</v>
      </c>
      <c r="I548" s="3">
        <f t="shared" si="9"/>
        <v>0.48196490387032159</v>
      </c>
      <c r="J548">
        <v>1</v>
      </c>
      <c r="K548">
        <v>36</v>
      </c>
      <c r="L548" s="7" t="s">
        <v>392</v>
      </c>
      <c r="O548" s="7"/>
      <c r="P548" t="s">
        <v>372</v>
      </c>
    </row>
    <row r="549" spans="2:16" x14ac:dyDescent="0.2">
      <c r="B549" s="7" t="s">
        <v>154</v>
      </c>
      <c r="C549" s="13" t="s">
        <v>221</v>
      </c>
      <c r="D549" s="7" t="s">
        <v>369</v>
      </c>
      <c r="E549" s="7" t="s">
        <v>49</v>
      </c>
      <c r="F549" s="7" t="s">
        <v>395</v>
      </c>
      <c r="G549" s="1">
        <v>1</v>
      </c>
      <c r="H549" s="2">
        <f>2^-1.085</f>
        <v>0.47139226795911982</v>
      </c>
      <c r="I549" s="3">
        <f t="shared" si="9"/>
        <v>0.47139226795911982</v>
      </c>
      <c r="J549">
        <v>1</v>
      </c>
      <c r="K549">
        <v>36</v>
      </c>
      <c r="L549" s="7" t="s">
        <v>392</v>
      </c>
      <c r="O549" s="7"/>
      <c r="P549" t="s">
        <v>372</v>
      </c>
    </row>
    <row r="550" spans="2:16" x14ac:dyDescent="0.2">
      <c r="B550" s="7" t="s">
        <v>154</v>
      </c>
      <c r="C550" s="13" t="s">
        <v>221</v>
      </c>
      <c r="D550" s="7" t="s">
        <v>369</v>
      </c>
      <c r="E550" s="7" t="s">
        <v>76</v>
      </c>
      <c r="F550" s="7" t="s">
        <v>26</v>
      </c>
      <c r="G550" s="1">
        <v>350</v>
      </c>
      <c r="H550" s="2">
        <v>700</v>
      </c>
      <c r="I550" s="3">
        <f t="shared" si="9"/>
        <v>2</v>
      </c>
      <c r="J550">
        <v>3</v>
      </c>
      <c r="K550">
        <v>36</v>
      </c>
      <c r="L550" s="7" t="s">
        <v>148</v>
      </c>
      <c r="O550" s="7"/>
      <c r="P550" t="s">
        <v>372</v>
      </c>
    </row>
    <row r="551" spans="2:16" x14ac:dyDescent="0.2">
      <c r="B551" s="7" t="s">
        <v>154</v>
      </c>
      <c r="C551" s="13" t="s">
        <v>221</v>
      </c>
      <c r="D551" s="7" t="s">
        <v>369</v>
      </c>
      <c r="E551" s="7" t="s">
        <v>76</v>
      </c>
      <c r="F551" s="7" t="s">
        <v>396</v>
      </c>
      <c r="G551" s="1">
        <v>3300</v>
      </c>
      <c r="H551" s="2">
        <v>2500</v>
      </c>
      <c r="I551" s="3">
        <f t="shared" si="9"/>
        <v>0.75757575757575757</v>
      </c>
      <c r="J551">
        <v>3</v>
      </c>
      <c r="K551">
        <v>36</v>
      </c>
      <c r="L551" s="7" t="s">
        <v>392</v>
      </c>
      <c r="O551" s="7"/>
      <c r="P551" t="s">
        <v>372</v>
      </c>
    </row>
    <row r="552" spans="2:16" x14ac:dyDescent="0.2">
      <c r="B552" s="7" t="s">
        <v>154</v>
      </c>
      <c r="C552" s="13" t="s">
        <v>221</v>
      </c>
      <c r="D552" s="7" t="s">
        <v>369</v>
      </c>
      <c r="E552" s="7" t="s">
        <v>49</v>
      </c>
      <c r="F552" s="7" t="s">
        <v>397</v>
      </c>
      <c r="G552" s="1">
        <v>3800</v>
      </c>
      <c r="H552" s="2">
        <v>3000</v>
      </c>
      <c r="I552" s="3">
        <f t="shared" si="9"/>
        <v>0.78947368421052633</v>
      </c>
      <c r="J552">
        <v>3</v>
      </c>
      <c r="K552">
        <v>36</v>
      </c>
      <c r="L552" s="7" t="s">
        <v>392</v>
      </c>
      <c r="O552" s="7"/>
      <c r="P552" t="s">
        <v>372</v>
      </c>
    </row>
    <row r="553" spans="2:16" x14ac:dyDescent="0.2">
      <c r="B553" s="7" t="s">
        <v>172</v>
      </c>
      <c r="C553" s="13" t="s">
        <v>173</v>
      </c>
      <c r="D553" s="7" t="s">
        <v>174</v>
      </c>
      <c r="E553" s="7" t="s">
        <v>49</v>
      </c>
      <c r="F553" s="7" t="s">
        <v>398</v>
      </c>
      <c r="G553" s="1">
        <v>2.2000000000000002</v>
      </c>
      <c r="H553" s="2">
        <v>2.2000000000000002</v>
      </c>
      <c r="I553" s="3">
        <f t="shared" si="9"/>
        <v>1</v>
      </c>
      <c r="K553">
        <v>37</v>
      </c>
      <c r="L553" s="7" t="s">
        <v>333</v>
      </c>
      <c r="O553" s="7"/>
      <c r="P553" s="15" t="s">
        <v>399</v>
      </c>
    </row>
    <row r="554" spans="2:16" x14ac:dyDescent="0.2">
      <c r="B554" s="7" t="s">
        <v>172</v>
      </c>
      <c r="C554" s="13" t="s">
        <v>173</v>
      </c>
      <c r="D554" s="7" t="s">
        <v>174</v>
      </c>
      <c r="E554" s="7" t="s">
        <v>49</v>
      </c>
      <c r="F554" s="7" t="s">
        <v>400</v>
      </c>
      <c r="G554" s="1">
        <v>0.7</v>
      </c>
      <c r="H554" s="2">
        <v>1.2</v>
      </c>
      <c r="I554" s="3">
        <f t="shared" si="9"/>
        <v>1.7142857142857144</v>
      </c>
      <c r="K554">
        <v>37</v>
      </c>
      <c r="L554" s="7" t="s">
        <v>333</v>
      </c>
      <c r="O554" s="7"/>
      <c r="P554" s="15" t="s">
        <v>399</v>
      </c>
    </row>
    <row r="555" spans="2:16" x14ac:dyDescent="0.2">
      <c r="B555" s="7" t="s">
        <v>172</v>
      </c>
      <c r="C555" s="13" t="s">
        <v>173</v>
      </c>
      <c r="D555" s="7" t="s">
        <v>174</v>
      </c>
      <c r="E555" s="7" t="s">
        <v>49</v>
      </c>
      <c r="F555" s="7" t="s">
        <v>401</v>
      </c>
      <c r="G555" s="1">
        <v>0.03</v>
      </c>
      <c r="H555" s="2">
        <v>0.03</v>
      </c>
      <c r="I555" s="3">
        <f t="shared" si="9"/>
        <v>1</v>
      </c>
      <c r="K555">
        <v>37</v>
      </c>
      <c r="L555" s="7" t="s">
        <v>333</v>
      </c>
      <c r="O555" s="7"/>
      <c r="P555" s="15" t="s">
        <v>399</v>
      </c>
    </row>
    <row r="556" spans="2:16" x14ac:dyDescent="0.2">
      <c r="B556" s="7" t="s">
        <v>172</v>
      </c>
      <c r="C556" s="13" t="s">
        <v>173</v>
      </c>
      <c r="D556" s="7" t="s">
        <v>174</v>
      </c>
      <c r="E556" s="7" t="s">
        <v>49</v>
      </c>
      <c r="F556" s="7" t="s">
        <v>402</v>
      </c>
      <c r="G556" s="1">
        <v>7.3</v>
      </c>
      <c r="H556" s="2">
        <v>5.5</v>
      </c>
      <c r="I556" s="3">
        <f t="shared" si="9"/>
        <v>0.75342465753424659</v>
      </c>
      <c r="K556">
        <v>37</v>
      </c>
      <c r="L556" s="7" t="s">
        <v>333</v>
      </c>
      <c r="O556" s="7"/>
      <c r="P556" s="15" t="s">
        <v>399</v>
      </c>
    </row>
    <row r="557" spans="2:16" x14ac:dyDescent="0.2">
      <c r="B557" s="7" t="s">
        <v>172</v>
      </c>
      <c r="C557" s="13" t="s">
        <v>173</v>
      </c>
      <c r="D557" s="7" t="s">
        <v>174</v>
      </c>
      <c r="E557" s="7" t="s">
        <v>49</v>
      </c>
      <c r="F557" s="7" t="s">
        <v>403</v>
      </c>
      <c r="G557" s="1">
        <v>8</v>
      </c>
      <c r="H557" s="2">
        <v>8</v>
      </c>
      <c r="I557" s="3">
        <f t="shared" si="9"/>
        <v>1</v>
      </c>
      <c r="K557">
        <v>37</v>
      </c>
      <c r="L557" s="7" t="s">
        <v>333</v>
      </c>
      <c r="O557" s="7"/>
      <c r="P557" s="15" t="s">
        <v>399</v>
      </c>
    </row>
    <row r="558" spans="2:16" x14ac:dyDescent="0.2">
      <c r="B558" s="7" t="s">
        <v>172</v>
      </c>
      <c r="C558" s="13" t="s">
        <v>173</v>
      </c>
      <c r="D558" s="7" t="s">
        <v>174</v>
      </c>
      <c r="E558" s="7" t="s">
        <v>49</v>
      </c>
      <c r="F558" s="7" t="s">
        <v>404</v>
      </c>
      <c r="G558" s="1">
        <v>2.1999999999999999E-2</v>
      </c>
      <c r="H558" s="2">
        <v>1.7999999999999999E-2</v>
      </c>
      <c r="I558" s="3">
        <f t="shared" si="9"/>
        <v>0.81818181818181812</v>
      </c>
      <c r="K558">
        <v>37</v>
      </c>
      <c r="L558" s="7" t="s">
        <v>333</v>
      </c>
      <c r="O558" s="7"/>
      <c r="P558" s="15" t="s">
        <v>399</v>
      </c>
    </row>
    <row r="559" spans="2:16" x14ac:dyDescent="0.2">
      <c r="B559" s="7" t="s">
        <v>172</v>
      </c>
      <c r="C559" s="13" t="s">
        <v>173</v>
      </c>
      <c r="D559" s="7" t="s">
        <v>174</v>
      </c>
      <c r="E559" s="7" t="s">
        <v>49</v>
      </c>
      <c r="F559" s="7" t="s">
        <v>405</v>
      </c>
      <c r="G559" s="1">
        <v>1.6E-2</v>
      </c>
      <c r="H559" s="2">
        <v>1.7999999999999999E-2</v>
      </c>
      <c r="I559" s="3">
        <f t="shared" si="9"/>
        <v>1.125</v>
      </c>
      <c r="K559">
        <v>37</v>
      </c>
      <c r="L559" s="7" t="s">
        <v>333</v>
      </c>
      <c r="O559" s="7"/>
      <c r="P559" s="15" t="s">
        <v>399</v>
      </c>
    </row>
    <row r="560" spans="2:16" x14ac:dyDescent="0.2">
      <c r="B560" s="7" t="s">
        <v>172</v>
      </c>
      <c r="C560" s="13" t="s">
        <v>173</v>
      </c>
      <c r="D560" s="7" t="s">
        <v>174</v>
      </c>
      <c r="E560" s="7" t="s">
        <v>49</v>
      </c>
      <c r="F560" s="7" t="s">
        <v>406</v>
      </c>
      <c r="G560" s="1">
        <v>45</v>
      </c>
      <c r="H560" s="2">
        <v>40</v>
      </c>
      <c r="I560" s="3">
        <f t="shared" si="9"/>
        <v>0.88888888888888884</v>
      </c>
      <c r="K560">
        <v>37</v>
      </c>
      <c r="L560" s="7" t="s">
        <v>333</v>
      </c>
      <c r="O560" s="7"/>
      <c r="P560" s="15" t="s">
        <v>399</v>
      </c>
    </row>
    <row r="561" spans="2:16" x14ac:dyDescent="0.2">
      <c r="B561" s="7" t="s">
        <v>172</v>
      </c>
      <c r="C561" s="13" t="s">
        <v>173</v>
      </c>
      <c r="D561" s="7" t="s">
        <v>174</v>
      </c>
      <c r="E561" s="7" t="s">
        <v>56</v>
      </c>
      <c r="F561" s="7" t="s">
        <v>407</v>
      </c>
      <c r="G561" s="1">
        <v>12</v>
      </c>
      <c r="H561" s="2">
        <v>35</v>
      </c>
      <c r="I561" s="3">
        <f t="shared" si="9"/>
        <v>2.9166666666666665</v>
      </c>
      <c r="J561">
        <v>3</v>
      </c>
      <c r="K561">
        <v>37</v>
      </c>
      <c r="L561" s="7" t="s">
        <v>333</v>
      </c>
      <c r="O561" s="7"/>
      <c r="P561" s="15" t="s">
        <v>399</v>
      </c>
    </row>
    <row r="562" spans="2:16" x14ac:dyDescent="0.2">
      <c r="B562" s="7" t="s">
        <v>172</v>
      </c>
      <c r="C562" s="7" t="s">
        <v>173</v>
      </c>
      <c r="D562" s="7" t="s">
        <v>174</v>
      </c>
      <c r="E562" s="7" t="s">
        <v>52</v>
      </c>
      <c r="F562" s="7" t="s">
        <v>166</v>
      </c>
      <c r="G562" s="1">
        <v>200</v>
      </c>
      <c r="H562" s="2">
        <v>310</v>
      </c>
      <c r="I562" s="3">
        <f t="shared" si="9"/>
        <v>1.55</v>
      </c>
      <c r="K562">
        <v>38</v>
      </c>
      <c r="L562" s="7" t="s">
        <v>82</v>
      </c>
      <c r="M562" t="s">
        <v>408</v>
      </c>
      <c r="N562" t="s">
        <v>409</v>
      </c>
      <c r="P562" s="14" t="s">
        <v>410</v>
      </c>
    </row>
    <row r="563" spans="2:16" x14ac:dyDescent="0.2">
      <c r="B563" s="7" t="s">
        <v>172</v>
      </c>
      <c r="C563" s="7" t="s">
        <v>173</v>
      </c>
      <c r="D563" s="7" t="s">
        <v>174</v>
      </c>
      <c r="E563" s="7" t="s">
        <v>52</v>
      </c>
      <c r="F563" s="7" t="s">
        <v>166</v>
      </c>
      <c r="G563" s="1">
        <v>200</v>
      </c>
      <c r="H563" s="2">
        <v>330</v>
      </c>
      <c r="I563" s="3">
        <f t="shared" si="9"/>
        <v>1.65</v>
      </c>
      <c r="K563">
        <v>38</v>
      </c>
      <c r="L563" s="7" t="s">
        <v>82</v>
      </c>
      <c r="M563" t="s">
        <v>408</v>
      </c>
      <c r="N563" t="s">
        <v>411</v>
      </c>
      <c r="P563" s="14" t="s">
        <v>410</v>
      </c>
    </row>
    <row r="564" spans="2:16" x14ac:dyDescent="0.2">
      <c r="B564" s="7" t="s">
        <v>172</v>
      </c>
      <c r="C564" s="7" t="s">
        <v>173</v>
      </c>
      <c r="D564" s="7" t="s">
        <v>174</v>
      </c>
      <c r="E564" s="7" t="s">
        <v>52</v>
      </c>
      <c r="F564" s="7" t="s">
        <v>166</v>
      </c>
      <c r="G564" s="1">
        <v>110</v>
      </c>
      <c r="H564" s="2">
        <v>120</v>
      </c>
      <c r="I564" s="3">
        <f t="shared" si="9"/>
        <v>1.0909090909090908</v>
      </c>
      <c r="K564">
        <v>38</v>
      </c>
      <c r="L564" s="7" t="s">
        <v>82</v>
      </c>
      <c r="M564" t="s">
        <v>412</v>
      </c>
      <c r="N564" t="s">
        <v>409</v>
      </c>
      <c r="P564" s="14" t="s">
        <v>410</v>
      </c>
    </row>
    <row r="565" spans="2:16" x14ac:dyDescent="0.2">
      <c r="B565" s="7" t="s">
        <v>172</v>
      </c>
      <c r="C565" s="7" t="s">
        <v>173</v>
      </c>
      <c r="D565" s="7" t="s">
        <v>174</v>
      </c>
      <c r="E565" s="7" t="s">
        <v>52</v>
      </c>
      <c r="F565" s="7" t="s">
        <v>166</v>
      </c>
      <c r="G565" s="1">
        <v>110</v>
      </c>
      <c r="H565" s="2">
        <v>140</v>
      </c>
      <c r="I565" s="3">
        <f t="shared" si="9"/>
        <v>1.2727272727272727</v>
      </c>
      <c r="K565">
        <v>38</v>
      </c>
      <c r="L565" s="7" t="s">
        <v>82</v>
      </c>
      <c r="M565" t="s">
        <v>412</v>
      </c>
      <c r="N565" t="s">
        <v>411</v>
      </c>
      <c r="P565" s="14" t="s">
        <v>410</v>
      </c>
    </row>
    <row r="566" spans="2:16" x14ac:dyDescent="0.2">
      <c r="B566" s="7" t="s">
        <v>172</v>
      </c>
      <c r="C566" s="7" t="s">
        <v>173</v>
      </c>
      <c r="D566" s="7" t="s">
        <v>174</v>
      </c>
      <c r="E566" s="7" t="s">
        <v>52</v>
      </c>
      <c r="F566" s="7" t="s">
        <v>166</v>
      </c>
      <c r="G566" s="1">
        <v>100</v>
      </c>
      <c r="H566" s="2">
        <v>125</v>
      </c>
      <c r="I566" s="3">
        <f t="shared" si="9"/>
        <v>1.25</v>
      </c>
      <c r="K566">
        <v>38</v>
      </c>
      <c r="L566" s="7" t="s">
        <v>82</v>
      </c>
      <c r="P566" s="14" t="s">
        <v>410</v>
      </c>
    </row>
    <row r="567" spans="2:16" x14ac:dyDescent="0.2">
      <c r="B567" s="7" t="s">
        <v>172</v>
      </c>
      <c r="C567" s="7" t="s">
        <v>173</v>
      </c>
      <c r="D567" s="7" t="s">
        <v>174</v>
      </c>
      <c r="E567" s="7" t="s">
        <v>52</v>
      </c>
      <c r="F567" s="7" t="s">
        <v>166</v>
      </c>
      <c r="G567" s="1">
        <v>100</v>
      </c>
      <c r="H567" s="2">
        <v>130</v>
      </c>
      <c r="I567" s="3">
        <f t="shared" si="9"/>
        <v>1.3</v>
      </c>
      <c r="K567">
        <v>38</v>
      </c>
      <c r="L567" s="7" t="s">
        <v>82</v>
      </c>
      <c r="P567" s="14" t="s">
        <v>410</v>
      </c>
    </row>
    <row r="568" spans="2:16" x14ac:dyDescent="0.2">
      <c r="B568" s="7" t="s">
        <v>172</v>
      </c>
      <c r="C568" s="7" t="s">
        <v>173</v>
      </c>
      <c r="D568" s="7" t="s">
        <v>174</v>
      </c>
      <c r="E568" s="7" t="s">
        <v>189</v>
      </c>
      <c r="F568" s="7" t="s">
        <v>214</v>
      </c>
      <c r="G568" s="1">
        <v>800</v>
      </c>
      <c r="H568" s="2">
        <v>1700</v>
      </c>
      <c r="I568" s="3">
        <f t="shared" si="9"/>
        <v>2.125</v>
      </c>
      <c r="K568">
        <v>38</v>
      </c>
      <c r="L568" s="7" t="s">
        <v>333</v>
      </c>
      <c r="M568" t="s">
        <v>20</v>
      </c>
      <c r="N568" t="s">
        <v>409</v>
      </c>
      <c r="P568" s="14" t="s">
        <v>410</v>
      </c>
    </row>
    <row r="569" spans="2:16" x14ac:dyDescent="0.2">
      <c r="B569" s="7" t="s">
        <v>172</v>
      </c>
      <c r="C569" s="7" t="s">
        <v>173</v>
      </c>
      <c r="D569" s="7" t="s">
        <v>174</v>
      </c>
      <c r="E569" s="7" t="s">
        <v>189</v>
      </c>
      <c r="F569" s="7" t="s">
        <v>214</v>
      </c>
      <c r="G569" s="1">
        <v>900</v>
      </c>
      <c r="H569" s="2">
        <v>1800</v>
      </c>
      <c r="I569" s="3">
        <f t="shared" si="9"/>
        <v>2</v>
      </c>
      <c r="K569">
        <v>38</v>
      </c>
      <c r="L569" s="7" t="s">
        <v>333</v>
      </c>
      <c r="M569" t="s">
        <v>413</v>
      </c>
      <c r="N569" t="s">
        <v>409</v>
      </c>
      <c r="P569" s="14" t="s">
        <v>410</v>
      </c>
    </row>
    <row r="570" spans="2:16" x14ac:dyDescent="0.2">
      <c r="B570" s="7" t="s">
        <v>172</v>
      </c>
      <c r="C570" s="7" t="s">
        <v>173</v>
      </c>
      <c r="D570" s="7" t="s">
        <v>174</v>
      </c>
      <c r="E570" s="7" t="s">
        <v>189</v>
      </c>
      <c r="F570" s="7" t="s">
        <v>214</v>
      </c>
      <c r="G570" s="1">
        <v>800</v>
      </c>
      <c r="H570" s="2">
        <v>1600</v>
      </c>
      <c r="I570" s="3">
        <f t="shared" si="9"/>
        <v>2</v>
      </c>
      <c r="K570">
        <v>38</v>
      </c>
      <c r="L570" s="7" t="s">
        <v>333</v>
      </c>
      <c r="M570" t="s">
        <v>288</v>
      </c>
      <c r="N570" t="s">
        <v>409</v>
      </c>
      <c r="P570" s="14" t="s">
        <v>410</v>
      </c>
    </row>
    <row r="571" spans="2:16" x14ac:dyDescent="0.2">
      <c r="B571" s="7" t="s">
        <v>172</v>
      </c>
      <c r="C571" s="7" t="s">
        <v>173</v>
      </c>
      <c r="D571" s="7" t="s">
        <v>174</v>
      </c>
      <c r="E571" s="7" t="s">
        <v>189</v>
      </c>
      <c r="F571" s="7" t="s">
        <v>214</v>
      </c>
      <c r="G571" s="1">
        <v>800</v>
      </c>
      <c r="H571" s="2">
        <v>1400</v>
      </c>
      <c r="I571" s="3">
        <f t="shared" si="9"/>
        <v>1.75</v>
      </c>
      <c r="K571">
        <v>38</v>
      </c>
      <c r="L571" s="7" t="s">
        <v>333</v>
      </c>
      <c r="M571" t="s">
        <v>20</v>
      </c>
      <c r="N571" t="s">
        <v>411</v>
      </c>
      <c r="P571" s="14" t="s">
        <v>410</v>
      </c>
    </row>
    <row r="572" spans="2:16" x14ac:dyDescent="0.2">
      <c r="B572" s="7" t="s">
        <v>172</v>
      </c>
      <c r="C572" s="7" t="s">
        <v>173</v>
      </c>
      <c r="D572" s="7" t="s">
        <v>174</v>
      </c>
      <c r="E572" s="7" t="s">
        <v>189</v>
      </c>
      <c r="F572" s="7" t="s">
        <v>214</v>
      </c>
      <c r="G572" s="1">
        <v>900</v>
      </c>
      <c r="H572" s="2">
        <v>1600</v>
      </c>
      <c r="I572" s="3">
        <f t="shared" si="9"/>
        <v>1.7777777777777777</v>
      </c>
      <c r="K572">
        <v>38</v>
      </c>
      <c r="L572" s="7" t="s">
        <v>333</v>
      </c>
      <c r="M572" t="s">
        <v>413</v>
      </c>
      <c r="N572" t="s">
        <v>411</v>
      </c>
      <c r="P572" s="14" t="s">
        <v>410</v>
      </c>
    </row>
    <row r="573" spans="2:16" x14ac:dyDescent="0.2">
      <c r="B573" s="7" t="s">
        <v>172</v>
      </c>
      <c r="C573" s="7" t="s">
        <v>173</v>
      </c>
      <c r="D573" s="7" t="s">
        <v>174</v>
      </c>
      <c r="E573" s="7" t="s">
        <v>189</v>
      </c>
      <c r="F573" s="7" t="s">
        <v>214</v>
      </c>
      <c r="G573" s="1">
        <v>800</v>
      </c>
      <c r="H573" s="2">
        <v>1250</v>
      </c>
      <c r="I573" s="3">
        <f t="shared" si="9"/>
        <v>1.5625</v>
      </c>
      <c r="J573">
        <v>0</v>
      </c>
      <c r="K573">
        <v>38</v>
      </c>
      <c r="L573" s="7" t="s">
        <v>333</v>
      </c>
      <c r="M573" t="s">
        <v>288</v>
      </c>
      <c r="N573" t="s">
        <v>411</v>
      </c>
      <c r="P573" s="14" t="s">
        <v>410</v>
      </c>
    </row>
    <row r="574" spans="2:16" x14ac:dyDescent="0.2">
      <c r="B574" s="7" t="s">
        <v>172</v>
      </c>
      <c r="C574" s="7" t="s">
        <v>173</v>
      </c>
      <c r="D574" s="7" t="s">
        <v>174</v>
      </c>
      <c r="E574" s="7" t="s">
        <v>175</v>
      </c>
      <c r="F574" s="7" t="s">
        <v>414</v>
      </c>
      <c r="G574" s="1">
        <v>1.8</v>
      </c>
      <c r="H574" s="2">
        <v>2.1</v>
      </c>
      <c r="I574" s="3">
        <f t="shared" si="9"/>
        <v>1.1666666666666667</v>
      </c>
      <c r="J574">
        <v>0</v>
      </c>
      <c r="K574">
        <v>38</v>
      </c>
      <c r="L574" s="7" t="s">
        <v>333</v>
      </c>
      <c r="M574" t="s">
        <v>288</v>
      </c>
      <c r="N574" t="s">
        <v>411</v>
      </c>
      <c r="P574" s="14" t="s">
        <v>410</v>
      </c>
    </row>
    <row r="575" spans="2:16" x14ac:dyDescent="0.2">
      <c r="B575" s="7" t="s">
        <v>172</v>
      </c>
      <c r="C575" s="7" t="s">
        <v>173</v>
      </c>
      <c r="D575" s="7" t="s">
        <v>174</v>
      </c>
      <c r="E575" s="7" t="s">
        <v>175</v>
      </c>
      <c r="F575" s="7" t="s">
        <v>414</v>
      </c>
      <c r="G575" s="1">
        <v>1.8</v>
      </c>
      <c r="H575" s="2">
        <v>3.3</v>
      </c>
      <c r="I575" s="3">
        <f t="shared" si="9"/>
        <v>1.8333333333333333</v>
      </c>
      <c r="J575">
        <v>1</v>
      </c>
      <c r="K575">
        <v>38</v>
      </c>
      <c r="L575" s="7" t="s">
        <v>333</v>
      </c>
      <c r="M575" t="s">
        <v>288</v>
      </c>
      <c r="N575" t="s">
        <v>411</v>
      </c>
      <c r="P575" s="14" t="s">
        <v>410</v>
      </c>
    </row>
    <row r="576" spans="2:16" x14ac:dyDescent="0.2">
      <c r="B576" s="7" t="s">
        <v>154</v>
      </c>
      <c r="C576" s="7" t="s">
        <v>415</v>
      </c>
      <c r="D576" s="7" t="s">
        <v>416</v>
      </c>
      <c r="E576" s="7" t="s">
        <v>143</v>
      </c>
      <c r="F576" s="7" t="s">
        <v>417</v>
      </c>
      <c r="G576" s="1">
        <v>1300</v>
      </c>
      <c r="H576" s="2">
        <v>2000</v>
      </c>
      <c r="I576" s="3">
        <f t="shared" si="9"/>
        <v>1.5384615384615385</v>
      </c>
      <c r="J576">
        <v>0</v>
      </c>
      <c r="K576">
        <v>39</v>
      </c>
      <c r="L576" s="7" t="s">
        <v>418</v>
      </c>
      <c r="P576" s="14" t="s">
        <v>419</v>
      </c>
    </row>
    <row r="577" spans="2:16" x14ac:dyDescent="0.2">
      <c r="B577" s="7" t="s">
        <v>154</v>
      </c>
      <c r="C577" s="7" t="s">
        <v>78</v>
      </c>
      <c r="D577" s="7" t="s">
        <v>420</v>
      </c>
      <c r="E577" s="7" t="s">
        <v>52</v>
      </c>
      <c r="F577" s="7" t="s">
        <v>166</v>
      </c>
      <c r="G577" s="1">
        <v>100</v>
      </c>
      <c r="H577" s="2">
        <v>100</v>
      </c>
      <c r="I577" s="3">
        <f t="shared" si="9"/>
        <v>1</v>
      </c>
      <c r="J577">
        <v>0</v>
      </c>
      <c r="K577">
        <v>40</v>
      </c>
      <c r="L577" s="7" t="s">
        <v>418</v>
      </c>
      <c r="M577">
        <v>0</v>
      </c>
      <c r="P577" s="14" t="s">
        <v>421</v>
      </c>
    </row>
    <row r="578" spans="2:16" x14ac:dyDescent="0.2">
      <c r="B578" s="7" t="s">
        <v>154</v>
      </c>
      <c r="C578" s="7" t="s">
        <v>78</v>
      </c>
      <c r="D578" s="7" t="s">
        <v>420</v>
      </c>
      <c r="E578" s="7" t="s">
        <v>52</v>
      </c>
      <c r="F578" s="7" t="s">
        <v>166</v>
      </c>
      <c r="G578" s="1">
        <v>88</v>
      </c>
      <c r="H578" s="2">
        <v>70</v>
      </c>
      <c r="I578" s="3">
        <f t="shared" si="9"/>
        <v>0.79545454545454541</v>
      </c>
      <c r="J578">
        <v>1</v>
      </c>
      <c r="K578">
        <v>40</v>
      </c>
      <c r="L578" s="7" t="s">
        <v>418</v>
      </c>
      <c r="M578">
        <v>30</v>
      </c>
      <c r="P578" s="14" t="s">
        <v>421</v>
      </c>
    </row>
    <row r="579" spans="2:16" x14ac:dyDescent="0.2">
      <c r="B579" s="7" t="s">
        <v>154</v>
      </c>
      <c r="C579" s="7" t="s">
        <v>78</v>
      </c>
      <c r="D579" s="7" t="s">
        <v>420</v>
      </c>
      <c r="E579" s="7" t="s">
        <v>52</v>
      </c>
      <c r="F579" s="7" t="s">
        <v>166</v>
      </c>
      <c r="G579" s="1">
        <v>72</v>
      </c>
      <c r="H579" s="2">
        <v>58</v>
      </c>
      <c r="I579" s="3">
        <f t="shared" si="9"/>
        <v>0.80555555555555558</v>
      </c>
      <c r="J579">
        <v>1</v>
      </c>
      <c r="K579">
        <v>40</v>
      </c>
      <c r="L579" s="7" t="s">
        <v>418</v>
      </c>
      <c r="M579">
        <v>60</v>
      </c>
      <c r="P579" s="14" t="s">
        <v>421</v>
      </c>
    </row>
    <row r="580" spans="2:16" x14ac:dyDescent="0.2">
      <c r="B580" s="7" t="s">
        <v>154</v>
      </c>
      <c r="C580" s="7" t="s">
        <v>361</v>
      </c>
      <c r="D580" s="7" t="s">
        <v>422</v>
      </c>
      <c r="E580" s="7" t="s">
        <v>76</v>
      </c>
      <c r="F580" s="7" t="s">
        <v>26</v>
      </c>
      <c r="G580" s="1">
        <v>1</v>
      </c>
      <c r="H580" s="2">
        <v>2.8</v>
      </c>
      <c r="I580" s="3">
        <f t="shared" si="9"/>
        <v>2.8</v>
      </c>
      <c r="J580">
        <v>3</v>
      </c>
      <c r="K580">
        <v>41</v>
      </c>
      <c r="L580" s="7" t="s">
        <v>322</v>
      </c>
      <c r="P580" s="14" t="s">
        <v>423</v>
      </c>
    </row>
    <row r="581" spans="2:16" x14ac:dyDescent="0.2">
      <c r="B581" s="7" t="s">
        <v>154</v>
      </c>
      <c r="C581" s="7" t="s">
        <v>424</v>
      </c>
      <c r="D581" s="7" t="s">
        <v>425</v>
      </c>
      <c r="E581" s="7" t="s">
        <v>175</v>
      </c>
      <c r="F581" s="7" t="s">
        <v>426</v>
      </c>
      <c r="G581" s="1">
        <v>65</v>
      </c>
      <c r="H581" s="2">
        <v>70</v>
      </c>
      <c r="I581" s="3">
        <f t="shared" si="9"/>
        <v>1.0769230769230769</v>
      </c>
      <c r="J581">
        <v>0</v>
      </c>
      <c r="K581">
        <v>42</v>
      </c>
      <c r="L581" s="7" t="s">
        <v>82</v>
      </c>
      <c r="M581" t="s">
        <v>131</v>
      </c>
      <c r="N581">
        <v>5</v>
      </c>
      <c r="P581" s="15" t="s">
        <v>427</v>
      </c>
    </row>
    <row r="582" spans="2:16" x14ac:dyDescent="0.2">
      <c r="B582" s="7" t="s">
        <v>154</v>
      </c>
      <c r="C582" s="7" t="s">
        <v>424</v>
      </c>
      <c r="D582" s="7" t="s">
        <v>425</v>
      </c>
      <c r="E582" s="7" t="s">
        <v>175</v>
      </c>
      <c r="F582" s="7" t="s">
        <v>426</v>
      </c>
      <c r="G582" s="1">
        <v>65</v>
      </c>
      <c r="H582" s="2">
        <v>65</v>
      </c>
      <c r="I582" s="3">
        <f t="shared" si="9"/>
        <v>1</v>
      </c>
      <c r="J582">
        <v>0</v>
      </c>
      <c r="K582">
        <v>42</v>
      </c>
      <c r="L582" s="7" t="s">
        <v>82</v>
      </c>
      <c r="M582" t="s">
        <v>131</v>
      </c>
      <c r="N582">
        <v>10</v>
      </c>
      <c r="P582" s="15" t="s">
        <v>427</v>
      </c>
    </row>
    <row r="583" spans="2:16" x14ac:dyDescent="0.2">
      <c r="B583" s="7" t="s">
        <v>154</v>
      </c>
      <c r="C583" s="7" t="s">
        <v>424</v>
      </c>
      <c r="D583" s="7" t="s">
        <v>425</v>
      </c>
      <c r="E583" s="7" t="s">
        <v>175</v>
      </c>
      <c r="F583" s="7" t="s">
        <v>426</v>
      </c>
      <c r="G583" s="1">
        <v>65</v>
      </c>
      <c r="H583" s="2">
        <v>75</v>
      </c>
      <c r="I583" s="3">
        <f t="shared" si="9"/>
        <v>1.1538461538461537</v>
      </c>
      <c r="J583">
        <v>0</v>
      </c>
      <c r="K583">
        <v>42</v>
      </c>
      <c r="L583" s="7" t="s">
        <v>82</v>
      </c>
      <c r="M583" t="s">
        <v>131</v>
      </c>
      <c r="N583">
        <v>15</v>
      </c>
      <c r="P583" s="15" t="s">
        <v>427</v>
      </c>
    </row>
    <row r="584" spans="2:16" x14ac:dyDescent="0.2">
      <c r="B584" s="7" t="s">
        <v>154</v>
      </c>
      <c r="C584" s="7" t="s">
        <v>424</v>
      </c>
      <c r="D584" s="7" t="s">
        <v>425</v>
      </c>
      <c r="E584" s="7" t="s">
        <v>175</v>
      </c>
      <c r="F584" s="7" t="s">
        <v>426</v>
      </c>
      <c r="G584" s="1">
        <v>67</v>
      </c>
      <c r="H584" s="2">
        <v>5</v>
      </c>
      <c r="I584" s="3">
        <f t="shared" si="9"/>
        <v>7.4626865671641784E-2</v>
      </c>
      <c r="J584">
        <v>0</v>
      </c>
      <c r="K584">
        <v>42</v>
      </c>
      <c r="L584" s="7" t="s">
        <v>82</v>
      </c>
      <c r="M584" t="s">
        <v>84</v>
      </c>
      <c r="N584">
        <v>5</v>
      </c>
      <c r="P584" s="15" t="s">
        <v>427</v>
      </c>
    </row>
    <row r="585" spans="2:16" x14ac:dyDescent="0.2">
      <c r="B585" s="7" t="s">
        <v>154</v>
      </c>
      <c r="C585" s="7" t="s">
        <v>424</v>
      </c>
      <c r="D585" s="7" t="s">
        <v>425</v>
      </c>
      <c r="E585" s="7" t="s">
        <v>175</v>
      </c>
      <c r="F585" s="7" t="s">
        <v>426</v>
      </c>
      <c r="G585" s="1">
        <v>67</v>
      </c>
      <c r="H585" s="2">
        <v>88</v>
      </c>
      <c r="I585" s="3">
        <f t="shared" si="9"/>
        <v>1.3134328358208955</v>
      </c>
      <c r="J585">
        <v>2</v>
      </c>
      <c r="K585">
        <v>42</v>
      </c>
      <c r="L585" s="7" t="s">
        <v>82</v>
      </c>
      <c r="M585" t="s">
        <v>84</v>
      </c>
      <c r="N585">
        <v>10</v>
      </c>
      <c r="P585" s="15" t="s">
        <v>427</v>
      </c>
    </row>
    <row r="586" spans="2:16" x14ac:dyDescent="0.2">
      <c r="B586" s="7" t="s">
        <v>154</v>
      </c>
      <c r="C586" s="7" t="s">
        <v>424</v>
      </c>
      <c r="D586" s="7" t="s">
        <v>425</v>
      </c>
      <c r="E586" s="7" t="s">
        <v>175</v>
      </c>
      <c r="F586" s="7" t="s">
        <v>426</v>
      </c>
      <c r="G586" s="1">
        <v>67</v>
      </c>
      <c r="H586" s="2">
        <v>95</v>
      </c>
      <c r="I586" s="3">
        <f t="shared" si="9"/>
        <v>1.4179104477611941</v>
      </c>
      <c r="J586">
        <v>2</v>
      </c>
      <c r="K586">
        <v>42</v>
      </c>
      <c r="L586" s="7" t="s">
        <v>82</v>
      </c>
      <c r="M586" t="s">
        <v>84</v>
      </c>
      <c r="N586">
        <v>15</v>
      </c>
      <c r="P586" s="15" t="s">
        <v>427</v>
      </c>
    </row>
    <row r="587" spans="2:16" x14ac:dyDescent="0.2">
      <c r="B587" s="7" t="s">
        <v>154</v>
      </c>
      <c r="C587" s="7" t="s">
        <v>424</v>
      </c>
      <c r="D587" s="7" t="s">
        <v>425</v>
      </c>
      <c r="E587" s="7" t="s">
        <v>175</v>
      </c>
      <c r="F587" s="7" t="s">
        <v>428</v>
      </c>
      <c r="G587" s="1">
        <v>4</v>
      </c>
      <c r="H587" s="2">
        <v>4</v>
      </c>
      <c r="I587" s="3">
        <f t="shared" si="9"/>
        <v>1</v>
      </c>
      <c r="J587">
        <v>0</v>
      </c>
      <c r="K587">
        <v>42</v>
      </c>
      <c r="L587" s="7" t="s">
        <v>82</v>
      </c>
      <c r="M587" t="s">
        <v>131</v>
      </c>
      <c r="N587">
        <v>5</v>
      </c>
      <c r="P587" s="15" t="s">
        <v>427</v>
      </c>
    </row>
    <row r="588" spans="2:16" x14ac:dyDescent="0.2">
      <c r="B588" s="7" t="s">
        <v>154</v>
      </c>
      <c r="C588" s="7" t="s">
        <v>424</v>
      </c>
      <c r="D588" s="7" t="s">
        <v>425</v>
      </c>
      <c r="E588" s="7" t="s">
        <v>175</v>
      </c>
      <c r="F588" s="7" t="s">
        <v>428</v>
      </c>
      <c r="G588" s="1">
        <v>4</v>
      </c>
      <c r="H588" s="2">
        <v>4</v>
      </c>
      <c r="I588" s="3">
        <f t="shared" si="9"/>
        <v>1</v>
      </c>
      <c r="J588">
        <v>0</v>
      </c>
      <c r="K588">
        <v>42</v>
      </c>
      <c r="L588" s="7" t="s">
        <v>82</v>
      </c>
      <c r="M588" t="s">
        <v>131</v>
      </c>
      <c r="N588">
        <v>10</v>
      </c>
      <c r="P588" s="15" t="s">
        <v>427</v>
      </c>
    </row>
    <row r="589" spans="2:16" x14ac:dyDescent="0.2">
      <c r="B589" s="7" t="s">
        <v>154</v>
      </c>
      <c r="C589" s="7" t="s">
        <v>424</v>
      </c>
      <c r="D589" s="7" t="s">
        <v>425</v>
      </c>
      <c r="E589" s="7" t="s">
        <v>175</v>
      </c>
      <c r="F589" s="7" t="s">
        <v>428</v>
      </c>
      <c r="G589" s="1">
        <v>4</v>
      </c>
      <c r="H589" s="2">
        <v>9</v>
      </c>
      <c r="I589" s="3">
        <f t="shared" si="9"/>
        <v>2.25</v>
      </c>
      <c r="J589">
        <v>2</v>
      </c>
      <c r="K589">
        <v>42</v>
      </c>
      <c r="L589" s="7" t="s">
        <v>82</v>
      </c>
      <c r="M589" t="s">
        <v>131</v>
      </c>
      <c r="N589">
        <v>15</v>
      </c>
      <c r="P589" s="15" t="s">
        <v>427</v>
      </c>
    </row>
    <row r="590" spans="2:16" x14ac:dyDescent="0.2">
      <c r="B590" s="7" t="s">
        <v>154</v>
      </c>
      <c r="C590" s="7" t="s">
        <v>424</v>
      </c>
      <c r="D590" s="7" t="s">
        <v>425</v>
      </c>
      <c r="E590" s="7" t="s">
        <v>175</v>
      </c>
      <c r="F590" s="7" t="s">
        <v>428</v>
      </c>
      <c r="G590" s="1">
        <v>4</v>
      </c>
      <c r="H590" s="2">
        <v>4</v>
      </c>
      <c r="I590" s="3">
        <f t="shared" si="9"/>
        <v>1</v>
      </c>
      <c r="J590">
        <v>0</v>
      </c>
      <c r="K590">
        <v>42</v>
      </c>
      <c r="L590" s="7" t="s">
        <v>82</v>
      </c>
      <c r="M590" t="s">
        <v>84</v>
      </c>
      <c r="N590">
        <v>5</v>
      </c>
      <c r="P590" s="15" t="s">
        <v>427</v>
      </c>
    </row>
    <row r="591" spans="2:16" x14ac:dyDescent="0.2">
      <c r="B591" s="7" t="s">
        <v>154</v>
      </c>
      <c r="C591" s="7" t="s">
        <v>424</v>
      </c>
      <c r="D591" s="7" t="s">
        <v>425</v>
      </c>
      <c r="E591" s="7" t="s">
        <v>175</v>
      </c>
      <c r="F591" s="7" t="s">
        <v>428</v>
      </c>
      <c r="G591" s="1">
        <v>4</v>
      </c>
      <c r="H591" s="2">
        <v>12</v>
      </c>
      <c r="I591" s="3">
        <f t="shared" si="9"/>
        <v>3</v>
      </c>
      <c r="J591">
        <v>2</v>
      </c>
      <c r="K591">
        <v>42</v>
      </c>
      <c r="L591" s="7" t="s">
        <v>82</v>
      </c>
      <c r="M591" t="s">
        <v>84</v>
      </c>
      <c r="N591">
        <v>10</v>
      </c>
      <c r="P591" s="15" t="s">
        <v>427</v>
      </c>
    </row>
    <row r="592" spans="2:16" x14ac:dyDescent="0.2">
      <c r="B592" s="7" t="s">
        <v>154</v>
      </c>
      <c r="C592" s="7" t="s">
        <v>424</v>
      </c>
      <c r="D592" s="7" t="s">
        <v>425</v>
      </c>
      <c r="E592" s="7" t="s">
        <v>175</v>
      </c>
      <c r="F592" s="7" t="s">
        <v>428</v>
      </c>
      <c r="G592" s="1">
        <v>4</v>
      </c>
      <c r="H592" s="2">
        <v>25</v>
      </c>
      <c r="I592" s="3">
        <f t="shared" si="9"/>
        <v>6.25</v>
      </c>
      <c r="J592">
        <v>2</v>
      </c>
      <c r="K592">
        <v>42</v>
      </c>
      <c r="L592" s="7" t="s">
        <v>82</v>
      </c>
      <c r="M592" t="s">
        <v>84</v>
      </c>
      <c r="N592">
        <v>15</v>
      </c>
      <c r="P592" s="15" t="s">
        <v>427</v>
      </c>
    </row>
    <row r="593" spans="2:16" x14ac:dyDescent="0.2">
      <c r="B593" s="7" t="s">
        <v>154</v>
      </c>
      <c r="C593" s="7" t="s">
        <v>424</v>
      </c>
      <c r="D593" s="7" t="s">
        <v>425</v>
      </c>
      <c r="E593" s="7" t="s">
        <v>175</v>
      </c>
      <c r="F593" s="7" t="s">
        <v>429</v>
      </c>
      <c r="G593" s="1">
        <v>0.1</v>
      </c>
      <c r="H593" s="2">
        <v>0.1</v>
      </c>
      <c r="I593" s="3">
        <f t="shared" si="9"/>
        <v>1</v>
      </c>
      <c r="J593">
        <v>0</v>
      </c>
      <c r="K593">
        <v>42</v>
      </c>
      <c r="L593" s="7" t="s">
        <v>82</v>
      </c>
      <c r="M593" t="s">
        <v>131</v>
      </c>
      <c r="N593">
        <v>5</v>
      </c>
      <c r="P593" s="15" t="s">
        <v>427</v>
      </c>
    </row>
    <row r="594" spans="2:16" x14ac:dyDescent="0.2">
      <c r="B594" s="7" t="s">
        <v>154</v>
      </c>
      <c r="C594" s="7" t="s">
        <v>424</v>
      </c>
      <c r="D594" s="7" t="s">
        <v>425</v>
      </c>
      <c r="E594" s="7" t="s">
        <v>175</v>
      </c>
      <c r="F594" s="7" t="s">
        <v>429</v>
      </c>
      <c r="G594" s="1">
        <v>0.1</v>
      </c>
      <c r="H594" s="2">
        <v>0.1</v>
      </c>
      <c r="I594" s="3">
        <f t="shared" si="9"/>
        <v>1</v>
      </c>
      <c r="J594">
        <v>0</v>
      </c>
      <c r="K594">
        <v>42</v>
      </c>
      <c r="L594" s="7" t="s">
        <v>82</v>
      </c>
      <c r="M594" t="s">
        <v>131</v>
      </c>
      <c r="N594">
        <v>10</v>
      </c>
      <c r="P594" s="15" t="s">
        <v>427</v>
      </c>
    </row>
    <row r="595" spans="2:16" x14ac:dyDescent="0.2">
      <c r="B595" s="7" t="s">
        <v>154</v>
      </c>
      <c r="C595" s="7" t="s">
        <v>424</v>
      </c>
      <c r="D595" s="7" t="s">
        <v>425</v>
      </c>
      <c r="E595" s="7" t="s">
        <v>175</v>
      </c>
      <c r="F595" s="7" t="s">
        <v>429</v>
      </c>
      <c r="G595" s="1">
        <v>0.1</v>
      </c>
      <c r="H595" s="2">
        <v>0.7</v>
      </c>
      <c r="I595" s="3">
        <f t="shared" si="9"/>
        <v>6.9999999999999991</v>
      </c>
      <c r="J595">
        <v>2</v>
      </c>
      <c r="K595">
        <v>42</v>
      </c>
      <c r="L595" s="7" t="s">
        <v>82</v>
      </c>
      <c r="M595" t="s">
        <v>131</v>
      </c>
      <c r="N595">
        <v>15</v>
      </c>
      <c r="P595" s="15" t="s">
        <v>427</v>
      </c>
    </row>
    <row r="596" spans="2:16" x14ac:dyDescent="0.2">
      <c r="B596" s="7" t="s">
        <v>154</v>
      </c>
      <c r="C596" s="7" t="s">
        <v>424</v>
      </c>
      <c r="D596" s="7" t="s">
        <v>425</v>
      </c>
      <c r="E596" s="7" t="s">
        <v>175</v>
      </c>
      <c r="F596" s="7" t="s">
        <v>429</v>
      </c>
      <c r="G596" s="1">
        <v>0.1</v>
      </c>
      <c r="H596" s="2">
        <v>0.1</v>
      </c>
      <c r="I596" s="3">
        <f t="shared" si="9"/>
        <v>1</v>
      </c>
      <c r="J596">
        <v>0</v>
      </c>
      <c r="K596">
        <v>42</v>
      </c>
      <c r="L596" s="7" t="s">
        <v>82</v>
      </c>
      <c r="M596" t="s">
        <v>84</v>
      </c>
      <c r="N596">
        <v>5</v>
      </c>
      <c r="P596" s="15" t="s">
        <v>427</v>
      </c>
    </row>
    <row r="597" spans="2:16" x14ac:dyDescent="0.2">
      <c r="B597" s="7" t="s">
        <v>154</v>
      </c>
      <c r="C597" s="7" t="s">
        <v>424</v>
      </c>
      <c r="D597" s="7" t="s">
        <v>425</v>
      </c>
      <c r="E597" s="7" t="s">
        <v>175</v>
      </c>
      <c r="F597" s="7" t="s">
        <v>429</v>
      </c>
      <c r="G597" s="1">
        <v>0.1</v>
      </c>
      <c r="H597" s="2">
        <v>0.8</v>
      </c>
      <c r="I597" s="3">
        <f t="shared" si="9"/>
        <v>8</v>
      </c>
      <c r="J597">
        <v>2</v>
      </c>
      <c r="K597">
        <v>42</v>
      </c>
      <c r="L597" s="7" t="s">
        <v>82</v>
      </c>
      <c r="M597" t="s">
        <v>84</v>
      </c>
      <c r="N597">
        <v>10</v>
      </c>
      <c r="P597" s="15" t="s">
        <v>427</v>
      </c>
    </row>
    <row r="598" spans="2:16" x14ac:dyDescent="0.2">
      <c r="B598" s="7" t="s">
        <v>154</v>
      </c>
      <c r="C598" s="7" t="s">
        <v>424</v>
      </c>
      <c r="D598" s="7" t="s">
        <v>425</v>
      </c>
      <c r="E598" s="7" t="s">
        <v>175</v>
      </c>
      <c r="F598" s="7" t="s">
        <v>429</v>
      </c>
      <c r="G598" s="1">
        <v>0.1</v>
      </c>
      <c r="H598" s="2">
        <v>1.5</v>
      </c>
      <c r="I598" s="3">
        <f t="shared" si="9"/>
        <v>15</v>
      </c>
      <c r="J598">
        <v>2</v>
      </c>
      <c r="K598">
        <v>42</v>
      </c>
      <c r="L598" s="7" t="s">
        <v>82</v>
      </c>
      <c r="M598" t="s">
        <v>84</v>
      </c>
      <c r="N598">
        <v>15</v>
      </c>
      <c r="P598" s="15" t="s">
        <v>427</v>
      </c>
    </row>
    <row r="599" spans="2:16" x14ac:dyDescent="0.2">
      <c r="B599" s="7" t="s">
        <v>154</v>
      </c>
      <c r="C599" s="7" t="s">
        <v>424</v>
      </c>
      <c r="D599" s="7" t="s">
        <v>425</v>
      </c>
      <c r="E599" s="7" t="s">
        <v>44</v>
      </c>
      <c r="F599" s="7" t="s">
        <v>430</v>
      </c>
      <c r="G599" s="1">
        <v>26</v>
      </c>
      <c r="H599" s="2">
        <v>27</v>
      </c>
      <c r="I599" s="3">
        <f t="shared" si="9"/>
        <v>1.0384615384615385</v>
      </c>
      <c r="J599">
        <v>0</v>
      </c>
      <c r="K599">
        <v>42</v>
      </c>
      <c r="L599" s="7" t="s">
        <v>333</v>
      </c>
      <c r="M599" t="s">
        <v>131</v>
      </c>
      <c r="N599">
        <v>5</v>
      </c>
      <c r="P599" s="15" t="s">
        <v>427</v>
      </c>
    </row>
    <row r="600" spans="2:16" x14ac:dyDescent="0.2">
      <c r="B600" s="7" t="s">
        <v>154</v>
      </c>
      <c r="C600" s="7" t="s">
        <v>424</v>
      </c>
      <c r="D600" s="7" t="s">
        <v>425</v>
      </c>
      <c r="E600" s="7" t="s">
        <v>44</v>
      </c>
      <c r="F600" s="7" t="s">
        <v>430</v>
      </c>
      <c r="G600" s="1">
        <v>26</v>
      </c>
      <c r="H600" s="2">
        <v>23</v>
      </c>
      <c r="I600" s="3">
        <f t="shared" si="9"/>
        <v>0.88461538461538458</v>
      </c>
      <c r="J600">
        <v>0</v>
      </c>
      <c r="K600">
        <v>42</v>
      </c>
      <c r="L600" s="7" t="s">
        <v>333</v>
      </c>
      <c r="M600" t="s">
        <v>131</v>
      </c>
      <c r="N600">
        <v>10</v>
      </c>
      <c r="P600" s="15" t="s">
        <v>427</v>
      </c>
    </row>
    <row r="601" spans="2:16" x14ac:dyDescent="0.2">
      <c r="B601" s="7" t="s">
        <v>154</v>
      </c>
      <c r="C601" s="7" t="s">
        <v>424</v>
      </c>
      <c r="D601" s="7" t="s">
        <v>425</v>
      </c>
      <c r="E601" s="7" t="s">
        <v>44</v>
      </c>
      <c r="F601" s="7" t="s">
        <v>430</v>
      </c>
      <c r="G601" s="1">
        <v>26</v>
      </c>
      <c r="H601" s="2">
        <v>21</v>
      </c>
      <c r="I601" s="3">
        <f t="shared" si="9"/>
        <v>0.80769230769230771</v>
      </c>
      <c r="J601">
        <v>1</v>
      </c>
      <c r="K601">
        <v>42</v>
      </c>
      <c r="L601" s="7" t="s">
        <v>333</v>
      </c>
      <c r="M601" t="s">
        <v>131</v>
      </c>
      <c r="N601">
        <v>15</v>
      </c>
      <c r="P601" s="15" t="s">
        <v>427</v>
      </c>
    </row>
    <row r="602" spans="2:16" x14ac:dyDescent="0.2">
      <c r="B602" s="7" t="s">
        <v>154</v>
      </c>
      <c r="C602" s="7" t="s">
        <v>424</v>
      </c>
      <c r="D602" s="7" t="s">
        <v>425</v>
      </c>
      <c r="E602" s="7" t="s">
        <v>44</v>
      </c>
      <c r="F602" s="7" t="s">
        <v>430</v>
      </c>
      <c r="G602" s="1">
        <v>28</v>
      </c>
      <c r="H602" s="2">
        <v>28</v>
      </c>
      <c r="I602" s="3">
        <f t="shared" si="9"/>
        <v>1</v>
      </c>
      <c r="J602">
        <v>0</v>
      </c>
      <c r="K602">
        <v>42</v>
      </c>
      <c r="L602" s="7" t="s">
        <v>333</v>
      </c>
      <c r="M602" t="s">
        <v>84</v>
      </c>
      <c r="N602">
        <v>5</v>
      </c>
      <c r="P602" s="15" t="s">
        <v>427</v>
      </c>
    </row>
    <row r="603" spans="2:16" x14ac:dyDescent="0.2">
      <c r="B603" s="7" t="s">
        <v>154</v>
      </c>
      <c r="C603" s="7" t="s">
        <v>424</v>
      </c>
      <c r="D603" s="7" t="s">
        <v>425</v>
      </c>
      <c r="E603" s="7" t="s">
        <v>44</v>
      </c>
      <c r="F603" s="7" t="s">
        <v>430</v>
      </c>
      <c r="G603" s="1">
        <v>28</v>
      </c>
      <c r="H603" s="2">
        <v>20</v>
      </c>
      <c r="I603" s="3">
        <f t="shared" si="9"/>
        <v>0.7142857142857143</v>
      </c>
      <c r="J603">
        <v>1</v>
      </c>
      <c r="K603">
        <v>42</v>
      </c>
      <c r="L603" s="7" t="s">
        <v>333</v>
      </c>
      <c r="M603" t="s">
        <v>84</v>
      </c>
      <c r="N603">
        <v>10</v>
      </c>
      <c r="P603" s="15" t="s">
        <v>427</v>
      </c>
    </row>
    <row r="604" spans="2:16" x14ac:dyDescent="0.2">
      <c r="B604" s="7" t="s">
        <v>154</v>
      </c>
      <c r="C604" s="7" t="s">
        <v>424</v>
      </c>
      <c r="D604" s="7" t="s">
        <v>425</v>
      </c>
      <c r="E604" s="7" t="s">
        <v>44</v>
      </c>
      <c r="F604" s="7" t="s">
        <v>430</v>
      </c>
      <c r="G604" s="1">
        <v>28</v>
      </c>
      <c r="H604" s="2">
        <v>14</v>
      </c>
      <c r="I604" s="3">
        <f t="shared" ref="I604:I634" si="10">H604/G604</f>
        <v>0.5</v>
      </c>
      <c r="J604">
        <v>2</v>
      </c>
      <c r="K604">
        <v>42</v>
      </c>
      <c r="L604" s="7" t="s">
        <v>333</v>
      </c>
      <c r="M604" t="s">
        <v>84</v>
      </c>
      <c r="N604">
        <v>15</v>
      </c>
      <c r="P604" s="15" t="s">
        <v>427</v>
      </c>
    </row>
    <row r="605" spans="2:16" x14ac:dyDescent="0.2">
      <c r="B605" s="7" t="s">
        <v>154</v>
      </c>
      <c r="C605" s="7" t="s">
        <v>424</v>
      </c>
      <c r="D605" s="7" t="s">
        <v>425</v>
      </c>
      <c r="E605" s="7" t="s">
        <v>44</v>
      </c>
      <c r="F605" s="7" t="s">
        <v>431</v>
      </c>
      <c r="G605" s="1">
        <v>25</v>
      </c>
      <c r="H605" s="2">
        <v>26</v>
      </c>
      <c r="I605" s="3">
        <f t="shared" si="10"/>
        <v>1.04</v>
      </c>
      <c r="J605">
        <v>0</v>
      </c>
      <c r="K605">
        <v>42</v>
      </c>
      <c r="L605" s="7" t="s">
        <v>333</v>
      </c>
      <c r="M605" t="s">
        <v>131</v>
      </c>
      <c r="N605">
        <v>5</v>
      </c>
      <c r="P605" s="15" t="s">
        <v>427</v>
      </c>
    </row>
    <row r="606" spans="2:16" x14ac:dyDescent="0.2">
      <c r="B606" s="7" t="s">
        <v>154</v>
      </c>
      <c r="C606" s="7" t="s">
        <v>424</v>
      </c>
      <c r="D606" s="7" t="s">
        <v>425</v>
      </c>
      <c r="E606" s="7" t="s">
        <v>44</v>
      </c>
      <c r="F606" s="7" t="s">
        <v>431</v>
      </c>
      <c r="G606" s="1">
        <v>25</v>
      </c>
      <c r="H606" s="2">
        <v>22</v>
      </c>
      <c r="I606" s="3">
        <f t="shared" si="10"/>
        <v>0.88</v>
      </c>
      <c r="J606">
        <v>0</v>
      </c>
      <c r="K606">
        <v>42</v>
      </c>
      <c r="L606" s="7" t="s">
        <v>333</v>
      </c>
      <c r="M606" t="s">
        <v>131</v>
      </c>
      <c r="N606">
        <v>10</v>
      </c>
      <c r="P606" s="15" t="s">
        <v>427</v>
      </c>
    </row>
    <row r="607" spans="2:16" x14ac:dyDescent="0.2">
      <c r="B607" s="7" t="s">
        <v>154</v>
      </c>
      <c r="C607" s="7" t="s">
        <v>424</v>
      </c>
      <c r="D607" s="7" t="s">
        <v>425</v>
      </c>
      <c r="E607" s="7" t="s">
        <v>44</v>
      </c>
      <c r="F607" s="7" t="s">
        <v>431</v>
      </c>
      <c r="G607" s="1">
        <v>25</v>
      </c>
      <c r="H607" s="2">
        <v>20</v>
      </c>
      <c r="I607" s="3">
        <f t="shared" si="10"/>
        <v>0.8</v>
      </c>
      <c r="J607">
        <v>1</v>
      </c>
      <c r="K607">
        <v>42</v>
      </c>
      <c r="L607" s="7" t="s">
        <v>333</v>
      </c>
      <c r="M607" t="s">
        <v>131</v>
      </c>
      <c r="N607">
        <v>15</v>
      </c>
      <c r="P607" s="15" t="s">
        <v>427</v>
      </c>
    </row>
    <row r="608" spans="2:16" x14ac:dyDescent="0.2">
      <c r="B608" s="7" t="s">
        <v>154</v>
      </c>
      <c r="C608" s="7" t="s">
        <v>424</v>
      </c>
      <c r="D608" s="7" t="s">
        <v>425</v>
      </c>
      <c r="E608" s="7" t="s">
        <v>44</v>
      </c>
      <c r="F608" s="7" t="s">
        <v>431</v>
      </c>
      <c r="G608" s="1">
        <v>26</v>
      </c>
      <c r="H608" s="2">
        <v>25</v>
      </c>
      <c r="I608" s="3">
        <f t="shared" si="10"/>
        <v>0.96153846153846156</v>
      </c>
      <c r="J608">
        <v>0</v>
      </c>
      <c r="K608">
        <v>42</v>
      </c>
      <c r="L608" s="7" t="s">
        <v>333</v>
      </c>
      <c r="M608" t="s">
        <v>84</v>
      </c>
      <c r="N608">
        <v>5</v>
      </c>
      <c r="P608" s="15" t="s">
        <v>427</v>
      </c>
    </row>
    <row r="609" spans="2:16" x14ac:dyDescent="0.2">
      <c r="B609" s="7" t="s">
        <v>154</v>
      </c>
      <c r="C609" s="7" t="s">
        <v>424</v>
      </c>
      <c r="D609" s="7" t="s">
        <v>425</v>
      </c>
      <c r="E609" s="7" t="s">
        <v>44</v>
      </c>
      <c r="F609" s="7" t="s">
        <v>431</v>
      </c>
      <c r="G609" s="1">
        <v>26</v>
      </c>
      <c r="H609" s="2">
        <v>18</v>
      </c>
      <c r="I609" s="3">
        <f t="shared" si="10"/>
        <v>0.69230769230769229</v>
      </c>
      <c r="J609">
        <v>1</v>
      </c>
      <c r="K609">
        <v>42</v>
      </c>
      <c r="L609" s="7" t="s">
        <v>333</v>
      </c>
      <c r="M609" t="s">
        <v>84</v>
      </c>
      <c r="N609">
        <v>10</v>
      </c>
      <c r="P609" s="15" t="s">
        <v>427</v>
      </c>
    </row>
    <row r="610" spans="2:16" x14ac:dyDescent="0.2">
      <c r="B610" s="7" t="s">
        <v>154</v>
      </c>
      <c r="C610" s="7" t="s">
        <v>424</v>
      </c>
      <c r="D610" s="7" t="s">
        <v>425</v>
      </c>
      <c r="E610" s="7" t="s">
        <v>44</v>
      </c>
      <c r="F610" s="7" t="s">
        <v>431</v>
      </c>
      <c r="G610" s="1">
        <v>26</v>
      </c>
      <c r="H610" s="2">
        <v>7</v>
      </c>
      <c r="I610" s="3">
        <f t="shared" si="10"/>
        <v>0.26923076923076922</v>
      </c>
      <c r="J610">
        <v>2</v>
      </c>
      <c r="K610">
        <v>42</v>
      </c>
      <c r="L610" s="7" t="s">
        <v>333</v>
      </c>
      <c r="M610" t="s">
        <v>84</v>
      </c>
      <c r="N610">
        <v>15</v>
      </c>
      <c r="P610" s="15" t="s">
        <v>427</v>
      </c>
    </row>
    <row r="611" spans="2:16" x14ac:dyDescent="0.2">
      <c r="B611" s="7" t="s">
        <v>154</v>
      </c>
      <c r="C611" s="7" t="s">
        <v>424</v>
      </c>
      <c r="D611" s="7" t="s">
        <v>416</v>
      </c>
      <c r="E611" s="7" t="s">
        <v>44</v>
      </c>
      <c r="F611" s="7" t="s">
        <v>430</v>
      </c>
      <c r="G611" s="1">
        <v>28</v>
      </c>
      <c r="H611" s="2">
        <v>29</v>
      </c>
      <c r="I611" s="3">
        <f t="shared" si="10"/>
        <v>1.0357142857142858</v>
      </c>
      <c r="J611">
        <v>0</v>
      </c>
      <c r="K611">
        <v>42</v>
      </c>
      <c r="L611" s="7" t="s">
        <v>418</v>
      </c>
      <c r="M611" t="s">
        <v>131</v>
      </c>
      <c r="N611">
        <v>5</v>
      </c>
      <c r="P611" s="15" t="s">
        <v>427</v>
      </c>
    </row>
    <row r="612" spans="2:16" x14ac:dyDescent="0.2">
      <c r="B612" s="7" t="s">
        <v>154</v>
      </c>
      <c r="C612" s="7" t="s">
        <v>424</v>
      </c>
      <c r="D612" s="7" t="s">
        <v>416</v>
      </c>
      <c r="E612" s="7" t="s">
        <v>44</v>
      </c>
      <c r="F612" s="7" t="s">
        <v>430</v>
      </c>
      <c r="G612" s="1">
        <v>28</v>
      </c>
      <c r="H612" s="2">
        <v>25</v>
      </c>
      <c r="I612" s="3">
        <f t="shared" si="10"/>
        <v>0.8928571428571429</v>
      </c>
      <c r="J612">
        <v>0</v>
      </c>
      <c r="K612">
        <v>42</v>
      </c>
      <c r="L612" s="7" t="s">
        <v>418</v>
      </c>
      <c r="M612" t="s">
        <v>131</v>
      </c>
      <c r="N612">
        <v>10</v>
      </c>
      <c r="P612" s="15" t="s">
        <v>427</v>
      </c>
    </row>
    <row r="613" spans="2:16" x14ac:dyDescent="0.2">
      <c r="B613" s="7" t="s">
        <v>154</v>
      </c>
      <c r="C613" s="7" t="s">
        <v>424</v>
      </c>
      <c r="D613" s="7" t="s">
        <v>416</v>
      </c>
      <c r="E613" s="7" t="s">
        <v>44</v>
      </c>
      <c r="F613" s="7" t="s">
        <v>430</v>
      </c>
      <c r="G613" s="1">
        <v>28</v>
      </c>
      <c r="H613" s="2">
        <v>24</v>
      </c>
      <c r="I613" s="3">
        <f t="shared" si="10"/>
        <v>0.8571428571428571</v>
      </c>
      <c r="J613">
        <v>0</v>
      </c>
      <c r="K613">
        <v>42</v>
      </c>
      <c r="L613" s="7" t="s">
        <v>418</v>
      </c>
      <c r="M613" t="s">
        <v>131</v>
      </c>
      <c r="N613">
        <v>15</v>
      </c>
      <c r="P613" s="15" t="s">
        <v>427</v>
      </c>
    </row>
    <row r="614" spans="2:16" x14ac:dyDescent="0.2">
      <c r="B614" s="7" t="s">
        <v>154</v>
      </c>
      <c r="C614" s="7" t="s">
        <v>424</v>
      </c>
      <c r="D614" s="7" t="s">
        <v>416</v>
      </c>
      <c r="E614" s="7" t="s">
        <v>44</v>
      </c>
      <c r="F614" s="7" t="s">
        <v>430</v>
      </c>
      <c r="G614" s="1">
        <v>30</v>
      </c>
      <c r="H614" s="2">
        <v>28</v>
      </c>
      <c r="I614" s="3">
        <f t="shared" si="10"/>
        <v>0.93333333333333335</v>
      </c>
      <c r="J614">
        <v>0</v>
      </c>
      <c r="K614">
        <v>42</v>
      </c>
      <c r="L614" s="7" t="s">
        <v>418</v>
      </c>
      <c r="M614" t="s">
        <v>84</v>
      </c>
      <c r="N614">
        <v>5</v>
      </c>
      <c r="P614" s="15" t="s">
        <v>427</v>
      </c>
    </row>
    <row r="615" spans="2:16" x14ac:dyDescent="0.2">
      <c r="B615" s="7" t="s">
        <v>154</v>
      </c>
      <c r="C615" s="7" t="s">
        <v>424</v>
      </c>
      <c r="D615" s="7" t="s">
        <v>416</v>
      </c>
      <c r="E615" s="7" t="s">
        <v>44</v>
      </c>
      <c r="F615" s="7" t="s">
        <v>430</v>
      </c>
      <c r="G615" s="1">
        <v>30</v>
      </c>
      <c r="H615" s="2">
        <v>18</v>
      </c>
      <c r="I615" s="3">
        <f t="shared" si="10"/>
        <v>0.6</v>
      </c>
      <c r="J615">
        <v>1</v>
      </c>
      <c r="K615">
        <v>42</v>
      </c>
      <c r="L615" s="7" t="s">
        <v>418</v>
      </c>
      <c r="M615" t="s">
        <v>84</v>
      </c>
      <c r="N615">
        <v>10</v>
      </c>
      <c r="P615" s="15" t="s">
        <v>427</v>
      </c>
    </row>
    <row r="616" spans="2:16" x14ac:dyDescent="0.2">
      <c r="B616" s="7" t="s">
        <v>154</v>
      </c>
      <c r="C616" s="7" t="s">
        <v>424</v>
      </c>
      <c r="D616" s="7" t="s">
        <v>416</v>
      </c>
      <c r="E616" s="7" t="s">
        <v>44</v>
      </c>
      <c r="F616" s="7" t="s">
        <v>430</v>
      </c>
      <c r="G616" s="1">
        <v>30</v>
      </c>
      <c r="H616" s="2">
        <v>17</v>
      </c>
      <c r="I616" s="3">
        <f t="shared" si="10"/>
        <v>0.56666666666666665</v>
      </c>
      <c r="J616">
        <v>2</v>
      </c>
      <c r="K616">
        <v>42</v>
      </c>
      <c r="L616" s="7" t="s">
        <v>418</v>
      </c>
      <c r="M616" t="s">
        <v>84</v>
      </c>
      <c r="N616">
        <v>15</v>
      </c>
      <c r="P616" s="15" t="s">
        <v>427</v>
      </c>
    </row>
    <row r="617" spans="2:16" x14ac:dyDescent="0.2">
      <c r="B617" s="7" t="s">
        <v>154</v>
      </c>
      <c r="C617" s="7" t="s">
        <v>424</v>
      </c>
      <c r="D617" s="7" t="s">
        <v>416</v>
      </c>
      <c r="E617" s="7" t="s">
        <v>44</v>
      </c>
      <c r="F617" s="7" t="s">
        <v>432</v>
      </c>
      <c r="G617" s="1">
        <v>27</v>
      </c>
      <c r="H617" s="2">
        <v>27</v>
      </c>
      <c r="I617" s="3">
        <f t="shared" si="10"/>
        <v>1</v>
      </c>
      <c r="J617">
        <v>0</v>
      </c>
      <c r="K617">
        <v>42</v>
      </c>
      <c r="L617" s="7" t="s">
        <v>418</v>
      </c>
      <c r="M617" t="s">
        <v>131</v>
      </c>
      <c r="N617">
        <v>5</v>
      </c>
      <c r="P617" s="15" t="s">
        <v>427</v>
      </c>
    </row>
    <row r="618" spans="2:16" x14ac:dyDescent="0.2">
      <c r="B618" s="7" t="s">
        <v>154</v>
      </c>
      <c r="C618" s="7" t="s">
        <v>424</v>
      </c>
      <c r="D618" s="7" t="s">
        <v>416</v>
      </c>
      <c r="E618" s="7" t="s">
        <v>44</v>
      </c>
      <c r="F618" s="7" t="s">
        <v>432</v>
      </c>
      <c r="G618" s="1">
        <v>27</v>
      </c>
      <c r="H618" s="2">
        <v>23</v>
      </c>
      <c r="I618" s="3">
        <f t="shared" si="10"/>
        <v>0.85185185185185186</v>
      </c>
      <c r="J618">
        <v>0</v>
      </c>
      <c r="K618">
        <v>42</v>
      </c>
      <c r="L618" s="7" t="s">
        <v>418</v>
      </c>
      <c r="M618" t="s">
        <v>131</v>
      </c>
      <c r="N618">
        <v>10</v>
      </c>
      <c r="P618" s="15" t="s">
        <v>427</v>
      </c>
    </row>
    <row r="619" spans="2:16" x14ac:dyDescent="0.2">
      <c r="B619" s="7" t="s">
        <v>154</v>
      </c>
      <c r="C619" s="7" t="s">
        <v>424</v>
      </c>
      <c r="D619" s="7" t="s">
        <v>416</v>
      </c>
      <c r="E619" s="7" t="s">
        <v>44</v>
      </c>
      <c r="F619" s="7" t="s">
        <v>432</v>
      </c>
      <c r="G619" s="1">
        <v>27</v>
      </c>
      <c r="H619" s="2">
        <v>20</v>
      </c>
      <c r="I619" s="3">
        <f t="shared" si="10"/>
        <v>0.7407407407407407</v>
      </c>
      <c r="J619">
        <v>0</v>
      </c>
      <c r="K619">
        <v>42</v>
      </c>
      <c r="L619" s="7" t="s">
        <v>418</v>
      </c>
      <c r="M619" t="s">
        <v>131</v>
      </c>
      <c r="N619">
        <v>15</v>
      </c>
      <c r="P619" s="15" t="s">
        <v>427</v>
      </c>
    </row>
    <row r="620" spans="2:16" x14ac:dyDescent="0.2">
      <c r="B620" s="7" t="s">
        <v>154</v>
      </c>
      <c r="C620" s="7" t="s">
        <v>424</v>
      </c>
      <c r="D620" s="7" t="s">
        <v>416</v>
      </c>
      <c r="E620" s="7" t="s">
        <v>44</v>
      </c>
      <c r="F620" s="7" t="s">
        <v>432</v>
      </c>
      <c r="G620" s="1">
        <v>26</v>
      </c>
      <c r="H620" s="2">
        <v>26</v>
      </c>
      <c r="I620" s="3">
        <f t="shared" si="10"/>
        <v>1</v>
      </c>
      <c r="J620">
        <v>0</v>
      </c>
      <c r="K620">
        <v>42</v>
      </c>
      <c r="L620" s="7" t="s">
        <v>418</v>
      </c>
      <c r="M620" t="s">
        <v>84</v>
      </c>
      <c r="N620">
        <v>5</v>
      </c>
      <c r="P620" s="15" t="s">
        <v>427</v>
      </c>
    </row>
    <row r="621" spans="2:16" x14ac:dyDescent="0.2">
      <c r="B621" s="7" t="s">
        <v>154</v>
      </c>
      <c r="C621" s="7" t="s">
        <v>424</v>
      </c>
      <c r="D621" s="7" t="s">
        <v>416</v>
      </c>
      <c r="E621" s="7" t="s">
        <v>44</v>
      </c>
      <c r="F621" s="7" t="s">
        <v>432</v>
      </c>
      <c r="G621" s="1">
        <v>26</v>
      </c>
      <c r="H621" s="2">
        <v>20</v>
      </c>
      <c r="I621" s="3">
        <f t="shared" si="10"/>
        <v>0.76923076923076927</v>
      </c>
      <c r="J621">
        <v>1</v>
      </c>
      <c r="K621">
        <v>42</v>
      </c>
      <c r="L621" s="7" t="s">
        <v>418</v>
      </c>
      <c r="M621" t="s">
        <v>84</v>
      </c>
      <c r="N621">
        <v>10</v>
      </c>
      <c r="P621" s="15" t="s">
        <v>427</v>
      </c>
    </row>
    <row r="622" spans="2:16" x14ac:dyDescent="0.2">
      <c r="B622" s="7" t="s">
        <v>154</v>
      </c>
      <c r="C622" s="7" t="s">
        <v>424</v>
      </c>
      <c r="D622" s="7" t="s">
        <v>416</v>
      </c>
      <c r="E622" s="7" t="s">
        <v>44</v>
      </c>
      <c r="F622" s="7" t="s">
        <v>432</v>
      </c>
      <c r="G622" s="1">
        <v>26</v>
      </c>
      <c r="H622" s="2">
        <v>15</v>
      </c>
      <c r="I622" s="3">
        <f t="shared" si="10"/>
        <v>0.57692307692307687</v>
      </c>
      <c r="J622">
        <v>2</v>
      </c>
      <c r="K622">
        <v>42</v>
      </c>
      <c r="L622" s="7" t="s">
        <v>418</v>
      </c>
      <c r="M622" t="s">
        <v>84</v>
      </c>
      <c r="N622">
        <v>15</v>
      </c>
      <c r="P622" s="15" t="s">
        <v>427</v>
      </c>
    </row>
    <row r="623" spans="2:16" x14ac:dyDescent="0.2">
      <c r="B623" s="7" t="s">
        <v>154</v>
      </c>
      <c r="C623" s="7" t="s">
        <v>424</v>
      </c>
      <c r="D623" s="7" t="s">
        <v>416</v>
      </c>
      <c r="E623" s="7" t="s">
        <v>44</v>
      </c>
      <c r="F623" s="7" t="s">
        <v>433</v>
      </c>
      <c r="G623" s="1">
        <v>26</v>
      </c>
      <c r="H623" s="2">
        <v>26</v>
      </c>
      <c r="I623" s="3">
        <f t="shared" si="10"/>
        <v>1</v>
      </c>
      <c r="J623">
        <v>0</v>
      </c>
      <c r="K623">
        <v>42</v>
      </c>
      <c r="L623" s="7" t="s">
        <v>418</v>
      </c>
      <c r="M623" t="s">
        <v>131</v>
      </c>
      <c r="N623">
        <v>5</v>
      </c>
      <c r="P623" s="15" t="s">
        <v>427</v>
      </c>
    </row>
    <row r="624" spans="2:16" x14ac:dyDescent="0.2">
      <c r="B624" s="7" t="s">
        <v>154</v>
      </c>
      <c r="C624" s="7" t="s">
        <v>424</v>
      </c>
      <c r="D624" s="7" t="s">
        <v>416</v>
      </c>
      <c r="E624" s="7" t="s">
        <v>44</v>
      </c>
      <c r="F624" s="7" t="s">
        <v>433</v>
      </c>
      <c r="G624" s="1">
        <v>26</v>
      </c>
      <c r="H624" s="2">
        <v>23</v>
      </c>
      <c r="I624" s="3">
        <f t="shared" si="10"/>
        <v>0.88461538461538458</v>
      </c>
      <c r="J624">
        <v>0</v>
      </c>
      <c r="K624">
        <v>42</v>
      </c>
      <c r="L624" s="7" t="s">
        <v>418</v>
      </c>
      <c r="M624" t="s">
        <v>131</v>
      </c>
      <c r="N624">
        <v>10</v>
      </c>
      <c r="P624" s="15" t="s">
        <v>427</v>
      </c>
    </row>
    <row r="625" spans="2:16" x14ac:dyDescent="0.2">
      <c r="B625" s="7" t="s">
        <v>154</v>
      </c>
      <c r="C625" s="7" t="s">
        <v>424</v>
      </c>
      <c r="D625" s="7" t="s">
        <v>416</v>
      </c>
      <c r="E625" s="7" t="s">
        <v>44</v>
      </c>
      <c r="F625" s="7" t="s">
        <v>433</v>
      </c>
      <c r="G625" s="1">
        <v>26</v>
      </c>
      <c r="H625" s="2">
        <v>22</v>
      </c>
      <c r="I625" s="3">
        <f t="shared" si="10"/>
        <v>0.84615384615384615</v>
      </c>
      <c r="J625">
        <v>0</v>
      </c>
      <c r="K625">
        <v>42</v>
      </c>
      <c r="L625" s="7" t="s">
        <v>418</v>
      </c>
      <c r="M625" t="s">
        <v>131</v>
      </c>
      <c r="N625">
        <v>15</v>
      </c>
      <c r="P625" s="15" t="s">
        <v>427</v>
      </c>
    </row>
    <row r="626" spans="2:16" x14ac:dyDescent="0.2">
      <c r="B626" s="7" t="s">
        <v>154</v>
      </c>
      <c r="C626" s="7" t="s">
        <v>424</v>
      </c>
      <c r="D626" s="7" t="s">
        <v>416</v>
      </c>
      <c r="E626" s="7" t="s">
        <v>44</v>
      </c>
      <c r="F626" s="7" t="s">
        <v>433</v>
      </c>
      <c r="G626" s="1">
        <v>24</v>
      </c>
      <c r="H626" s="2">
        <v>23</v>
      </c>
      <c r="I626" s="3">
        <f t="shared" si="10"/>
        <v>0.95833333333333337</v>
      </c>
      <c r="J626">
        <v>0</v>
      </c>
      <c r="K626">
        <v>42</v>
      </c>
      <c r="L626" s="7" t="s">
        <v>418</v>
      </c>
      <c r="M626" t="s">
        <v>84</v>
      </c>
      <c r="N626">
        <v>5</v>
      </c>
      <c r="P626" s="15" t="s">
        <v>427</v>
      </c>
    </row>
    <row r="627" spans="2:16" x14ac:dyDescent="0.2">
      <c r="B627" s="7" t="s">
        <v>154</v>
      </c>
      <c r="C627" s="7" t="s">
        <v>424</v>
      </c>
      <c r="D627" s="7" t="s">
        <v>416</v>
      </c>
      <c r="E627" s="7" t="s">
        <v>44</v>
      </c>
      <c r="F627" s="7" t="s">
        <v>433</v>
      </c>
      <c r="G627" s="1">
        <v>24</v>
      </c>
      <c r="H627" s="2">
        <v>15</v>
      </c>
      <c r="I627" s="3">
        <f t="shared" si="10"/>
        <v>0.625</v>
      </c>
      <c r="J627">
        <v>1</v>
      </c>
      <c r="K627">
        <v>42</v>
      </c>
      <c r="L627" s="7" t="s">
        <v>418</v>
      </c>
      <c r="M627" t="s">
        <v>84</v>
      </c>
      <c r="N627">
        <v>10</v>
      </c>
      <c r="P627" s="15" t="s">
        <v>427</v>
      </c>
    </row>
    <row r="628" spans="2:16" x14ac:dyDescent="0.2">
      <c r="B628" s="7" t="s">
        <v>154</v>
      </c>
      <c r="C628" s="7" t="s">
        <v>424</v>
      </c>
      <c r="D628" s="7" t="s">
        <v>416</v>
      </c>
      <c r="E628" s="7" t="s">
        <v>44</v>
      </c>
      <c r="F628" s="7" t="s">
        <v>433</v>
      </c>
      <c r="G628" s="1">
        <v>24</v>
      </c>
      <c r="H628" s="2">
        <v>9</v>
      </c>
      <c r="I628" s="3">
        <f t="shared" si="10"/>
        <v>0.375</v>
      </c>
      <c r="J628">
        <v>2</v>
      </c>
      <c r="K628">
        <v>42</v>
      </c>
      <c r="L628" s="7" t="s">
        <v>418</v>
      </c>
      <c r="M628" t="s">
        <v>84</v>
      </c>
      <c r="N628">
        <v>15</v>
      </c>
      <c r="P628" s="15" t="s">
        <v>427</v>
      </c>
    </row>
    <row r="629" spans="2:16" x14ac:dyDescent="0.2">
      <c r="B629" s="7" t="s">
        <v>154</v>
      </c>
      <c r="C629" s="7" t="s">
        <v>424</v>
      </c>
      <c r="D629" s="7" t="s">
        <v>416</v>
      </c>
      <c r="E629" s="7" t="s">
        <v>44</v>
      </c>
      <c r="F629" s="7" t="s">
        <v>434</v>
      </c>
      <c r="G629" s="1">
        <v>23</v>
      </c>
      <c r="H629" s="2">
        <v>22</v>
      </c>
      <c r="I629" s="3">
        <f t="shared" si="10"/>
        <v>0.95652173913043481</v>
      </c>
      <c r="J629">
        <v>0</v>
      </c>
      <c r="K629">
        <v>42</v>
      </c>
      <c r="L629" s="7" t="s">
        <v>418</v>
      </c>
      <c r="M629" t="s">
        <v>131</v>
      </c>
      <c r="N629">
        <v>5</v>
      </c>
      <c r="P629" s="15" t="s">
        <v>427</v>
      </c>
    </row>
    <row r="630" spans="2:16" x14ac:dyDescent="0.2">
      <c r="B630" s="7" t="s">
        <v>154</v>
      </c>
      <c r="C630" s="7" t="s">
        <v>424</v>
      </c>
      <c r="D630" s="7" t="s">
        <v>416</v>
      </c>
      <c r="E630" s="7" t="s">
        <v>44</v>
      </c>
      <c r="F630" s="7" t="s">
        <v>434</v>
      </c>
      <c r="G630" s="1">
        <v>23</v>
      </c>
      <c r="H630" s="2">
        <v>20</v>
      </c>
      <c r="I630" s="3">
        <f t="shared" si="10"/>
        <v>0.86956521739130432</v>
      </c>
      <c r="J630">
        <v>0</v>
      </c>
      <c r="K630">
        <v>42</v>
      </c>
      <c r="L630" s="7" t="s">
        <v>418</v>
      </c>
      <c r="M630" t="s">
        <v>131</v>
      </c>
      <c r="N630">
        <v>10</v>
      </c>
      <c r="P630" s="15" t="s">
        <v>427</v>
      </c>
    </row>
    <row r="631" spans="2:16" x14ac:dyDescent="0.2">
      <c r="B631" s="7" t="s">
        <v>154</v>
      </c>
      <c r="C631" s="7" t="s">
        <v>424</v>
      </c>
      <c r="D631" s="7" t="s">
        <v>416</v>
      </c>
      <c r="E631" s="7" t="s">
        <v>44</v>
      </c>
      <c r="F631" s="7" t="s">
        <v>434</v>
      </c>
      <c r="G631" s="1">
        <v>23</v>
      </c>
      <c r="H631" s="2">
        <v>17</v>
      </c>
      <c r="I631" s="3">
        <f t="shared" si="10"/>
        <v>0.73913043478260865</v>
      </c>
      <c r="J631">
        <v>1</v>
      </c>
      <c r="K631">
        <v>42</v>
      </c>
      <c r="L631" s="7" t="s">
        <v>418</v>
      </c>
      <c r="M631" t="s">
        <v>131</v>
      </c>
      <c r="N631">
        <v>15</v>
      </c>
      <c r="P631" s="15" t="s">
        <v>427</v>
      </c>
    </row>
    <row r="632" spans="2:16" x14ac:dyDescent="0.2">
      <c r="B632" s="7" t="s">
        <v>154</v>
      </c>
      <c r="C632" s="7" t="s">
        <v>424</v>
      </c>
      <c r="D632" s="7" t="s">
        <v>416</v>
      </c>
      <c r="E632" s="7" t="s">
        <v>44</v>
      </c>
      <c r="F632" s="7" t="s">
        <v>434</v>
      </c>
      <c r="G632" s="1">
        <v>21</v>
      </c>
      <c r="H632" s="2">
        <v>20</v>
      </c>
      <c r="I632" s="3">
        <f t="shared" si="10"/>
        <v>0.95238095238095233</v>
      </c>
      <c r="J632">
        <v>0</v>
      </c>
      <c r="K632">
        <v>42</v>
      </c>
      <c r="L632" s="7" t="s">
        <v>418</v>
      </c>
      <c r="M632" t="s">
        <v>84</v>
      </c>
      <c r="N632">
        <v>5</v>
      </c>
      <c r="P632" s="15" t="s">
        <v>427</v>
      </c>
    </row>
    <row r="633" spans="2:16" x14ac:dyDescent="0.2">
      <c r="B633" s="7" t="s">
        <v>154</v>
      </c>
      <c r="C633" s="7" t="s">
        <v>424</v>
      </c>
      <c r="D633" s="7" t="s">
        <v>416</v>
      </c>
      <c r="E633" s="7" t="s">
        <v>44</v>
      </c>
      <c r="F633" s="7" t="s">
        <v>434</v>
      </c>
      <c r="G633" s="1">
        <v>21</v>
      </c>
      <c r="H633" s="2">
        <v>9</v>
      </c>
      <c r="I633" s="3">
        <f t="shared" si="10"/>
        <v>0.42857142857142855</v>
      </c>
      <c r="J633">
        <v>2</v>
      </c>
      <c r="K633">
        <v>42</v>
      </c>
      <c r="L633" s="7" t="s">
        <v>418</v>
      </c>
      <c r="M633" t="s">
        <v>84</v>
      </c>
      <c r="N633">
        <v>10</v>
      </c>
      <c r="P633" s="15" t="s">
        <v>427</v>
      </c>
    </row>
    <row r="634" spans="2:16" x14ac:dyDescent="0.2">
      <c r="B634" s="7" t="s">
        <v>154</v>
      </c>
      <c r="C634" s="7" t="s">
        <v>424</v>
      </c>
      <c r="D634" s="7" t="s">
        <v>416</v>
      </c>
      <c r="E634" s="7" t="s">
        <v>44</v>
      </c>
      <c r="F634" s="7" t="s">
        <v>434</v>
      </c>
      <c r="G634" s="1">
        <v>21</v>
      </c>
      <c r="H634" s="2">
        <v>6</v>
      </c>
      <c r="I634" s="3">
        <f t="shared" si="10"/>
        <v>0.2857142857142857</v>
      </c>
      <c r="J634">
        <v>2</v>
      </c>
      <c r="K634">
        <v>42</v>
      </c>
      <c r="L634" s="7" t="s">
        <v>418</v>
      </c>
      <c r="M634" t="s">
        <v>84</v>
      </c>
      <c r="N634">
        <v>15</v>
      </c>
      <c r="P634" s="15" t="s">
        <v>427</v>
      </c>
    </row>
    <row r="635" spans="2:16" x14ac:dyDescent="0.2">
      <c r="B635" s="7"/>
      <c r="C635" s="7"/>
      <c r="E635" s="7"/>
      <c r="F635" s="7"/>
      <c r="J635" s="7"/>
      <c r="O635" s="7"/>
      <c r="P635" s="14"/>
    </row>
    <row r="636" spans="2:16" x14ac:dyDescent="0.2">
      <c r="B636" s="7"/>
      <c r="C636" s="7"/>
      <c r="E636" s="7"/>
      <c r="F636" s="7"/>
      <c r="J636" s="7"/>
      <c r="O636" s="7"/>
      <c r="P636" s="14"/>
    </row>
    <row r="637" spans="2:16" x14ac:dyDescent="0.2">
      <c r="B637" s="7"/>
      <c r="C637" s="7"/>
      <c r="E637" s="7"/>
      <c r="F637" s="7"/>
      <c r="I637" s="16"/>
      <c r="O637" s="7"/>
      <c r="P637" s="14"/>
    </row>
    <row r="638" spans="2:16" x14ac:dyDescent="0.2">
      <c r="B638" s="7"/>
      <c r="C638" s="7"/>
      <c r="E638" s="7"/>
      <c r="F638" s="7"/>
      <c r="I638" s="16"/>
      <c r="O638" s="7"/>
      <c r="P638" s="14"/>
    </row>
    <row r="639" spans="2:16" x14ac:dyDescent="0.2">
      <c r="B639" s="7"/>
      <c r="C639" s="7"/>
      <c r="E639" s="7"/>
      <c r="F639" s="7"/>
      <c r="I639" s="16"/>
      <c r="O639" s="7"/>
      <c r="P639" s="14"/>
    </row>
    <row r="640" spans="2:16" x14ac:dyDescent="0.2">
      <c r="B640" s="7"/>
      <c r="C640" s="7"/>
      <c r="E640" s="7"/>
      <c r="F640" s="7"/>
      <c r="I640" s="16"/>
      <c r="O640" s="7"/>
      <c r="P640" s="14"/>
    </row>
    <row r="641" spans="2:16" x14ac:dyDescent="0.2">
      <c r="B641" s="7"/>
      <c r="C641" s="7"/>
      <c r="E641" s="7"/>
      <c r="F641" s="7"/>
      <c r="I641" s="16"/>
      <c r="O641" s="7"/>
      <c r="P641" s="14"/>
    </row>
    <row r="642" spans="2:16" x14ac:dyDescent="0.2">
      <c r="B642" s="7"/>
      <c r="C642" s="7"/>
      <c r="E642" s="7"/>
      <c r="F642" s="7"/>
      <c r="I642" s="16"/>
      <c r="O642" s="7"/>
      <c r="P642" s="14"/>
    </row>
    <row r="643" spans="2:16" x14ac:dyDescent="0.2">
      <c r="B643" s="7"/>
      <c r="C643" s="7"/>
      <c r="E643" s="7"/>
      <c r="F643" s="7"/>
      <c r="I643" s="16"/>
      <c r="O643" s="7"/>
      <c r="P643" s="14"/>
    </row>
    <row r="644" spans="2:16" x14ac:dyDescent="0.2">
      <c r="B644" s="7"/>
      <c r="C644" s="7"/>
      <c r="E644" s="7"/>
      <c r="F644" s="7"/>
      <c r="I644" s="16"/>
      <c r="O644" s="7"/>
      <c r="P644" s="14"/>
    </row>
    <row r="645" spans="2:16" x14ac:dyDescent="0.2">
      <c r="B645" s="7"/>
      <c r="C645" s="7"/>
      <c r="E645" s="7"/>
      <c r="F645" s="7"/>
      <c r="I645" s="16"/>
      <c r="O645" s="7"/>
      <c r="P645" s="14"/>
    </row>
    <row r="646" spans="2:16" x14ac:dyDescent="0.2">
      <c r="B646" s="7"/>
      <c r="C646" s="7"/>
      <c r="E646" s="7"/>
      <c r="F646" s="7"/>
      <c r="I646" s="16"/>
      <c r="O646" s="7"/>
      <c r="P646" s="14"/>
    </row>
    <row r="647" spans="2:16" x14ac:dyDescent="0.2">
      <c r="B647" s="7"/>
      <c r="C647" s="7"/>
      <c r="E647" s="7"/>
      <c r="F647" s="7"/>
      <c r="O647" s="7"/>
      <c r="P647" s="14"/>
    </row>
    <row r="648" spans="2:16" x14ac:dyDescent="0.2">
      <c r="B648" s="7"/>
      <c r="C648" s="7"/>
      <c r="E648" s="7"/>
      <c r="F648" s="7"/>
      <c r="O648" s="7"/>
      <c r="P648" s="14"/>
    </row>
    <row r="649" spans="2:16" x14ac:dyDescent="0.2">
      <c r="B649" s="7"/>
      <c r="C649" s="7"/>
      <c r="E649" s="7"/>
      <c r="F649" s="7"/>
      <c r="O649" s="7"/>
      <c r="P649" s="14"/>
    </row>
    <row r="650" spans="2:16" x14ac:dyDescent="0.2">
      <c r="B650" s="7"/>
      <c r="C650" s="7"/>
      <c r="E650" s="7"/>
      <c r="F650" s="7"/>
      <c r="O650" s="7"/>
      <c r="P650" s="14"/>
    </row>
    <row r="651" spans="2:16" x14ac:dyDescent="0.2">
      <c r="B651" s="7"/>
      <c r="C651" s="7"/>
      <c r="E651" s="7"/>
      <c r="F651" s="7"/>
      <c r="O651" s="7"/>
      <c r="P651" s="14"/>
    </row>
    <row r="652" spans="2:16" x14ac:dyDescent="0.2">
      <c r="B652" s="7"/>
      <c r="C652" s="7"/>
      <c r="E652" s="7"/>
      <c r="F652" s="7"/>
      <c r="O652" s="7"/>
      <c r="P652" s="14"/>
    </row>
    <row r="653" spans="2:16" x14ac:dyDescent="0.2">
      <c r="B653" s="7"/>
      <c r="C653" s="7"/>
      <c r="E653" s="7"/>
      <c r="F653" s="7"/>
      <c r="O653" s="7"/>
      <c r="P653" s="14"/>
    </row>
    <row r="654" spans="2:16" x14ac:dyDescent="0.2">
      <c r="B654" s="7"/>
      <c r="C654" s="7"/>
      <c r="E654" s="7"/>
      <c r="F654" s="7"/>
      <c r="O654" s="7"/>
      <c r="P654" s="14"/>
    </row>
    <row r="655" spans="2:16" x14ac:dyDescent="0.2">
      <c r="B655" s="7"/>
      <c r="C655" s="7"/>
      <c r="E655" s="7"/>
      <c r="F655" s="7"/>
      <c r="O655" s="7"/>
    </row>
    <row r="656" spans="2:16" x14ac:dyDescent="0.2">
      <c r="B656" s="7"/>
      <c r="C656" s="7"/>
      <c r="E656" s="7"/>
      <c r="F656" s="7"/>
      <c r="O656" s="7"/>
    </row>
    <row r="657" spans="2:16" x14ac:dyDescent="0.2">
      <c r="B657" s="7"/>
      <c r="C657" s="7"/>
      <c r="E657" s="7"/>
      <c r="F657" s="7"/>
      <c r="O657" s="7"/>
    </row>
    <row r="658" spans="2:16" x14ac:dyDescent="0.2">
      <c r="B658" s="7"/>
      <c r="C658" s="7"/>
      <c r="E658" s="7"/>
      <c r="F658" s="7"/>
      <c r="O658" s="7"/>
    </row>
    <row r="659" spans="2:16" x14ac:dyDescent="0.2">
      <c r="B659" s="7"/>
      <c r="C659" s="7"/>
      <c r="E659" s="7"/>
      <c r="F659" s="7"/>
      <c r="O659" s="7"/>
    </row>
    <row r="660" spans="2:16" x14ac:dyDescent="0.2">
      <c r="B660" s="7"/>
      <c r="C660" s="7"/>
      <c r="E660" s="7"/>
      <c r="F660" s="7"/>
      <c r="O660" s="7"/>
    </row>
    <row r="661" spans="2:16" x14ac:dyDescent="0.2">
      <c r="B661" s="7"/>
      <c r="C661" s="7"/>
      <c r="E661" s="7"/>
      <c r="F661" s="7"/>
      <c r="O661" s="7"/>
    </row>
    <row r="662" spans="2:16" x14ac:dyDescent="0.2">
      <c r="B662" s="7"/>
      <c r="C662" s="7"/>
      <c r="E662" s="7"/>
      <c r="F662" s="7"/>
      <c r="O662" s="7"/>
    </row>
    <row r="663" spans="2:16" x14ac:dyDescent="0.2">
      <c r="B663" s="7"/>
      <c r="C663" s="7"/>
      <c r="E663" s="7"/>
      <c r="F663" s="7"/>
      <c r="O663" s="7"/>
      <c r="P663" s="14"/>
    </row>
    <row r="664" spans="2:16" x14ac:dyDescent="0.2">
      <c r="B664" s="7"/>
      <c r="C664" s="7"/>
      <c r="E664" s="7"/>
      <c r="F664" s="7"/>
      <c r="O664" s="7"/>
      <c r="P664" s="14"/>
    </row>
    <row r="665" spans="2:16" x14ac:dyDescent="0.2">
      <c r="B665" s="7"/>
      <c r="C665" s="7"/>
      <c r="E665" s="7"/>
      <c r="F665" s="7"/>
      <c r="O665" s="7"/>
      <c r="P665" s="14"/>
    </row>
    <row r="666" spans="2:16" x14ac:dyDescent="0.2">
      <c r="B666" s="7"/>
      <c r="C666" s="7"/>
      <c r="E666" s="7"/>
      <c r="F666" s="7"/>
      <c r="O666" s="7"/>
      <c r="P666" s="14"/>
    </row>
    <row r="667" spans="2:16" x14ac:dyDescent="0.2">
      <c r="B667" s="7"/>
      <c r="C667" s="7"/>
      <c r="E667" s="7"/>
      <c r="F667" s="7"/>
      <c r="O667" s="7"/>
      <c r="P667" s="14"/>
    </row>
    <row r="668" spans="2:16" x14ac:dyDescent="0.2">
      <c r="B668" s="7"/>
      <c r="C668" s="7"/>
      <c r="E668" s="7"/>
      <c r="F668" s="7"/>
      <c r="O668" s="7"/>
      <c r="P668" s="14"/>
    </row>
    <row r="669" spans="2:16" x14ac:dyDescent="0.2">
      <c r="B669" s="7"/>
      <c r="C669" s="7"/>
      <c r="E669" s="7"/>
      <c r="F669" s="7"/>
      <c r="O669" s="7"/>
      <c r="P669" s="14"/>
    </row>
    <row r="670" spans="2:16" x14ac:dyDescent="0.2">
      <c r="B670" s="7"/>
      <c r="C670" s="7"/>
      <c r="E670" s="7"/>
      <c r="F670" s="7"/>
      <c r="O670" s="7"/>
      <c r="P670" s="14"/>
    </row>
    <row r="671" spans="2:16" x14ac:dyDescent="0.2">
      <c r="B671" s="7"/>
      <c r="C671" s="7"/>
      <c r="E671" s="7"/>
      <c r="F671" s="7"/>
      <c r="O671" s="7"/>
      <c r="P671" s="14"/>
    </row>
    <row r="672" spans="2:16" x14ac:dyDescent="0.2">
      <c r="B672" s="7"/>
      <c r="C672" s="7"/>
      <c r="E672" s="7"/>
      <c r="F672" s="7"/>
      <c r="O672" s="7"/>
      <c r="P672" s="14"/>
    </row>
    <row r="673" spans="2:16" x14ac:dyDescent="0.2">
      <c r="B673" s="7"/>
      <c r="C673" s="7"/>
      <c r="E673" s="7"/>
      <c r="F673" s="7"/>
      <c r="O673" s="7"/>
      <c r="P673" s="14"/>
    </row>
    <row r="674" spans="2:16" x14ac:dyDescent="0.2">
      <c r="B674" s="7"/>
      <c r="C674" s="7"/>
      <c r="E674" s="7"/>
      <c r="F674" s="7"/>
      <c r="O674" s="7"/>
      <c r="P674" s="14"/>
    </row>
    <row r="675" spans="2:16" x14ac:dyDescent="0.2">
      <c r="B675" s="7"/>
      <c r="C675" s="7"/>
      <c r="E675" s="7"/>
      <c r="F675" s="7"/>
      <c r="O675" s="7"/>
      <c r="P675" s="14"/>
    </row>
    <row r="676" spans="2:16" x14ac:dyDescent="0.2">
      <c r="B676" s="7"/>
      <c r="C676" s="7"/>
      <c r="E676" s="7"/>
      <c r="F676" s="7"/>
      <c r="O676" s="7"/>
      <c r="P676" s="14"/>
    </row>
    <row r="677" spans="2:16" x14ac:dyDescent="0.2">
      <c r="B677" s="7"/>
      <c r="C677" s="7"/>
      <c r="E677" s="7"/>
      <c r="F677" s="7"/>
      <c r="O677" s="7"/>
      <c r="P677" s="14"/>
    </row>
    <row r="678" spans="2:16" x14ac:dyDescent="0.2">
      <c r="B678" s="7"/>
      <c r="C678" s="7"/>
      <c r="E678" s="7"/>
      <c r="F678" s="7"/>
      <c r="O678" s="7"/>
      <c r="P678" s="14"/>
    </row>
    <row r="679" spans="2:16" x14ac:dyDescent="0.2">
      <c r="B679" s="7"/>
      <c r="C679" s="7"/>
      <c r="E679" s="7"/>
      <c r="F679" s="7"/>
      <c r="O679" s="7"/>
      <c r="P679" s="14"/>
    </row>
    <row r="680" spans="2:16" x14ac:dyDescent="0.2">
      <c r="B680" s="7"/>
      <c r="C680" s="7"/>
      <c r="E680" s="7"/>
      <c r="F680" s="7"/>
      <c r="O680" s="7"/>
      <c r="P680" s="14"/>
    </row>
    <row r="681" spans="2:16" x14ac:dyDescent="0.2">
      <c r="B681" s="7"/>
      <c r="C681" s="7"/>
      <c r="E681" s="7"/>
      <c r="F681" s="7"/>
      <c r="O681" s="7"/>
      <c r="P681" s="14"/>
    </row>
    <row r="682" spans="2:16" x14ac:dyDescent="0.2">
      <c r="B682" s="7"/>
      <c r="C682" s="7"/>
      <c r="E682" s="7"/>
      <c r="F682" s="7"/>
      <c r="O682" s="7"/>
      <c r="P682" s="14"/>
    </row>
    <row r="683" spans="2:16" x14ac:dyDescent="0.2">
      <c r="B683" s="7"/>
      <c r="C683" s="7"/>
      <c r="E683" s="7"/>
      <c r="F683" s="17"/>
      <c r="O683" s="7"/>
      <c r="P683" s="14"/>
    </row>
    <row r="684" spans="2:16" x14ac:dyDescent="0.2">
      <c r="B684" s="7"/>
      <c r="C684" s="7"/>
      <c r="E684" s="7"/>
      <c r="F684" s="7"/>
      <c r="O684" s="7"/>
      <c r="P684" s="14"/>
    </row>
    <row r="685" spans="2:16" x14ac:dyDescent="0.2">
      <c r="B685" s="7"/>
      <c r="C685" s="7"/>
      <c r="E685" s="7"/>
      <c r="F685" s="7"/>
      <c r="O685" s="7"/>
      <c r="P685" s="14"/>
    </row>
    <row r="686" spans="2:16" x14ac:dyDescent="0.2">
      <c r="B686" s="7"/>
      <c r="C686" s="7"/>
      <c r="E686" s="7"/>
      <c r="F686" s="7"/>
      <c r="O686" s="7"/>
      <c r="P686" s="14"/>
    </row>
    <row r="687" spans="2:16" x14ac:dyDescent="0.2">
      <c r="B687" s="7"/>
      <c r="C687" s="7"/>
      <c r="E687" s="7"/>
      <c r="F687" s="7"/>
      <c r="O687" s="7"/>
      <c r="P687" s="14"/>
    </row>
    <row r="688" spans="2:16" x14ac:dyDescent="0.2">
      <c r="B688" s="7"/>
      <c r="C688" s="7"/>
      <c r="E688" s="7"/>
      <c r="F688" s="7"/>
      <c r="O688" s="7"/>
      <c r="P688" s="15"/>
    </row>
    <row r="689" spans="2:16" x14ac:dyDescent="0.2">
      <c r="B689" s="7"/>
      <c r="C689" s="7"/>
      <c r="E689" s="7"/>
      <c r="F689" s="7"/>
      <c r="O689" s="7"/>
      <c r="P689" s="15"/>
    </row>
    <row r="690" spans="2:16" x14ac:dyDescent="0.2">
      <c r="B690" s="7"/>
      <c r="C690" s="7"/>
      <c r="E690" s="7"/>
      <c r="F690" s="7"/>
      <c r="O690" s="7"/>
      <c r="P690" s="14"/>
    </row>
    <row r="691" spans="2:16" x14ac:dyDescent="0.2">
      <c r="B691" s="7"/>
      <c r="C691" s="7"/>
      <c r="E691" s="7"/>
      <c r="F691" s="7"/>
      <c r="O691" s="7"/>
      <c r="P691" s="14"/>
    </row>
    <row r="692" spans="2:16" x14ac:dyDescent="0.2">
      <c r="B692" s="7"/>
      <c r="C692" s="7"/>
      <c r="E692" s="7"/>
      <c r="F692" s="7"/>
      <c r="O692" s="7"/>
      <c r="P692" s="14"/>
    </row>
    <row r="693" spans="2:16" x14ac:dyDescent="0.2">
      <c r="B693" s="7"/>
      <c r="C693" s="7"/>
      <c r="E693" s="7"/>
      <c r="F693" s="7"/>
      <c r="O693" s="7"/>
      <c r="P693" s="14"/>
    </row>
    <row r="694" spans="2:16" x14ac:dyDescent="0.2">
      <c r="B694" s="7"/>
      <c r="C694" s="7"/>
      <c r="E694" s="7"/>
      <c r="F694" s="7"/>
      <c r="O694" s="7"/>
      <c r="P694" s="14"/>
    </row>
    <row r="695" spans="2:16" x14ac:dyDescent="0.2">
      <c r="B695" s="7"/>
      <c r="C695" s="7"/>
      <c r="E695" s="7"/>
      <c r="F695" s="7"/>
      <c r="O695" s="7"/>
      <c r="P695" s="14"/>
    </row>
    <row r="696" spans="2:16" x14ac:dyDescent="0.2">
      <c r="B696" s="7"/>
      <c r="C696" s="7"/>
      <c r="E696" s="7"/>
      <c r="F696" s="7"/>
      <c r="O696" s="7"/>
      <c r="P696" s="14"/>
    </row>
    <row r="697" spans="2:16" x14ac:dyDescent="0.2">
      <c r="B697" s="7"/>
      <c r="C697" s="7"/>
      <c r="E697" s="7"/>
      <c r="F697" s="7"/>
      <c r="O697" s="7"/>
      <c r="P697" s="14"/>
    </row>
    <row r="698" spans="2:16" x14ac:dyDescent="0.2">
      <c r="B698" s="7"/>
      <c r="C698" s="7"/>
      <c r="E698" s="7"/>
      <c r="F698" s="7"/>
      <c r="O698" s="7"/>
      <c r="P698" s="14"/>
    </row>
    <row r="699" spans="2:16" x14ac:dyDescent="0.2">
      <c r="B699" s="7"/>
      <c r="C699" s="7"/>
      <c r="E699" s="7"/>
      <c r="F699" s="7"/>
      <c r="O699" s="7"/>
      <c r="P699" s="14"/>
    </row>
    <row r="700" spans="2:16" x14ac:dyDescent="0.2">
      <c r="B700" s="7"/>
      <c r="C700" s="7"/>
      <c r="E700" s="7"/>
      <c r="F700" s="7"/>
      <c r="O700" s="7"/>
      <c r="P700" s="14"/>
    </row>
    <row r="701" spans="2:16" x14ac:dyDescent="0.2">
      <c r="B701" s="7"/>
      <c r="C701" s="7"/>
      <c r="E701" s="7"/>
      <c r="F701" s="7"/>
      <c r="O701" s="7"/>
      <c r="P701" s="14"/>
    </row>
    <row r="702" spans="2:16" x14ac:dyDescent="0.2">
      <c r="B702" s="7"/>
      <c r="C702" s="7"/>
      <c r="E702" s="7"/>
      <c r="F702" s="7"/>
      <c r="O702" s="7"/>
      <c r="P702" s="14"/>
    </row>
    <row r="703" spans="2:16" x14ac:dyDescent="0.2">
      <c r="B703" s="7"/>
      <c r="C703" s="7"/>
      <c r="E703" s="7"/>
      <c r="F703" s="7"/>
      <c r="O703" s="7"/>
      <c r="P703" s="14"/>
    </row>
    <row r="704" spans="2:16" x14ac:dyDescent="0.2">
      <c r="B704" s="7"/>
      <c r="C704" s="7"/>
      <c r="E704" s="7"/>
      <c r="F704" s="7"/>
      <c r="O704" s="7"/>
      <c r="P704" s="14"/>
    </row>
    <row r="705" spans="2:16" x14ac:dyDescent="0.2">
      <c r="B705" s="7"/>
      <c r="C705" s="7"/>
      <c r="E705" s="7"/>
      <c r="F705" s="7"/>
      <c r="O705" s="7"/>
      <c r="P705" s="14"/>
    </row>
    <row r="706" spans="2:16" x14ac:dyDescent="0.2">
      <c r="B706" s="7"/>
      <c r="C706" s="7"/>
      <c r="E706" s="7"/>
      <c r="F706" s="7"/>
      <c r="O706" s="7"/>
      <c r="P706" s="14"/>
    </row>
    <row r="707" spans="2:16" x14ac:dyDescent="0.2">
      <c r="B707" s="7"/>
      <c r="C707" s="7"/>
      <c r="E707" s="7"/>
      <c r="F707" s="7"/>
      <c r="O707" s="7"/>
      <c r="P707" s="14"/>
    </row>
    <row r="708" spans="2:16" x14ac:dyDescent="0.2">
      <c r="B708" s="7"/>
      <c r="C708" s="7"/>
      <c r="E708" s="7"/>
      <c r="F708" s="7"/>
      <c r="O708" s="7"/>
      <c r="P708" s="14"/>
    </row>
    <row r="709" spans="2:16" x14ac:dyDescent="0.2">
      <c r="B709" s="7"/>
      <c r="C709" s="7"/>
      <c r="E709" s="7"/>
      <c r="F709" s="7"/>
      <c r="O709" s="7"/>
      <c r="P709" s="14"/>
    </row>
    <row r="710" spans="2:16" x14ac:dyDescent="0.2">
      <c r="B710" s="7"/>
      <c r="C710" s="7"/>
      <c r="E710" s="7"/>
      <c r="F710" s="7"/>
      <c r="O710" s="7"/>
      <c r="P710" s="14"/>
    </row>
    <row r="711" spans="2:16" x14ac:dyDescent="0.2">
      <c r="B711" s="7"/>
      <c r="C711" s="7"/>
      <c r="E711" s="7"/>
      <c r="F711" s="7"/>
      <c r="O711" s="7"/>
      <c r="P711" s="14"/>
    </row>
    <row r="712" spans="2:16" x14ac:dyDescent="0.2">
      <c r="B712" s="7"/>
      <c r="C712" s="7"/>
      <c r="E712" s="7"/>
      <c r="F712" s="7"/>
      <c r="O712" s="7"/>
      <c r="P712" s="14"/>
    </row>
    <row r="713" spans="2:16" x14ac:dyDescent="0.2">
      <c r="B713" s="7"/>
      <c r="C713" s="7"/>
      <c r="E713" s="7"/>
      <c r="F713" s="7"/>
      <c r="O713" s="7"/>
      <c r="P713" s="14"/>
    </row>
    <row r="714" spans="2:16" x14ac:dyDescent="0.2">
      <c r="B714" s="7"/>
      <c r="C714" s="7"/>
      <c r="E714" s="7"/>
      <c r="F714" s="7"/>
      <c r="O714" s="7"/>
      <c r="P714" s="14"/>
    </row>
    <row r="715" spans="2:16" x14ac:dyDescent="0.2">
      <c r="B715" s="7"/>
      <c r="C715" s="7"/>
      <c r="E715" s="7"/>
      <c r="F715" s="7"/>
      <c r="O715" s="7"/>
      <c r="P715" s="14"/>
    </row>
    <row r="716" spans="2:16" x14ac:dyDescent="0.2">
      <c r="B716" s="7"/>
      <c r="C716" s="7"/>
      <c r="E716" s="7"/>
      <c r="F716" s="7"/>
      <c r="O716" s="7"/>
      <c r="P716" s="14"/>
    </row>
    <row r="717" spans="2:16" x14ac:dyDescent="0.2">
      <c r="B717" s="7"/>
      <c r="C717" s="7"/>
      <c r="E717" s="7"/>
      <c r="F717" s="7"/>
      <c r="O717" s="7"/>
      <c r="P717" s="14"/>
    </row>
    <row r="718" spans="2:16" x14ac:dyDescent="0.2">
      <c r="B718" s="7"/>
      <c r="C718" s="7"/>
      <c r="E718" s="7"/>
      <c r="F718" s="7"/>
      <c r="O718" s="7"/>
      <c r="P718" s="14"/>
    </row>
    <row r="719" spans="2:16" x14ac:dyDescent="0.2">
      <c r="B719" s="7"/>
      <c r="C719" s="7"/>
      <c r="E719" s="7"/>
      <c r="F719" s="7"/>
      <c r="O719" s="7"/>
      <c r="P719" s="14"/>
    </row>
    <row r="720" spans="2:16" x14ac:dyDescent="0.2">
      <c r="B720" s="7"/>
      <c r="C720" s="7"/>
      <c r="E720" s="7"/>
      <c r="F720" s="7"/>
      <c r="O720" s="7"/>
      <c r="P720" s="14"/>
    </row>
    <row r="721" spans="2:16" x14ac:dyDescent="0.2">
      <c r="B721" s="7"/>
      <c r="C721" s="7"/>
      <c r="E721" s="7"/>
      <c r="F721" s="7"/>
      <c r="O721" s="7"/>
      <c r="P721" s="14"/>
    </row>
    <row r="722" spans="2:16" x14ac:dyDescent="0.2">
      <c r="B722" s="7"/>
      <c r="C722" s="7"/>
      <c r="E722" s="7"/>
      <c r="F722" s="7"/>
      <c r="O722" s="7"/>
      <c r="P722" s="14"/>
    </row>
    <row r="723" spans="2:16" x14ac:dyDescent="0.2">
      <c r="B723" s="7"/>
      <c r="C723" s="7"/>
      <c r="E723" s="7"/>
      <c r="F723" s="7"/>
      <c r="O723" s="7"/>
      <c r="P723" s="14"/>
    </row>
    <row r="724" spans="2:16" x14ac:dyDescent="0.2">
      <c r="B724" s="7"/>
      <c r="C724" s="7"/>
      <c r="E724" s="7"/>
      <c r="F724" s="7"/>
      <c r="O724" s="7"/>
      <c r="P724" s="14"/>
    </row>
    <row r="725" spans="2:16" x14ac:dyDescent="0.2">
      <c r="B725" s="7"/>
      <c r="C725" s="7"/>
      <c r="E725" s="7"/>
      <c r="F725" s="7"/>
      <c r="O725" s="7"/>
      <c r="P725" s="14"/>
    </row>
    <row r="726" spans="2:16" x14ac:dyDescent="0.2">
      <c r="B726" s="7"/>
      <c r="C726" s="7"/>
      <c r="E726" s="7"/>
      <c r="F726" s="7"/>
      <c r="O726" s="7"/>
      <c r="P726" s="14"/>
    </row>
    <row r="727" spans="2:16" x14ac:dyDescent="0.2">
      <c r="B727" s="7"/>
      <c r="C727" s="7"/>
      <c r="E727" s="7"/>
      <c r="F727" s="7"/>
      <c r="O727" s="7"/>
      <c r="P727" s="14"/>
    </row>
    <row r="728" spans="2:16" x14ac:dyDescent="0.2">
      <c r="B728" s="7"/>
      <c r="C728" s="7"/>
      <c r="E728" s="7"/>
      <c r="F728" s="7"/>
      <c r="O728" s="7"/>
      <c r="P728" s="14"/>
    </row>
    <row r="729" spans="2:16" x14ac:dyDescent="0.2">
      <c r="B729" s="7"/>
      <c r="C729" s="7"/>
      <c r="E729" s="7"/>
      <c r="F729" s="7"/>
      <c r="O729" s="7"/>
      <c r="P729" s="14"/>
    </row>
    <row r="730" spans="2:16" x14ac:dyDescent="0.2">
      <c r="B730" s="7"/>
      <c r="C730" s="7"/>
      <c r="E730" s="7"/>
      <c r="F730" s="7"/>
      <c r="O730" s="7"/>
      <c r="P730" s="14"/>
    </row>
    <row r="731" spans="2:16" x14ac:dyDescent="0.2">
      <c r="B731" s="7"/>
      <c r="C731" s="7"/>
      <c r="E731" s="7"/>
      <c r="F731" s="7"/>
      <c r="O731" s="7"/>
      <c r="P731" s="14"/>
    </row>
    <row r="732" spans="2:16" x14ac:dyDescent="0.2">
      <c r="B732" s="7"/>
      <c r="C732" s="7"/>
      <c r="E732" s="7"/>
      <c r="F732" s="7"/>
      <c r="O732" s="7"/>
      <c r="P732" s="14"/>
    </row>
    <row r="733" spans="2:16" x14ac:dyDescent="0.2">
      <c r="B733" s="7"/>
      <c r="C733" s="7"/>
      <c r="E733" s="7"/>
      <c r="F733" s="7"/>
      <c r="O733" s="7"/>
      <c r="P733" s="14"/>
    </row>
    <row r="734" spans="2:16" x14ac:dyDescent="0.2">
      <c r="B734" s="7"/>
      <c r="C734" s="7"/>
      <c r="E734" s="7"/>
      <c r="F734" s="7"/>
      <c r="O734" s="7"/>
      <c r="P734" s="14"/>
    </row>
    <row r="735" spans="2:16" x14ac:dyDescent="0.2">
      <c r="B735" s="7"/>
      <c r="C735" s="7"/>
      <c r="E735" s="7"/>
      <c r="F735" s="7"/>
      <c r="O735" s="7"/>
      <c r="P735" s="14"/>
    </row>
    <row r="736" spans="2:16" x14ac:dyDescent="0.2">
      <c r="B736" s="7"/>
      <c r="C736" s="7"/>
      <c r="E736" s="7"/>
      <c r="F736" s="7"/>
      <c r="O736" s="7"/>
      <c r="P736" s="14"/>
    </row>
    <row r="737" spans="2:16" x14ac:dyDescent="0.2">
      <c r="B737" s="7"/>
      <c r="C737" s="7"/>
      <c r="E737" s="7"/>
      <c r="F737" s="7"/>
      <c r="O737" s="7"/>
      <c r="P737" s="14"/>
    </row>
    <row r="738" spans="2:16" x14ac:dyDescent="0.2">
      <c r="B738" s="7"/>
      <c r="C738" s="7"/>
      <c r="E738" s="7"/>
      <c r="F738" s="7"/>
      <c r="O738" s="7"/>
      <c r="P738" s="14"/>
    </row>
    <row r="739" spans="2:16" x14ac:dyDescent="0.2">
      <c r="B739" s="7"/>
      <c r="C739" s="7"/>
      <c r="E739" s="7"/>
      <c r="F739" s="7"/>
      <c r="O739" s="7"/>
      <c r="P739" s="14"/>
    </row>
    <row r="740" spans="2:16" x14ac:dyDescent="0.2">
      <c r="B740" s="7"/>
      <c r="C740" s="7"/>
      <c r="E740" s="7"/>
      <c r="F740" s="7"/>
      <c r="O740" s="7"/>
      <c r="P740" s="14"/>
    </row>
    <row r="741" spans="2:16" x14ac:dyDescent="0.2">
      <c r="B741" s="7"/>
      <c r="C741" s="7"/>
      <c r="E741" s="7"/>
      <c r="F741" s="7"/>
      <c r="O741" s="7"/>
      <c r="P741" s="14"/>
    </row>
    <row r="742" spans="2:16" x14ac:dyDescent="0.2">
      <c r="B742" s="7"/>
      <c r="C742" s="7"/>
      <c r="E742" s="7"/>
      <c r="F742" s="7"/>
      <c r="O742" s="7"/>
      <c r="P742" s="14"/>
    </row>
    <row r="743" spans="2:16" x14ac:dyDescent="0.2">
      <c r="B743" s="7"/>
      <c r="C743" s="7"/>
      <c r="E743" s="7"/>
      <c r="F743" s="7"/>
      <c r="O743" s="7"/>
      <c r="P743" s="14"/>
    </row>
    <row r="744" spans="2:16" x14ac:dyDescent="0.2">
      <c r="B744" s="7"/>
      <c r="C744" s="7"/>
      <c r="E744" s="7"/>
      <c r="F744" s="7"/>
      <c r="O744" s="7"/>
      <c r="P744" s="14"/>
    </row>
    <row r="745" spans="2:16" x14ac:dyDescent="0.2">
      <c r="B745" s="7"/>
      <c r="C745" s="7"/>
      <c r="E745" s="7"/>
      <c r="F745" s="7"/>
      <c r="O745" s="7"/>
    </row>
    <row r="746" spans="2:16" x14ac:dyDescent="0.2">
      <c r="B746" s="7"/>
      <c r="C746" s="7"/>
      <c r="E746" s="7"/>
      <c r="F746" s="7"/>
      <c r="O746" s="7"/>
    </row>
    <row r="747" spans="2:16" x14ac:dyDescent="0.2">
      <c r="B747" s="7"/>
      <c r="C747" s="7"/>
      <c r="E747" s="7"/>
      <c r="F747" s="7"/>
      <c r="O747" s="7"/>
    </row>
    <row r="748" spans="2:16" x14ac:dyDescent="0.2">
      <c r="B748" s="7"/>
      <c r="C748" s="7"/>
      <c r="E748" s="7"/>
      <c r="F748" s="7"/>
      <c r="O748" s="7"/>
      <c r="P748" s="14"/>
    </row>
    <row r="749" spans="2:16" x14ac:dyDescent="0.2">
      <c r="B749" s="7"/>
      <c r="C749" s="7"/>
      <c r="E749" s="7"/>
      <c r="F749" s="7"/>
      <c r="O749" s="7"/>
      <c r="P749" s="14"/>
    </row>
    <row r="750" spans="2:16" x14ac:dyDescent="0.2">
      <c r="B750" s="7"/>
      <c r="C750" s="7"/>
      <c r="E750" s="7"/>
      <c r="F750" s="7"/>
      <c r="O750" s="7"/>
      <c r="P750" s="14"/>
    </row>
    <row r="751" spans="2:16" x14ac:dyDescent="0.2">
      <c r="B751" s="7"/>
      <c r="C751" s="7"/>
      <c r="E751" s="7"/>
      <c r="F751" s="7"/>
      <c r="O751" s="7"/>
      <c r="P751" s="14"/>
    </row>
    <row r="752" spans="2:16" x14ac:dyDescent="0.2">
      <c r="B752" s="7"/>
      <c r="C752" s="7"/>
      <c r="E752" s="7"/>
      <c r="F752" s="7"/>
      <c r="O752" s="7"/>
      <c r="P752" s="14"/>
    </row>
    <row r="753" spans="2:16" x14ac:dyDescent="0.2">
      <c r="B753" s="7"/>
      <c r="C753" s="7"/>
      <c r="E753" s="7"/>
      <c r="F753" s="7"/>
      <c r="O753" s="7"/>
      <c r="P753" s="14"/>
    </row>
    <row r="754" spans="2:16" x14ac:dyDescent="0.2">
      <c r="B754" s="7"/>
      <c r="C754" s="7"/>
      <c r="E754" s="7"/>
      <c r="F754" s="7"/>
      <c r="O754" s="7"/>
      <c r="P754" s="14"/>
    </row>
    <row r="755" spans="2:16" x14ac:dyDescent="0.2">
      <c r="B755" s="7"/>
      <c r="C755" s="7"/>
      <c r="E755" s="7"/>
      <c r="F755" s="7"/>
      <c r="O755" s="7"/>
      <c r="P755" s="14"/>
    </row>
    <row r="756" spans="2:16" x14ac:dyDescent="0.2">
      <c r="B756" s="7"/>
      <c r="C756" s="7"/>
      <c r="E756" s="7"/>
      <c r="F756" s="7"/>
      <c r="O756" s="7"/>
      <c r="P756" s="14"/>
    </row>
    <row r="757" spans="2:16" x14ac:dyDescent="0.2">
      <c r="B757" s="7"/>
      <c r="C757" s="7"/>
      <c r="E757" s="7"/>
      <c r="F757" s="7"/>
      <c r="O757" s="7"/>
      <c r="P757" s="14"/>
    </row>
    <row r="758" spans="2:16" x14ac:dyDescent="0.2">
      <c r="B758" s="7"/>
      <c r="C758" s="7"/>
      <c r="E758" s="7"/>
      <c r="F758" s="7"/>
      <c r="O758" s="7"/>
      <c r="P758" s="14"/>
    </row>
    <row r="759" spans="2:16" x14ac:dyDescent="0.2">
      <c r="B759" s="7"/>
      <c r="C759" s="7"/>
      <c r="E759" s="7"/>
      <c r="F759" s="7"/>
      <c r="O759" s="7"/>
      <c r="P759" s="14"/>
    </row>
    <row r="760" spans="2:16" x14ac:dyDescent="0.2">
      <c r="B760" s="7"/>
      <c r="C760" s="7"/>
      <c r="E760" s="7"/>
      <c r="F760" s="7"/>
      <c r="O760" s="7"/>
      <c r="P760" s="14"/>
    </row>
    <row r="1048505" spans="13:13" x14ac:dyDescent="0.2">
      <c r="M1048505" t="s">
        <v>171</v>
      </c>
    </row>
  </sheetData>
  <hyperlinks>
    <hyperlink ref="P492" r:id="rId1" display="https://doi.org/10.1007/s00216-018-0985-y" xr:uid="{736D666E-807C-174B-B159-6AFEDC041CF2}"/>
    <hyperlink ref="P493" r:id="rId2" display="https://doi.org/10.1007/s00216-018-0985-y" xr:uid="{E1789161-BD39-B248-90C6-4B6E71388BC7}"/>
    <hyperlink ref="P494" r:id="rId3" display="https://doi.org/10.1007/s00216-018-0985-y" xr:uid="{0E32E5EA-83A5-D248-BD34-BAF4AFDA2A41}"/>
    <hyperlink ref="P495" r:id="rId4" display="https://doi.org/10.1007/s00216-018-0985-y" xr:uid="{262ACBC1-34C7-3A45-A915-4F2DD59670BD}"/>
    <hyperlink ref="P496" r:id="rId5" display="https://doi.org/10.2116/analsci.18sdp04" xr:uid="{7D120F43-2C67-C44F-B784-4899050D6E95}"/>
    <hyperlink ref="P500" r:id="rId6" display="https://doi.org/10.2116/analsci.18sdp04" xr:uid="{637452B4-243C-464E-8499-C07A9F1FC323}"/>
    <hyperlink ref="P504" r:id="rId7" display="https://doi.org/10.1016/j.actbio.2021.03.046" xr:uid="{031A2836-FADB-2F49-8DBC-76D3D47F7FCE}"/>
    <hyperlink ref="P505:P509" r:id="rId8" display="https://doi.org/10.1016/j.actbio.2021.03.046" xr:uid="{3D01338C-D6C2-CC48-9730-1F225514D360}"/>
    <hyperlink ref="P510" r:id="rId9" display="https://doi.org/10.1016/j.actbio.2021.03.046" xr:uid="{801583E7-364B-6B41-BD68-48ABB2813EDD}"/>
    <hyperlink ref="P511:P515" r:id="rId10" display="https://doi.org/10.1016/j.actbio.2021.03.046" xr:uid="{EFDF8960-F04C-5044-9881-12742DD8E2A3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 chip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Dufva</cp:lastModifiedBy>
  <dcterms:created xsi:type="dcterms:W3CDTF">2022-10-21T05:58:11Z</dcterms:created>
  <dcterms:modified xsi:type="dcterms:W3CDTF">2022-10-21T06:07:08Z</dcterms:modified>
</cp:coreProperties>
</file>