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suke/Documents/US_Work/Paper/2021_Methylated Triterpenoids/Second_Submission/Nature/Submission/"/>
    </mc:Choice>
  </mc:AlternateContent>
  <xr:revisionPtr revIDLastSave="0" documentId="13_ncr:1_{83F347E6-68F5-BC48-9683-8E5EDBB885B4}" xr6:coauthVersionLast="47" xr6:coauthVersionMax="47" xr10:uidLastSave="{00000000-0000-0000-0000-000000000000}"/>
  <bookViews>
    <workbookView xWindow="0" yWindow="1220" windowWidth="28800" windowHeight="15860" xr2:uid="{E9FD5681-EC5D-8E4D-8BB3-072B6CDFD436}"/>
  </bookViews>
  <sheets>
    <sheet name="Table S1" sheetId="5" r:id="rId1"/>
    <sheet name="Table S2" sheetId="4" r:id="rId2"/>
    <sheet name="Table S3" sheetId="3" r:id="rId3"/>
    <sheet name="Table S4" sheetId="2" r:id="rId4"/>
    <sheet name="Table S5" sheetId="1" r:id="rId5"/>
    <sheet name="Table S6" sheetId="8" r:id="rId6"/>
    <sheet name="Table S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93" i="7" l="1"/>
  <c r="J688" i="7"/>
  <c r="J659" i="7"/>
  <c r="J656" i="7"/>
  <c r="J645" i="7"/>
  <c r="J643" i="7"/>
  <c r="O647" i="7" s="1"/>
  <c r="J637" i="7"/>
  <c r="J625" i="7"/>
  <c r="J615" i="7"/>
  <c r="J606" i="7"/>
  <c r="J603" i="7"/>
  <c r="J601" i="7"/>
  <c r="J595" i="7"/>
  <c r="J588" i="7"/>
  <c r="J585" i="7"/>
  <c r="J573" i="7"/>
  <c r="J571" i="7"/>
  <c r="J566" i="7"/>
  <c r="J564" i="7"/>
  <c r="J561" i="7"/>
  <c r="J559" i="7"/>
  <c r="J554" i="7"/>
  <c r="J536" i="7"/>
  <c r="J512" i="7"/>
  <c r="J507" i="7"/>
  <c r="J505" i="7"/>
  <c r="J503" i="7"/>
  <c r="J486" i="7"/>
  <c r="J482" i="7"/>
  <c r="J478" i="7"/>
  <c r="J471" i="7"/>
  <c r="J467" i="7"/>
  <c r="J464" i="7"/>
  <c r="J461" i="7"/>
  <c r="J438" i="7"/>
  <c r="J436" i="7"/>
  <c r="J432" i="7"/>
  <c r="J422" i="7"/>
  <c r="J401" i="7"/>
  <c r="J377" i="7"/>
  <c r="J375" i="7"/>
  <c r="J373" i="7"/>
  <c r="J369" i="7"/>
  <c r="J365" i="7"/>
  <c r="J363" i="7"/>
  <c r="J358" i="7"/>
  <c r="J352" i="7"/>
  <c r="J350" i="7"/>
  <c r="J348" i="7"/>
  <c r="J346" i="7"/>
  <c r="J336" i="7"/>
  <c r="J334" i="7"/>
  <c r="J332" i="7"/>
  <c r="J313" i="7"/>
  <c r="J310" i="7"/>
  <c r="J308" i="7"/>
  <c r="J184" i="7"/>
  <c r="J182" i="7"/>
  <c r="J180" i="7"/>
  <c r="J176" i="7"/>
  <c r="J165" i="7"/>
  <c r="J163" i="7"/>
  <c r="J161" i="7"/>
  <c r="J159" i="7"/>
  <c r="J157" i="7"/>
  <c r="J155" i="7"/>
  <c r="J151" i="7"/>
  <c r="J121" i="7"/>
  <c r="J115" i="7"/>
  <c r="J108" i="7"/>
  <c r="J106" i="7"/>
  <c r="J104" i="7"/>
  <c r="J74" i="7"/>
  <c r="J72" i="7"/>
  <c r="J55" i="7"/>
  <c r="J52" i="7"/>
  <c r="J50" i="7"/>
  <c r="J48" i="7"/>
  <c r="J46" i="7"/>
  <c r="J44" i="7"/>
  <c r="J42" i="7"/>
  <c r="O640" i="7" l="1"/>
  <c r="O695" i="7"/>
  <c r="O575" i="7"/>
  <c r="O608" i="7"/>
  <c r="O118" i="7"/>
  <c r="O367" i="7"/>
  <c r="O440" i="7"/>
  <c r="O338" i="7"/>
  <c r="O178" i="7"/>
  <c r="F44" i="2"/>
  <c r="G44" i="2"/>
  <c r="G45" i="2" s="1"/>
  <c r="G23" i="4"/>
  <c r="F23" i="4"/>
  <c r="E44" i="2"/>
  <c r="D44" i="2"/>
  <c r="G24" i="4"/>
  <c r="C145" i="5"/>
  <c r="C144" i="5"/>
  <c r="B144" i="5"/>
  <c r="E22" i="4"/>
  <c r="E24" i="4" s="1"/>
  <c r="D22" i="4"/>
  <c r="C22" i="4"/>
  <c r="E45" i="2" l="1"/>
  <c r="D23" i="4"/>
  <c r="E23" i="4"/>
</calcChain>
</file>

<file path=xl/sharedStrings.xml><?xml version="1.0" encoding="utf-8"?>
<sst xmlns="http://schemas.openxmlformats.org/spreadsheetml/2006/main" count="5028" uniqueCount="2085">
  <si>
    <t>SC</t>
  </si>
  <si>
    <t>HpnP</t>
  </si>
  <si>
    <t>Assembly level</t>
  </si>
  <si>
    <t>Cyanobacteria
(Oxyphotobacteria)</t>
  </si>
  <si>
    <t>Chroococcidiopsidales</t>
  </si>
  <si>
    <t>Chroococcidiopsidaceae</t>
  </si>
  <si>
    <t>Chroococcidiopsis thermalis PCC 7203</t>
  </si>
  <si>
    <t>ND</t>
  </si>
  <si>
    <t>Complete</t>
  </si>
  <si>
    <t>Gloeobacterales</t>
  </si>
  <si>
    <t>Gloeobacteraceae</t>
  </si>
  <si>
    <t>Gloeobacter violaceus PCC 7421</t>
  </si>
  <si>
    <t>BAC91998</t>
  </si>
  <si>
    <t>BAC90255</t>
  </si>
  <si>
    <t>Gloeobacter kilaueensis JS1</t>
  </si>
  <si>
    <t>AGY58659</t>
  </si>
  <si>
    <t>AGY59815</t>
  </si>
  <si>
    <t>Anthocerotibacter panamensis C109</t>
  </si>
  <si>
    <t>WP_218081202</t>
  </si>
  <si>
    <t>Gloeoemargaritales</t>
  </si>
  <si>
    <t>Gloeomargaritaceae</t>
  </si>
  <si>
    <t>Gloeomargarita lithophora Alchichica-D10</t>
  </si>
  <si>
    <t>APB34375</t>
  </si>
  <si>
    <t>APB33887</t>
  </si>
  <si>
    <t>Chromosome</t>
  </si>
  <si>
    <t>C42_A2020_066</t>
  </si>
  <si>
    <t>MBF2097601</t>
  </si>
  <si>
    <t>MBF2099020</t>
  </si>
  <si>
    <t>Contig</t>
  </si>
  <si>
    <t>Nostocales</t>
  </si>
  <si>
    <t>Aphanizomenonaceae</t>
  </si>
  <si>
    <t>Anabaenopsis circularis NIES-21</t>
  </si>
  <si>
    <t>BAY18756</t>
  </si>
  <si>
    <t>BAY17779</t>
  </si>
  <si>
    <t>Aphanizomenon flos-aquae DEX188</t>
  </si>
  <si>
    <t>QSV67408</t>
  </si>
  <si>
    <t>Dolichospermum flos-aquae CCAP 1403/13F</t>
  </si>
  <si>
    <t>QJB44070</t>
  </si>
  <si>
    <t>Cylindrospermopsis raciborskii N8</t>
  </si>
  <si>
    <t>Cylindrospermopsis curvispora</t>
  </si>
  <si>
    <t>QNP29072</t>
  </si>
  <si>
    <t>Nodularia spumigena UHCC 0039</t>
  </si>
  <si>
    <t>Calotrichaceae</t>
  </si>
  <si>
    <t>Scaffold</t>
  </si>
  <si>
    <t>Calothrix sp. NIES-4101</t>
  </si>
  <si>
    <t>BAZ42084</t>
  </si>
  <si>
    <t>BAZ38251</t>
  </si>
  <si>
    <t>Calothrix sp. PCC 7716</t>
  </si>
  <si>
    <t>BDA70843</t>
  </si>
  <si>
    <t>BDA74930</t>
  </si>
  <si>
    <t>Calothrix sp. PCC 7507</t>
  </si>
  <si>
    <t>AFY30807</t>
  </si>
  <si>
    <t>Calothrix sp. PCC 6303</t>
  </si>
  <si>
    <t>AFZ02674</t>
  </si>
  <si>
    <t>Calothrix sp. NIES-4071</t>
  </si>
  <si>
    <t>BAZ11305</t>
  </si>
  <si>
    <t>Calothrix sp. NIES-3974</t>
  </si>
  <si>
    <t>Calothrix sp. NIES-2098</t>
  </si>
  <si>
    <t>BAY07003</t>
  </si>
  <si>
    <t>Calothrix sp. 336/3</t>
  </si>
  <si>
    <t>Chlorogloeopsidaceae</t>
  </si>
  <si>
    <t>Chlorogloeopsis fritschii PCC 6912</t>
  </si>
  <si>
    <t>RUR72374</t>
  </si>
  <si>
    <t>RUR74466</t>
  </si>
  <si>
    <t>Fortieaceae</t>
  </si>
  <si>
    <t>Aulosira sp. FACHB-615</t>
  </si>
  <si>
    <t>Hapalosiphonaceae</t>
  </si>
  <si>
    <t>Fischerella sp. NIES-3754</t>
  </si>
  <si>
    <t>BAU06765</t>
  </si>
  <si>
    <t>Fischerella sp. PCC 9605</t>
  </si>
  <si>
    <t>WP_026735136</t>
  </si>
  <si>
    <t>WP_026735140</t>
  </si>
  <si>
    <t>Fischerella muscicola</t>
  </si>
  <si>
    <t>PLZ86191</t>
  </si>
  <si>
    <t>PLZ83382</t>
  </si>
  <si>
    <t>Fischerella sp. FACHB-380</t>
  </si>
  <si>
    <t>MBD2432612</t>
  </si>
  <si>
    <t>MBD2434437</t>
  </si>
  <si>
    <t>contig</t>
  </si>
  <si>
    <t>Fischerella thermalis CCMEE 5273</t>
  </si>
  <si>
    <t>PMB03521</t>
  </si>
  <si>
    <t>PMB11794</t>
  </si>
  <si>
    <t>Nostocaceae</t>
  </si>
  <si>
    <t>Nostoc punctiforme PCC 73102</t>
  </si>
  <si>
    <t>ACC84529</t>
  </si>
  <si>
    <t>ACC80996</t>
  </si>
  <si>
    <t>Nostoc sp. 'Lobaria pulmonaria (5183) cyanobiont'</t>
  </si>
  <si>
    <t>AVH71263</t>
  </si>
  <si>
    <t>AVH70704</t>
  </si>
  <si>
    <t>Nostoc sp. 'Peltigera membranacea cyanobiont' N6</t>
  </si>
  <si>
    <t>AVH67297</t>
  </si>
  <si>
    <t>AVH64609</t>
  </si>
  <si>
    <t>Nostoc sp. ATCC 53789</t>
  </si>
  <si>
    <t>QHG16153</t>
  </si>
  <si>
    <t>QHG18998</t>
  </si>
  <si>
    <t>Nostoc sp. C052</t>
  </si>
  <si>
    <t>QLE42917</t>
  </si>
  <si>
    <t>QLE40462</t>
  </si>
  <si>
    <t>Nostoc sp. C057</t>
  </si>
  <si>
    <t>QLE48866</t>
  </si>
  <si>
    <t>QLE51738</t>
  </si>
  <si>
    <t>Nostoc sp. CENA543</t>
  </si>
  <si>
    <t>AUT01449</t>
  </si>
  <si>
    <t>Nostoc sp. HK-01</t>
  </si>
  <si>
    <t>BBD62522</t>
  </si>
  <si>
    <t>BBD57599</t>
  </si>
  <si>
    <t>Nostoc sp. MS1</t>
  </si>
  <si>
    <t>BCL35961</t>
  </si>
  <si>
    <t>Nostoc sp. NIES-3756</t>
  </si>
  <si>
    <t>BAT51405</t>
  </si>
  <si>
    <t>Nostoc sp. PCC 7107</t>
  </si>
  <si>
    <t>AFY41090</t>
  </si>
  <si>
    <t>AFY42714</t>
  </si>
  <si>
    <t>Nostoc sp. PCC 7120 = FACHB-418</t>
  </si>
  <si>
    <t>MBD2273283</t>
  </si>
  <si>
    <t>Nostoc sp. PCC 7524</t>
  </si>
  <si>
    <t>AFY48876</t>
  </si>
  <si>
    <t>Nostoc sp. TCL240-02</t>
  </si>
  <si>
    <t>QKQ72847</t>
  </si>
  <si>
    <t>QKQ76231</t>
  </si>
  <si>
    <t>Nostoc sp. TCL26-01</t>
  </si>
  <si>
    <t>QLE55464</t>
  </si>
  <si>
    <t>QLE59431</t>
  </si>
  <si>
    <t>Nostoc sp. UHCC 0702</t>
  </si>
  <si>
    <t>QSJ17331</t>
  </si>
  <si>
    <t>Anabaena sp. 90</t>
  </si>
  <si>
    <t>AFW95474</t>
  </si>
  <si>
    <t>Anabaena sp. WA102</t>
  </si>
  <si>
    <t>ALB41249</t>
  </si>
  <si>
    <t>Anabaena sp. YBS01</t>
  </si>
  <si>
    <t>Trichormus variabilis 0441</t>
  </si>
  <si>
    <t>Trichormus variabilis ATCC 29413</t>
  </si>
  <si>
    <t>ABA24268</t>
  </si>
  <si>
    <t>Anabaena cylindrica PCC 7122</t>
  </si>
  <si>
    <t>AFZ60533</t>
  </si>
  <si>
    <t>Nostoc edaphicum CCNP1411</t>
  </si>
  <si>
    <t>QMS87161</t>
  </si>
  <si>
    <t>QMS89734</t>
  </si>
  <si>
    <t>Nostoc flagelliforme CCNUN1</t>
  </si>
  <si>
    <t>AUB41232</t>
  </si>
  <si>
    <t>AUB39230</t>
  </si>
  <si>
    <t>Richelia sinica FACHB-800</t>
  </si>
  <si>
    <t>QXE23512</t>
  </si>
  <si>
    <t>Nostoc sphaeroides CCNUC1</t>
  </si>
  <si>
    <t>QFS44104</t>
  </si>
  <si>
    <t>QFS49067</t>
  </si>
  <si>
    <t>Trichormus azollae</t>
  </si>
  <si>
    <t>Anabaena sp. FACHB-83</t>
  </si>
  <si>
    <t>MBD2476020</t>
  </si>
  <si>
    <t>MBD2479428</t>
  </si>
  <si>
    <t>Desmonostoc geniculatum HA4340-LM1</t>
  </si>
  <si>
    <t>MBW4676460</t>
  </si>
  <si>
    <t>MBW4674170</t>
  </si>
  <si>
    <t>Rivularia sp. PCC 7116</t>
  </si>
  <si>
    <t>Rivularia sp. IAM M-261</t>
  </si>
  <si>
    <t>GJD21410</t>
  </si>
  <si>
    <t>GJD23579</t>
  </si>
  <si>
    <t>Scytonemataceae</t>
  </si>
  <si>
    <t>Scytonema hofmannii PCC 7110</t>
  </si>
  <si>
    <t>KYC41481</t>
  </si>
  <si>
    <t>KYC41432</t>
  </si>
  <si>
    <t>Scytonema sp. NIES-4073</t>
  </si>
  <si>
    <t>BAZ23934</t>
  </si>
  <si>
    <t>BAZ24053</t>
  </si>
  <si>
    <t>Iningainema tapete BLCC-T55</t>
  </si>
  <si>
    <t>MBD2770896</t>
  </si>
  <si>
    <t>MBD2770750</t>
  </si>
  <si>
    <t>Brasilonema octagenarum UFV-OR1</t>
  </si>
  <si>
    <t>NMF61294</t>
  </si>
  <si>
    <t>NMF61628</t>
  </si>
  <si>
    <t>Brasilonema sennae CENA114</t>
  </si>
  <si>
    <t>QDL09076</t>
  </si>
  <si>
    <t>QDL11095</t>
  </si>
  <si>
    <t>Scytonema sp. RU_4_4</t>
  </si>
  <si>
    <t>NJM74388</t>
  </si>
  <si>
    <t>NJM70740</t>
  </si>
  <si>
    <t>Scytonema sp. HK-05</t>
  </si>
  <si>
    <t>OKH55418</t>
  </si>
  <si>
    <t>OKH58980</t>
  </si>
  <si>
    <t>Brasilonema bromeliae SPC951</t>
  </si>
  <si>
    <t>NMG18208</t>
  </si>
  <si>
    <t>NMG21256</t>
  </si>
  <si>
    <t>Brasilonema sp. CT11</t>
  </si>
  <si>
    <t>MBP5976187</t>
  </si>
  <si>
    <t>MBP5976314</t>
  </si>
  <si>
    <t>Brasilonema angustatum HA4187-MV1</t>
  </si>
  <si>
    <t>MBW4596055</t>
  </si>
  <si>
    <t>MBW4596456</t>
  </si>
  <si>
    <t>Scytonema tolypothrichoides VB-61278</t>
  </si>
  <si>
    <t>KAB8330371</t>
  </si>
  <si>
    <t>KAB8335918</t>
  </si>
  <si>
    <t>Mastigocladopsis repens</t>
  </si>
  <si>
    <t>WP_026082593</t>
  </si>
  <si>
    <t>WP_026082583</t>
  </si>
  <si>
    <t>Tolypothrichaceae</t>
  </si>
  <si>
    <t>Tolypothrix campylonemoides VB511288</t>
  </si>
  <si>
    <t>KAB8315101</t>
  </si>
  <si>
    <t>KAB8315291</t>
  </si>
  <si>
    <t>Hassallia byssoidea VB512170</t>
  </si>
  <si>
    <t>KIF33410</t>
  </si>
  <si>
    <t>KIF33251</t>
  </si>
  <si>
    <t>Tolypothrix sp. PCC 7910</t>
  </si>
  <si>
    <t>QIR36621</t>
  </si>
  <si>
    <t>Spirirestis rafaelensis WJT71-NPBG6</t>
  </si>
  <si>
    <t>MBW4448671</t>
  </si>
  <si>
    <t>MBW4446857</t>
  </si>
  <si>
    <t>Tolypothrix bouteillei VB521301</t>
  </si>
  <si>
    <t>KAF3890364</t>
  </si>
  <si>
    <t>KAF3890374</t>
  </si>
  <si>
    <t>Tolypothrix sp. NIES-4075</t>
  </si>
  <si>
    <t>GAX43918</t>
  </si>
  <si>
    <t>GAX41689</t>
  </si>
  <si>
    <t>Tolypothrix sp. Co-bin9</t>
  </si>
  <si>
    <t>MBD0264376</t>
  </si>
  <si>
    <t>MBD0261654</t>
  </si>
  <si>
    <t>Tolypothrix carrinoi HA7290-LM1</t>
  </si>
  <si>
    <t>MBW4570826</t>
  </si>
  <si>
    <t>MBW4570518</t>
  </si>
  <si>
    <t>Hassallia sp. WJT32-NPBG1</t>
  </si>
  <si>
    <t>MBW4611215</t>
  </si>
  <si>
    <t>MBW4607685</t>
  </si>
  <si>
    <t>Tolypothrix brevis GSE-NOS-MK-07-07A</t>
  </si>
  <si>
    <t>MBW4476696</t>
  </si>
  <si>
    <t>MBW4477078</t>
  </si>
  <si>
    <t>Chroococcales</t>
  </si>
  <si>
    <t>Aphanothecaceae</t>
  </si>
  <si>
    <t>ADN12174</t>
  </si>
  <si>
    <t>ADN15936</t>
  </si>
  <si>
    <t>Gloeothece citriformis PCC 7424</t>
  </si>
  <si>
    <t>ACK71719</t>
  </si>
  <si>
    <t>ACK71562</t>
  </si>
  <si>
    <t>Halothece sp. PCC 7418</t>
  </si>
  <si>
    <t>Halothece sp. SG1_48_229</t>
  </si>
  <si>
    <t>Candidatus Atelocyanobacterium thalassa isolate ALOHA</t>
  </si>
  <si>
    <t>ADB95598</t>
  </si>
  <si>
    <t>Aphanothece hegewaldii CCALA 016</t>
  </si>
  <si>
    <t>PSF35034</t>
  </si>
  <si>
    <t>PSF31301</t>
  </si>
  <si>
    <t>Rippkaea orientalis</t>
  </si>
  <si>
    <t>Crocosphaera subtropica</t>
  </si>
  <si>
    <t>Euhalothece natronophila</t>
  </si>
  <si>
    <t>Chroococcaceae</t>
  </si>
  <si>
    <t>Geminocystis herdmanii</t>
  </si>
  <si>
    <t>WP_017294326</t>
  </si>
  <si>
    <t>WP_017295972</t>
  </si>
  <si>
    <t>Gloeocapsa sp. DLM2.Bin57</t>
  </si>
  <si>
    <t>TVQ42663</t>
  </si>
  <si>
    <t>TVQ46869</t>
  </si>
  <si>
    <t>Gloeocapsa sp. PCC 73106</t>
  </si>
  <si>
    <t>ELS00147</t>
  </si>
  <si>
    <t>ELS00063</t>
  </si>
  <si>
    <t>Chroococcus sp. FPU101</t>
  </si>
  <si>
    <t>GFE71393</t>
  </si>
  <si>
    <t>GFE67547</t>
  </si>
  <si>
    <t>Geminocystis sp. M7585_C2015_104</t>
  </si>
  <si>
    <t>HIK38121</t>
  </si>
  <si>
    <t>HIK36537</t>
  </si>
  <si>
    <t>Chondrocystis</t>
  </si>
  <si>
    <t>Gloeocapsa sp. PCC 7428</t>
  </si>
  <si>
    <t>Geminocystis sp. NIES-3709</t>
  </si>
  <si>
    <t>BAQ64894</t>
  </si>
  <si>
    <t>Geminocystis sp. NIES-3708</t>
  </si>
  <si>
    <t>BAQ59825</t>
  </si>
  <si>
    <t>Cyanobacteriaceae</t>
  </si>
  <si>
    <t>Cyanobacterium aponinum PCC 10605</t>
  </si>
  <si>
    <t>AFZ53755</t>
  </si>
  <si>
    <t>AFZ54274</t>
  </si>
  <si>
    <t>Cyanobacterium stanieri PCC 7202</t>
  </si>
  <si>
    <t>Cyanobacterium sp. HL-69</t>
  </si>
  <si>
    <t>Chlorogloea purpurea SAG 13.99</t>
  </si>
  <si>
    <t>MBR8829712</t>
  </si>
  <si>
    <t>Microcystaceae</t>
  </si>
  <si>
    <t>Microcystis aeruginosa FD4</t>
  </si>
  <si>
    <t>QGZ92467</t>
  </si>
  <si>
    <t>Microcystis sp. MC19</t>
  </si>
  <si>
    <t>AVQ70508</t>
  </si>
  <si>
    <t>Microcystis panniformis FACHB-1757</t>
  </si>
  <si>
    <t>AKV67589</t>
  </si>
  <si>
    <t>Microcystis viridis NIES-102</t>
  </si>
  <si>
    <t>BBH39367</t>
  </si>
  <si>
    <t>Oscillatoriales</t>
  </si>
  <si>
    <t>Coleofasciculaceae</t>
  </si>
  <si>
    <t>Coleofasciculus sp. Co-bin14</t>
  </si>
  <si>
    <t>MBD0343778</t>
  </si>
  <si>
    <t>Geitlerinema sp. PCC 7407</t>
  </si>
  <si>
    <t>Cyanothecaceae</t>
  </si>
  <si>
    <t>Cyanothece sp. PCC 7425</t>
  </si>
  <si>
    <t>ACL45896</t>
  </si>
  <si>
    <t>ACL44263</t>
  </si>
  <si>
    <t>Desertifilaceae</t>
  </si>
  <si>
    <t>Desertifilum sp. IPPAS B-1220</t>
  </si>
  <si>
    <t>OEJ73317</t>
  </si>
  <si>
    <t>OEJ75767</t>
  </si>
  <si>
    <t>Desertifilum sp. SIO1I2</t>
  </si>
  <si>
    <t>NES94363</t>
  </si>
  <si>
    <t>NES97259</t>
  </si>
  <si>
    <t>Gomontiellaceae</t>
  </si>
  <si>
    <t>Crinalium epipsammum PCC 9333</t>
  </si>
  <si>
    <t>Microcoleaceae</t>
  </si>
  <si>
    <t>Trichodesmium erythraeum IMS101</t>
  </si>
  <si>
    <t>ABG50159</t>
  </si>
  <si>
    <t>Microcoleus sp. PCC 7113</t>
  </si>
  <si>
    <t>AFZ21552</t>
  </si>
  <si>
    <t>AFZ21566</t>
  </si>
  <si>
    <t>Symploca sp. SIO2C1</t>
  </si>
  <si>
    <t>NEP11559</t>
  </si>
  <si>
    <t>NEP12096</t>
  </si>
  <si>
    <t>Symploca sp. SIO1C2</t>
  </si>
  <si>
    <t>NER19198</t>
  </si>
  <si>
    <t>NER24529</t>
  </si>
  <si>
    <t>Kamptonema sp. SIO1D9</t>
  </si>
  <si>
    <t>NET89643</t>
  </si>
  <si>
    <t>NET88677</t>
  </si>
  <si>
    <t>Planktothrix sp. FACHB-1375</t>
  </si>
  <si>
    <t>MBD2185110</t>
  </si>
  <si>
    <t>MBD2183846</t>
  </si>
  <si>
    <t>Planktothrix agardhii NIES-204</t>
  </si>
  <si>
    <t>BBD55650</t>
  </si>
  <si>
    <t>Arthrospira sp. PCC 9108</t>
  </si>
  <si>
    <t>Oxynema aestuarii</t>
  </si>
  <si>
    <t>Oscillatoriaceae</t>
  </si>
  <si>
    <t>OKH30712</t>
  </si>
  <si>
    <t>OKH30721</t>
  </si>
  <si>
    <t>Phormidium sp. FACHB-592</t>
  </si>
  <si>
    <t>MBD2074161</t>
  </si>
  <si>
    <t>MBD2072798</t>
  </si>
  <si>
    <t>Phormidium sp. CLA17</t>
  </si>
  <si>
    <t>MBM0742079</t>
  </si>
  <si>
    <t>MBM0743900</t>
  </si>
  <si>
    <t>Moorea producens PAL-8-15-08-1</t>
  </si>
  <si>
    <t>AOX02214</t>
  </si>
  <si>
    <t>Oscillatoria nigro-viridis</t>
  </si>
  <si>
    <t>Oscillatoria acuminata</t>
  </si>
  <si>
    <t>Oscillatoria sp. FACHB-1406</t>
  </si>
  <si>
    <t>MBD2579182</t>
  </si>
  <si>
    <t>MBD2577928</t>
  </si>
  <si>
    <t>Pleurocapsales</t>
  </si>
  <si>
    <t>Dermocarpellaceae</t>
  </si>
  <si>
    <t>Stanieria cyanosphaera PCC 7437</t>
  </si>
  <si>
    <t>AFZ37418</t>
  </si>
  <si>
    <t>Stanieria sp. NIES-3757</t>
  </si>
  <si>
    <t>BAU63716</t>
  </si>
  <si>
    <t>Hydrococcaceae</t>
  </si>
  <si>
    <t>Hydrococcus rivularis NIES-593</t>
  </si>
  <si>
    <t>OKH25988</t>
  </si>
  <si>
    <t>Hyellaceae</t>
  </si>
  <si>
    <t>Pleurocapsa sp. PCC 7327
(Pleurocapsa minor)</t>
  </si>
  <si>
    <t>AFY77995</t>
  </si>
  <si>
    <t>Xenococcus sp. PCC 7305</t>
  </si>
  <si>
    <t>Spirulinales</t>
  </si>
  <si>
    <t>Spirulinaceae</t>
  </si>
  <si>
    <t>Spirulina major</t>
  </si>
  <si>
    <t>Spirulina subsalsa IAM M-223</t>
  </si>
  <si>
    <t>Spirulinaceae cyanobacterium SM2_1_0</t>
  </si>
  <si>
    <t>NJL02874</t>
  </si>
  <si>
    <t>Synechococcales</t>
  </si>
  <si>
    <t>Acaryochloridaceae</t>
  </si>
  <si>
    <t>PZD74479</t>
  </si>
  <si>
    <t>PZD72949</t>
  </si>
  <si>
    <t>Acaryochloris marina S15</t>
  </si>
  <si>
    <t>QUY43950</t>
  </si>
  <si>
    <t>Acaryochloris marina MBIC11017</t>
  </si>
  <si>
    <t>ABW29816</t>
  </si>
  <si>
    <t>Chamaesiphonaceae</t>
  </si>
  <si>
    <t>Chamaesiphon minutus PCC 6605</t>
  </si>
  <si>
    <t>Snowella sp.</t>
  </si>
  <si>
    <t>Leptolyngbyaceae</t>
  </si>
  <si>
    <t>Leptolyngbya sp. NIES-2104</t>
  </si>
  <si>
    <t>GAP96065</t>
  </si>
  <si>
    <t>GAP98132</t>
  </si>
  <si>
    <t>Leptolyngbya sp. NIES-3755</t>
  </si>
  <si>
    <t>BAU09534</t>
  </si>
  <si>
    <t>Leptolyngbya boryana NIES-2135</t>
  </si>
  <si>
    <t>BAY54469</t>
  </si>
  <si>
    <t>Stenomitos frigidus ULC18</t>
  </si>
  <si>
    <t>PSB24273</t>
  </si>
  <si>
    <t>PSB30765</t>
  </si>
  <si>
    <t>KGF72746</t>
  </si>
  <si>
    <t>Leptolyngbya sp. BL0902</t>
  </si>
  <si>
    <t>Myxacorys almedinensis A</t>
  </si>
  <si>
    <t>NDJ16304</t>
  </si>
  <si>
    <t>NDJ19944</t>
  </si>
  <si>
    <t>Myxacorys chilensis ATA2-1-KO14</t>
  </si>
  <si>
    <t>MBW4537660</t>
  </si>
  <si>
    <t>MBW4539373</t>
  </si>
  <si>
    <t>Stenomitos rutilans HA7619-LM2</t>
  </si>
  <si>
    <t>MBW4468936</t>
  </si>
  <si>
    <t>MBW4474662</t>
  </si>
  <si>
    <t>Leptolyngbya sp. PKUAC-SCTE412</t>
  </si>
  <si>
    <t>QZZ23328</t>
  </si>
  <si>
    <t>QZZ19945</t>
  </si>
  <si>
    <t>Leptolyngbya sp. O-77</t>
  </si>
  <si>
    <t>Leptolyngbya sp. PCC 7376</t>
  </si>
  <si>
    <t>Merismopediaceae</t>
  </si>
  <si>
    <t>Synechocystis sp. PCC 6803 substr. PCC-N</t>
  </si>
  <si>
    <t>BAL32318</t>
  </si>
  <si>
    <t>Aphanocapsa montana BDHKU210001</t>
  </si>
  <si>
    <t>NHC56866</t>
  </si>
  <si>
    <t>Aphanocapsa lilacina HA4352-LM1</t>
  </si>
  <si>
    <t>MBW4698582</t>
  </si>
  <si>
    <t>MBW4697588</t>
  </si>
  <si>
    <t>Prochlorococcus marinus str. MIT 9313</t>
  </si>
  <si>
    <t>Prochlorococcus sp. MIT 0604</t>
  </si>
  <si>
    <t>Prochlorococcus sp. MIT 0801</t>
  </si>
  <si>
    <t>Prochlorococcus marinus str. AS9601</t>
  </si>
  <si>
    <t>Prochlorococcus marinus str. MIT 9215</t>
  </si>
  <si>
    <t>Prochlorococcus marinus str. MIT 9301</t>
  </si>
  <si>
    <t>Prochlorococcus marinus str. MIT 9303</t>
  </si>
  <si>
    <t>Prochlorococcus marinus str. MIT 9312</t>
  </si>
  <si>
    <t>Prochlorococcus marinus str. MIT 9515</t>
  </si>
  <si>
    <t>Prochlorococcus marinus str. NATL1A</t>
  </si>
  <si>
    <t>Prochlorococcus marinus str. NATL2A</t>
  </si>
  <si>
    <t>Prochlorococcus marinus subsp. marinus str. CCMP1375</t>
  </si>
  <si>
    <t>Prochlorococcus marinus subsp. pastoris str. CCMP1986</t>
  </si>
  <si>
    <t>Prochlorotrichaceae</t>
  </si>
  <si>
    <t>Prochlorothrix hollandica PCC 9006</t>
  </si>
  <si>
    <t>KKI99536</t>
  </si>
  <si>
    <t>KKJ00543</t>
  </si>
  <si>
    <t>Halomicronema hongdechloris</t>
  </si>
  <si>
    <t>Pseudanabaenaceae</t>
  </si>
  <si>
    <t>Pseudanabaena sp. PCC 7367</t>
  </si>
  <si>
    <t>Pseudanabaena sp. ABRG5-3</t>
  </si>
  <si>
    <t>LEGE 13415</t>
  </si>
  <si>
    <t>MBE9011546</t>
  </si>
  <si>
    <t>Synechococcaceae</t>
  </si>
  <si>
    <t>Synechococcus sp. PCC 6312</t>
  </si>
  <si>
    <t>AFY60629</t>
  </si>
  <si>
    <t>AFY60158</t>
  </si>
  <si>
    <t>Thermosynechococcus elongatus BP-1</t>
  </si>
  <si>
    <t>BAC09861</t>
  </si>
  <si>
    <t>Thermosynechococcus elongatus PKUAC-SCTE542</t>
  </si>
  <si>
    <t>QLL29245</t>
  </si>
  <si>
    <t>QLL29833</t>
  </si>
  <si>
    <t>Thermosynechococcus vulcanus</t>
  </si>
  <si>
    <t>BAY52692</t>
  </si>
  <si>
    <t>BAY52138</t>
  </si>
  <si>
    <t>Thermosynechococcus sp. CL-1</t>
  </si>
  <si>
    <t>QEQ00795</t>
  </si>
  <si>
    <t>QEQ00299</t>
  </si>
  <si>
    <t>Thermosynechococcus sp. TA-1</t>
  </si>
  <si>
    <t>QSF48491</t>
  </si>
  <si>
    <t>QSF50136</t>
  </si>
  <si>
    <t>Synechococcus lividus PCC 6715</t>
  </si>
  <si>
    <t>ATS19431</t>
  </si>
  <si>
    <t>Synechococcus sp. JA-2-3B'a(2-13)</t>
  </si>
  <si>
    <t>Synechococcus sp. JA-3-3Ab</t>
  </si>
  <si>
    <t>Synechococcus elongatus PCC 6301</t>
  </si>
  <si>
    <t>Synechococcus elongatus UTEX 3055</t>
  </si>
  <si>
    <t>Cyanobium sp. M30B3</t>
  </si>
  <si>
    <t>Cyanobium sp. NIES-981</t>
  </si>
  <si>
    <t>Cyanobium sp. NS01</t>
  </si>
  <si>
    <t>Cyanobium gracile</t>
  </si>
  <si>
    <t>Synechococcus sp. A15-127</t>
  </si>
  <si>
    <t>Synechococcus sp. A15-24</t>
  </si>
  <si>
    <t>Synechococcus sp. A15-28</t>
  </si>
  <si>
    <t>Synechococcus sp. A15-44</t>
  </si>
  <si>
    <t>Synechococcus sp. A15-60</t>
  </si>
  <si>
    <t>Synechococcus sp. A15-62</t>
  </si>
  <si>
    <t>Synechococcus sp. A18-25c</t>
  </si>
  <si>
    <t>Synechococcus sp. A18-40</t>
  </si>
  <si>
    <t>Synechococcus sp. A18-46.1</t>
  </si>
  <si>
    <t>Synechococcus sp. BIOS-U3-1</t>
  </si>
  <si>
    <t>Synechococcus sp. BMK-MC-1</t>
  </si>
  <si>
    <t>Synechococcus sp. CB0101</t>
  </si>
  <si>
    <t>Synechococcus sp. CBW1002</t>
  </si>
  <si>
    <t>Synechococcus sp. CBW1004</t>
  </si>
  <si>
    <t>Synechococcus sp. CBW1006</t>
  </si>
  <si>
    <t>Synechococcus sp. CBW1107</t>
  </si>
  <si>
    <t>Synechococcus sp. CBW1108</t>
  </si>
  <si>
    <t>Synechococcus sp. CC9311</t>
  </si>
  <si>
    <t>Synechococcus sp. CC9902</t>
  </si>
  <si>
    <t>Synechococcus sp. KORDI-100</t>
  </si>
  <si>
    <t>Synechococcus sp. KORDI-49</t>
  </si>
  <si>
    <t>Synechococcus sp. KORDI-52</t>
  </si>
  <si>
    <t>Synechococcus sp. LTW-R</t>
  </si>
  <si>
    <t>Synechococcus sp. M16.1</t>
  </si>
  <si>
    <t>Synechococcus sp. MEDNS5</t>
  </si>
  <si>
    <t>Synechococcus sp. MIT S9220</t>
  </si>
  <si>
    <t>Synechococcus sp. MVIR-18-1</t>
  </si>
  <si>
    <t>Synechococcus sp. Minos11</t>
  </si>
  <si>
    <t>Synechococcus sp. NIES-970</t>
  </si>
  <si>
    <t>Synechococcus sp. NOUM97013</t>
  </si>
  <si>
    <t>Synechococcus sp. PCC 7002</t>
  </si>
  <si>
    <t>Synechococcus sp. PCC 7003</t>
  </si>
  <si>
    <t>Synechococcus sp. PCC 7117</t>
  </si>
  <si>
    <t>Synechococcus sp. PCC 73109</t>
  </si>
  <si>
    <t>Synechococcus sp. PCC 7502</t>
  </si>
  <si>
    <t>AFY75324</t>
  </si>
  <si>
    <t>Synechococcus sp. PCC 8807</t>
  </si>
  <si>
    <t>Synechococcus sp. PROS-7-1</t>
  </si>
  <si>
    <t>Synechococcus sp. PROS-9-1</t>
  </si>
  <si>
    <t>Synechococcus sp. PROS-U-1</t>
  </si>
  <si>
    <t>Synechococcus sp. RCC307</t>
  </si>
  <si>
    <t>Synechococcus sp. ROS8604</t>
  </si>
  <si>
    <t>Synechococcus sp. RS9902</t>
  </si>
  <si>
    <t>Synechococcus sp. RS9907</t>
  </si>
  <si>
    <t>Synechococcus sp. RS9909</t>
  </si>
  <si>
    <t>Synechococcus sp. RSCCF101</t>
  </si>
  <si>
    <t>Synechococcus sp. SYN20</t>
  </si>
  <si>
    <t>Synechococcus sp. SynAce01</t>
  </si>
  <si>
    <t>Synechococcus sp. TAK9802</t>
  </si>
  <si>
    <t>Synechococcus sp. UTEX 2973</t>
  </si>
  <si>
    <t>Synechococcus sp. WH 7803</t>
  </si>
  <si>
    <t>Synechococcus sp. WH 8101</t>
  </si>
  <si>
    <t>Synechococcus sp. WH 8102</t>
  </si>
  <si>
    <t>Synechococcus sp. WH 8103</t>
  </si>
  <si>
    <t>Synechococcus sp. WH 8109</t>
  </si>
  <si>
    <t>Dactylococcopsis salina</t>
  </si>
  <si>
    <t>BAU11494</t>
  </si>
  <si>
    <t>BAY53888</t>
  </si>
  <si>
    <t>KGF73531</t>
  </si>
  <si>
    <t>NHC58238</t>
  </si>
  <si>
    <t>BAC08321</t>
  </si>
  <si>
    <t>ATS19577</t>
  </si>
  <si>
    <t>Permanent Draft (JGI)</t>
  </si>
  <si>
    <t>ND: Not detected</t>
  </si>
  <si>
    <t>Capsosiraceae</t>
  </si>
  <si>
    <t>No genome</t>
  </si>
  <si>
    <t>Family</t>
  </si>
  <si>
    <t>Order</t>
  </si>
  <si>
    <t>Phylum</t>
  </si>
  <si>
    <t>Boldface &amp; Green background: SC &amp; HpnP present in a complete genome</t>
  </si>
  <si>
    <t>Dapisostemonaceae</t>
  </si>
  <si>
    <t>Godleyaceae</t>
  </si>
  <si>
    <t>Gloeotrichiaceae</t>
  </si>
  <si>
    <t>Rivulariaceae</t>
  </si>
  <si>
    <t>Symphyonemataceae</t>
  </si>
  <si>
    <t>Stigonemataceae</t>
  </si>
  <si>
    <r>
      <t xml:space="preserve">Gloeothece verrucosa PCC 7822
</t>
    </r>
    <r>
      <rPr>
        <sz val="12"/>
        <color rgb="FF1D1C1D"/>
        <rFont val="Helvetica"/>
        <family val="2"/>
      </rPr>
      <t>(Cyanothece sp. PCC 7822)</t>
    </r>
  </si>
  <si>
    <t>Entophysalidaceae</t>
  </si>
  <si>
    <t>MBD0347009
(short)</t>
  </si>
  <si>
    <t>-</t>
  </si>
  <si>
    <t>Boldface &amp; Yellow background: SC &amp; HpnP present in a draft genome</t>
  </si>
  <si>
    <t>Phormidium ambiguum IAM M-71</t>
  </si>
  <si>
    <t>Cyanothrichaceae</t>
  </si>
  <si>
    <t>Gomphosphaeriaceae</t>
  </si>
  <si>
    <t>Borziaceae</t>
  </si>
  <si>
    <t>Homoeotrichaceae</t>
  </si>
  <si>
    <t>Xenococcaceae</t>
  </si>
  <si>
    <r>
      <rPr>
        <b/>
        <sz val="12"/>
        <color theme="1"/>
        <rFont val="Helvetica"/>
        <family val="2"/>
      </rPr>
      <t>Acaryochloris sp. RCC1774</t>
    </r>
    <r>
      <rPr>
        <sz val="12"/>
        <color theme="1"/>
        <rFont val="Helvetica"/>
        <family val="2"/>
      </rPr>
      <t xml:space="preserve">
(Acaryochloris thomasi)</t>
    </r>
  </si>
  <si>
    <t>Coelosphaeriaceae</t>
  </si>
  <si>
    <t>Heteroleibleiniaceae</t>
  </si>
  <si>
    <t>Romeriaceae</t>
  </si>
  <si>
    <t>Schizotrichaceae</t>
  </si>
  <si>
    <t>Prochloraceae
(Prochlorophytes)</t>
  </si>
  <si>
    <t>Neosynechococcus sphagnicola sy1
(CAUP A 1101)</t>
  </si>
  <si>
    <t>MBE9011789 (short)
MBE9012794 (short)</t>
  </si>
  <si>
    <t>N</t>
  </si>
  <si>
    <t>Y</t>
  </si>
  <si>
    <t>Prochloraceae</t>
  </si>
  <si>
    <t>Total</t>
  </si>
  <si>
    <r>
      <t xml:space="preserve">Family </t>
    </r>
    <r>
      <rPr>
        <sz val="12"/>
        <color rgb="FF000000"/>
        <rFont val="Calibri"/>
        <family val="2"/>
        <scheme val="minor"/>
      </rPr>
      <t>(genome available)</t>
    </r>
  </si>
  <si>
    <t>Draft genome included</t>
  </si>
  <si>
    <t>Number of
complete genomes</t>
  </si>
  <si>
    <t>Ratio</t>
  </si>
  <si>
    <t>HpnP/ SC</t>
  </si>
  <si>
    <t>https://www.ncbi.nlm.nih.gov/protein</t>
  </si>
  <si>
    <t>https://img.jgi.doe.gov/</t>
  </si>
  <si>
    <t>B3QHD1</t>
  </si>
  <si>
    <t>Aurantimonadaceae</t>
  </si>
  <si>
    <t>Bartonellaceae</t>
  </si>
  <si>
    <t>Methyloferula stellata</t>
  </si>
  <si>
    <t>WP_020177153</t>
  </si>
  <si>
    <t>WP_020176185</t>
  </si>
  <si>
    <t>Methylocella tundrae</t>
  </si>
  <si>
    <t>VFU08999</t>
  </si>
  <si>
    <t>VFU10023</t>
  </si>
  <si>
    <t>Beijerinckia indica subsp. indica ATCC 9039</t>
  </si>
  <si>
    <t>ACB96717</t>
  </si>
  <si>
    <t>ACB95082</t>
  </si>
  <si>
    <t>Methylovirgula ligni</t>
  </si>
  <si>
    <t>QAY94637</t>
  </si>
  <si>
    <t>QAY96307</t>
  </si>
  <si>
    <t>Methylocapsa aurea</t>
  </si>
  <si>
    <t>WP_036258976</t>
  </si>
  <si>
    <t>WP_051953267</t>
  </si>
  <si>
    <t>scaffold</t>
  </si>
  <si>
    <t>Methylovirgula sp. HY1</t>
  </si>
  <si>
    <t>QXX75105</t>
  </si>
  <si>
    <t>QXX74010</t>
  </si>
  <si>
    <t>Methylocella silvestris BL2</t>
  </si>
  <si>
    <t>ACK52150</t>
  </si>
  <si>
    <t>ACK50840</t>
  </si>
  <si>
    <t>Beijerinckiaceae bacterium / MG08</t>
  </si>
  <si>
    <t>QBR72877</t>
  </si>
  <si>
    <t>QBR72440</t>
  </si>
  <si>
    <t>Beijerinckiaceae bacterium RH AL1</t>
  </si>
  <si>
    <t>VVC53255</t>
  </si>
  <si>
    <t>VVC55031</t>
  </si>
  <si>
    <t>Rhodopseudomonas palustris TIE-1</t>
  </si>
  <si>
    <t>ACF02757</t>
  </si>
  <si>
    <t>Nitrobacter hamburgensis X14</t>
  </si>
  <si>
    <t>ABE63461</t>
  </si>
  <si>
    <t>ABE63468</t>
  </si>
  <si>
    <t>Afipia broomeae ATCC 49717</t>
  </si>
  <si>
    <t>EKS41949</t>
  </si>
  <si>
    <t>EKS41943</t>
  </si>
  <si>
    <t>Tardiphaga robiniae</t>
  </si>
  <si>
    <t>KZD22054</t>
  </si>
  <si>
    <t>KZD21835</t>
  </si>
  <si>
    <t>Oligotropha carboxidovorans OM5</t>
  </si>
  <si>
    <t>ACI93782</t>
  </si>
  <si>
    <t>ACI93786</t>
  </si>
  <si>
    <t>Bradyrhizobium japonicum USDA 6</t>
  </si>
  <si>
    <t>BAL12012</t>
  </si>
  <si>
    <t>BAL12022</t>
  </si>
  <si>
    <t>Bradyrhizobium sp. 1(2017)</t>
  </si>
  <si>
    <t>QIO35244</t>
  </si>
  <si>
    <t>QIO35253</t>
  </si>
  <si>
    <t>Bradyrhizobium sp. 6(2017)</t>
  </si>
  <si>
    <t>QIG98638</t>
  </si>
  <si>
    <t>QIG98630</t>
  </si>
  <si>
    <t>Bradyrhizobium sp. BTAi1</t>
  </si>
  <si>
    <t>ABQ33590</t>
  </si>
  <si>
    <t>ABQ35087</t>
  </si>
  <si>
    <t>Bradyrhizobium sp. CCBAU 051011</t>
  </si>
  <si>
    <t>QHO79017</t>
  </si>
  <si>
    <t>QHO75100</t>
  </si>
  <si>
    <t>Bradyrhizobium sp. CCBAU 21365</t>
  </si>
  <si>
    <t>QOZ16314</t>
  </si>
  <si>
    <t>Bradyrhizobium sp. CCBAU 51753</t>
  </si>
  <si>
    <t>QOZ29722</t>
  </si>
  <si>
    <t>QOZ24778</t>
  </si>
  <si>
    <t>Bradyrhizobium sp. CCBAU 51765</t>
  </si>
  <si>
    <t>QOZ10915</t>
  </si>
  <si>
    <t>QOZ13380</t>
  </si>
  <si>
    <t>Bradyrhizobium sp. CCBAU 53338</t>
  </si>
  <si>
    <t>QOZ54195</t>
  </si>
  <si>
    <t>QOZ54202</t>
  </si>
  <si>
    <t>Bradyrhizobium sp. CCBAU 53340</t>
  </si>
  <si>
    <t>QOZ46665</t>
  </si>
  <si>
    <t>QOZ46673</t>
  </si>
  <si>
    <t>Bradyrhizobium sp. CCBAU 53351</t>
  </si>
  <si>
    <t>QOZ76009</t>
  </si>
  <si>
    <t>QOZ76000</t>
  </si>
  <si>
    <t>Bradyrhizobium sp. CCBAU 53421</t>
  </si>
  <si>
    <t>QOZ35528</t>
  </si>
  <si>
    <t>QOZ35536</t>
  </si>
  <si>
    <t>Bradyrhizobium sp. CCGE-LA001</t>
  </si>
  <si>
    <t>AMA57161</t>
  </si>
  <si>
    <t>AMA61237</t>
  </si>
  <si>
    <t>Bradyrhizobium sp. KBS0725</t>
  </si>
  <si>
    <t>QDW37647</t>
  </si>
  <si>
    <t>QDW37639</t>
  </si>
  <si>
    <t>Bradyrhizobium sp. KBS0727</t>
  </si>
  <si>
    <t>QDW44250</t>
  </si>
  <si>
    <t>QDW44242</t>
  </si>
  <si>
    <t>Bradyrhizobium sp. LCT2</t>
  </si>
  <si>
    <t>QHP71947</t>
  </si>
  <si>
    <t>QHP71956</t>
  </si>
  <si>
    <t>Bradyrhizobium sp. ORS 278</t>
  </si>
  <si>
    <t>CAL79893</t>
  </si>
  <si>
    <t>CAL76441</t>
  </si>
  <si>
    <t>Bradyrhizobium sp. ORS 285</t>
  </si>
  <si>
    <t>CCD87730</t>
  </si>
  <si>
    <t>CCD88509</t>
  </si>
  <si>
    <t>Bradyrhizobium sp. PSBB068</t>
  </si>
  <si>
    <t>QRI71746</t>
  </si>
  <si>
    <t>Bradyrhizobium sp. S2-11-2</t>
  </si>
  <si>
    <t>QWG20073</t>
  </si>
  <si>
    <t>QWG20065</t>
  </si>
  <si>
    <t>Bradyrhizobium sp. S2-11-4</t>
  </si>
  <si>
    <t>QWG26049</t>
  </si>
  <si>
    <t>QWG21916</t>
  </si>
  <si>
    <t>Bradyrhizobium sp. S2-20-1</t>
  </si>
  <si>
    <t>QWG15858</t>
  </si>
  <si>
    <t>QWG11749</t>
  </si>
  <si>
    <t>Bradyrhizobium sp. SG09</t>
  </si>
  <si>
    <t>BBO04934</t>
  </si>
  <si>
    <t>BBO04925</t>
  </si>
  <si>
    <t>Bradyrhizobium sp. SK17</t>
  </si>
  <si>
    <t>AUC95967</t>
  </si>
  <si>
    <t>AUC95959</t>
  </si>
  <si>
    <t>Bradyrhizobium sp. TM102</t>
  </si>
  <si>
    <t>BBO13922</t>
  </si>
  <si>
    <t>BBO13931</t>
  </si>
  <si>
    <t>Rhodopseudomonas sp. SK50-23</t>
  </si>
  <si>
    <t>QUS40875</t>
  </si>
  <si>
    <t>QUS40882</t>
  </si>
  <si>
    <t>Bradyrhizobium elkanii USDA 61</t>
  </si>
  <si>
    <t>BBC01583</t>
  </si>
  <si>
    <t>Rhodopseudomonas palustris HaA2</t>
  </si>
  <si>
    <t>ABD06434</t>
  </si>
  <si>
    <t>ABD06426</t>
  </si>
  <si>
    <t>Bradyrhizobium diazoefficiens USDA 110</t>
  </si>
  <si>
    <t>AND88455</t>
  </si>
  <si>
    <t>AND88445</t>
  </si>
  <si>
    <t>Bradyrhizobium oligotrophicum</t>
  </si>
  <si>
    <t>BAM92396</t>
  </si>
  <si>
    <t>BAM90975</t>
  </si>
  <si>
    <t>Nitrobacter winogradskyi Nb-255</t>
  </si>
  <si>
    <t>ABA05523</t>
  </si>
  <si>
    <t>ABA05530</t>
  </si>
  <si>
    <t>Bradyrhizobium genosp. B</t>
  </si>
  <si>
    <t>QPF89637</t>
  </si>
  <si>
    <t>QPF89644</t>
  </si>
  <si>
    <t>Bradyrhizobium genosp. L</t>
  </si>
  <si>
    <t>QPF86915</t>
  </si>
  <si>
    <t>QPF86908</t>
  </si>
  <si>
    <t>Bradyrhizobium cosmicum</t>
  </si>
  <si>
    <t>QDP24976</t>
  </si>
  <si>
    <t>QDP24968</t>
  </si>
  <si>
    <t>Bradyrhizobium symbiodeficiens</t>
  </si>
  <si>
    <t>QIP04893</t>
  </si>
  <si>
    <t>QIP04901</t>
  </si>
  <si>
    <t>Bradyrhizobium amphicarpaeae</t>
  </si>
  <si>
    <t>AWM00243</t>
  </si>
  <si>
    <t>AWM00234</t>
  </si>
  <si>
    <t>Bradyrhizobium guangzhouense</t>
  </si>
  <si>
    <t>QAU48125</t>
  </si>
  <si>
    <t>QAU48132</t>
  </si>
  <si>
    <t>Bradyrhizobium zhanjiangense</t>
  </si>
  <si>
    <t>RXG96836</t>
  </si>
  <si>
    <t>RXG96828</t>
  </si>
  <si>
    <t>Bradyrhizobium betae</t>
  </si>
  <si>
    <t>QFI71788</t>
  </si>
  <si>
    <t>QFI71795</t>
  </si>
  <si>
    <t>Bradyrhizobium guangxiense</t>
  </si>
  <si>
    <t>WP_128924600</t>
  </si>
  <si>
    <t>WP_128924591</t>
  </si>
  <si>
    <t>Bradyrhizobium vignae</t>
  </si>
  <si>
    <t>RXH03675</t>
  </si>
  <si>
    <t>RXH03683</t>
  </si>
  <si>
    <t>Variibacter gotjawalensis</t>
  </si>
  <si>
    <t>NIK49935</t>
  </si>
  <si>
    <t>Bradyrhizobium guangdongense</t>
  </si>
  <si>
    <t>QAU42922</t>
  </si>
  <si>
    <t>QAU40749</t>
  </si>
  <si>
    <t>Bradyrhizobium arachidis</t>
  </si>
  <si>
    <t>QOZ67727</t>
  </si>
  <si>
    <t>QOZ67717</t>
  </si>
  <si>
    <t>Bradyrhizobium ottawaense</t>
  </si>
  <si>
    <t>AWL97367</t>
  </si>
  <si>
    <t>AWL97378</t>
  </si>
  <si>
    <t>Bradyrhizobium paxllaeri</t>
  </si>
  <si>
    <t>WP_065753747</t>
  </si>
  <si>
    <t>WP_065753715</t>
  </si>
  <si>
    <t>Bradyrhizobium icense</t>
  </si>
  <si>
    <t>ANW03466</t>
  </si>
  <si>
    <t>ANW03475</t>
  </si>
  <si>
    <t>Brucellaceae</t>
  </si>
  <si>
    <t>Chelatococcaceae</t>
  </si>
  <si>
    <t>Cohaesibacteraceae</t>
  </si>
  <si>
    <t>Hyphomicrobium facile</t>
  </si>
  <si>
    <t>SFV35278</t>
  </si>
  <si>
    <t>SFV37105</t>
  </si>
  <si>
    <t>Rhodoplanes sp. Z2-YC6860</t>
  </si>
  <si>
    <t>AMN40771</t>
  </si>
  <si>
    <t>AMN38751</t>
  </si>
  <si>
    <t>Hyphomicrobium sp. MC1</t>
  </si>
  <si>
    <t>CCB66981</t>
  </si>
  <si>
    <t>Hyphomicrobium denitrificans ATCC 51888</t>
  </si>
  <si>
    <t>ADJ22298</t>
  </si>
  <si>
    <t>Rhodomicrobium vannielii ATCC 17100</t>
  </si>
  <si>
    <t>ADP72221</t>
  </si>
  <si>
    <t>Methyloceanibacter sp. Wino2</t>
  </si>
  <si>
    <t>ND (OSC present)</t>
  </si>
  <si>
    <t>Methyloceanibacter caenitepidi</t>
  </si>
  <si>
    <t>Hyphomicrobium nitrativorans</t>
  </si>
  <si>
    <t>Caenibius tardaugens NBRC 16725</t>
  </si>
  <si>
    <t>Candidatus Filomicrobium marinum</t>
  </si>
  <si>
    <t>Methylobacterium nodulans ORS 2060</t>
  </si>
  <si>
    <t>ACL61886</t>
  </si>
  <si>
    <t>ACL56886</t>
  </si>
  <si>
    <t>Enterovirga rhinocerotis</t>
  </si>
  <si>
    <t>TDR94480</t>
  </si>
  <si>
    <t>TDR94945</t>
  </si>
  <si>
    <t>Methylorubrum extorquens DSM 13060</t>
  </si>
  <si>
    <t>EHP90351</t>
  </si>
  <si>
    <t>EHP94134</t>
  </si>
  <si>
    <t>Methylobacterium aquaticum</t>
  </si>
  <si>
    <t>BAQ47951</t>
  </si>
  <si>
    <t>BAQ47508</t>
  </si>
  <si>
    <t>Methylorubrum zatmanii</t>
  </si>
  <si>
    <t>MBD8907526</t>
  </si>
  <si>
    <t>MBD8907915</t>
  </si>
  <si>
    <t>Methylobacterium indicum</t>
  </si>
  <si>
    <t>KMO15551</t>
  </si>
  <si>
    <t>KMO13719</t>
  </si>
  <si>
    <t>Microvirga ossetica</t>
  </si>
  <si>
    <t>Methylobacterium terrae</t>
  </si>
  <si>
    <t>AWN49201</t>
  </si>
  <si>
    <t>AWN48188</t>
  </si>
  <si>
    <t>Methylobacterium durans</t>
  </si>
  <si>
    <t>AWN44660</t>
  </si>
  <si>
    <t>AWN44136</t>
  </si>
  <si>
    <t>Microvirga thermotolerans</t>
  </si>
  <si>
    <t>Methylobacterium radiodurans</t>
  </si>
  <si>
    <t>AWN38525</t>
  </si>
  <si>
    <t>AWN38132</t>
  </si>
  <si>
    <t>Methylobacterium radiotolerans JCM 2831</t>
  </si>
  <si>
    <t>ACB27373</t>
  </si>
  <si>
    <t>ACB25817</t>
  </si>
  <si>
    <t>Methylobacterium oryzae</t>
  </si>
  <si>
    <t>AIQ91330</t>
  </si>
  <si>
    <t>AIQ92141</t>
  </si>
  <si>
    <t>Methylobacterium mesophilicum SR1.6/6</t>
  </si>
  <si>
    <t>QGY04696</t>
  </si>
  <si>
    <t>QGY04901</t>
  </si>
  <si>
    <t>Methylobacterium phyllosphaerae</t>
  </si>
  <si>
    <t>APT34852</t>
  </si>
  <si>
    <t>Microvirga sp. VF16</t>
  </si>
  <si>
    <t>Microvirga sp. 17 mud 1-3</t>
  </si>
  <si>
    <t>Methylobacterium sp. XJLW</t>
  </si>
  <si>
    <t>AWV14818</t>
  </si>
  <si>
    <t>Methylobacterium sp. WL1</t>
  </si>
  <si>
    <t>QEE42306</t>
  </si>
  <si>
    <t>TXN63336</t>
  </si>
  <si>
    <t>Methylobacterium sp. NI91</t>
  </si>
  <si>
    <t>QIJ80912</t>
  </si>
  <si>
    <t>QIJ81524</t>
  </si>
  <si>
    <t>Methylobacterium sp. DM1</t>
  </si>
  <si>
    <t>AWI88697</t>
  </si>
  <si>
    <t>Methylobacterium sp. CLZ</t>
  </si>
  <si>
    <t>QIJ76010</t>
  </si>
  <si>
    <t>QIJ76622</t>
  </si>
  <si>
    <t>Methylobacterium sp. C1</t>
  </si>
  <si>
    <t>Methylobacterium sp. AMS5</t>
  </si>
  <si>
    <t>AMB45041</t>
  </si>
  <si>
    <t>AMB47225</t>
  </si>
  <si>
    <t>Methylobacterium sp. 17Sr1-1</t>
  </si>
  <si>
    <t>AWN55874</t>
  </si>
  <si>
    <t>AWN54010</t>
  </si>
  <si>
    <t>Methylocystaceae</t>
  </si>
  <si>
    <t>Methylocystis sp. ATCC 49242</t>
  </si>
  <si>
    <t>WP_036285863</t>
  </si>
  <si>
    <t>WP_084679110</t>
  </si>
  <si>
    <t>Notoacmeibacteraceae</t>
  </si>
  <si>
    <t>Phyllobacteriaceae</t>
  </si>
  <si>
    <t>Rhizobiaceae</t>
  </si>
  <si>
    <t>Kaistia sp. SCN 65-12</t>
  </si>
  <si>
    <t>ODT13692</t>
  </si>
  <si>
    <t>Rhizobium tropici</t>
  </si>
  <si>
    <t>PRX87463</t>
  </si>
  <si>
    <t>PRX87471</t>
  </si>
  <si>
    <t>Rhodobiaceae</t>
  </si>
  <si>
    <t>Rhodoligotrophos sp. Lm1</t>
  </si>
  <si>
    <t>WP_137391248</t>
  </si>
  <si>
    <t>WP_137388381</t>
  </si>
  <si>
    <t>Roseiarcaceae</t>
  </si>
  <si>
    <t>Salinarimonadaceae</t>
  </si>
  <si>
    <t>Xanthobacteraceae</t>
  </si>
  <si>
    <t>Beijerinckiaceae</t>
  </si>
  <si>
    <t>Methylobacteriaceae</t>
  </si>
  <si>
    <t>Hyphomicrobiaceae</t>
  </si>
  <si>
    <t>Complete genome only</t>
  </si>
  <si>
    <t>Accesion numbers are retrieved from NCBI.</t>
  </si>
  <si>
    <t>Candidatus Rokubacteria bacterium 13_1_20CM_2_69_58</t>
  </si>
  <si>
    <t>Candidatus Rokubacteria bacterium 13_1_20CM_2_68_19</t>
  </si>
  <si>
    <t>Candidatus Rokubacteria bacterium 13_1_20CM_2_70_7</t>
  </si>
  <si>
    <t>Candidatus Rokubacteria bacterium 13_1_20CM_4_68_9</t>
  </si>
  <si>
    <t>Candidatus Rokubacteria bacterium 13_1_20CM_4_70_13</t>
  </si>
  <si>
    <t>Candidatus Rokubacteria bacterium 13_1_20CM_4_70_14</t>
  </si>
  <si>
    <t>Candidatus Rokubacteria bacterium 13_1_20CM_70_15</t>
  </si>
  <si>
    <t>Candidatus Rokubacteria bacterium 13_1_40CM_2_68_13</t>
  </si>
  <si>
    <t>Candidatus Rokubacteria bacterium 13_1_40CM_2_68_8</t>
  </si>
  <si>
    <t>Candidatus Rokubacteria bacterium 13_1_40CM_2_70_45</t>
  </si>
  <si>
    <t>Candidatus Rokubacteria bacterium 13_1_40CM_3_69_38</t>
  </si>
  <si>
    <t>Candidatus Rokubacteria bacterium 13_1_40CM_4_67_11</t>
  </si>
  <si>
    <t>Candidatus Rokubacteria bacterium 13_1_40CM_4_69_39</t>
  </si>
  <si>
    <t>Candidatus Rokubacteria bacterium 13_1_40CM_4_69_5</t>
  </si>
  <si>
    <t>Candidatus Rokubacteria bacterium 13_1_40CM_68_15</t>
  </si>
  <si>
    <t>Candidatus Rokubacteria bacterium 13_1_40CM_69_27</t>
  </si>
  <si>
    <t>Candidatus Rokubacteria bacterium 13_1_40CM_69_96</t>
  </si>
  <si>
    <t>Candidatus Rokubacteria bacterium 13_2_20CM_2_64_8</t>
  </si>
  <si>
    <t>Candidatus Rokubacteria bacterium 13_2_20CM_2_70_11</t>
  </si>
  <si>
    <t>Candidatus Rokubacteria bacterium 13_2_20CM_69_10</t>
  </si>
  <si>
    <t>Candidatus Rokubacteria bacterium 13_2_20CM_69_15_1</t>
  </si>
  <si>
    <t>Candidatus Rokubacteria bacterium 13_2_20CM_70_12</t>
  </si>
  <si>
    <t>Candidatus Rokubacteria bacterium 13_2_20CM_69_15_2</t>
  </si>
  <si>
    <t>Candidatus Rokubacteria bacterium RIFCSPLOWO2_12_FULL_73_47</t>
  </si>
  <si>
    <t>Candidatus Rokubacteria bacterium RIFCSPLOWO2_12_FULL_71_22</t>
  </si>
  <si>
    <t>Candidatus Rokubacteria bacterium RIFCSPLOWO2_02_FULL_72_37</t>
  </si>
  <si>
    <t>Candidatus Rokubacteria bacterium RIFCSPLOWO2_02_FULL_68_19</t>
  </si>
  <si>
    <t>Candidatus Rokubacteria bacterium RIFCSPHIGHO2_02_FULL_73_26</t>
  </si>
  <si>
    <t>Candidatus Rokubacteria bacterium RIFCSPHIGHO2_02_FULL_69_13</t>
  </si>
  <si>
    <t>Candidatus Rokubacteria bacterium GWC2_70_24</t>
  </si>
  <si>
    <t>Candidatus Rokubacteria bacterium GWA2_73_35</t>
  </si>
  <si>
    <t>Candidatus Rokubacteria bacterium RIFCSPLOWO2_12_FULL_71_19</t>
  </si>
  <si>
    <t>Candidatus Rokubacteria bacterium RIFCSPLOWO2_12_FULL_69_21</t>
  </si>
  <si>
    <t>Candidatus Rokubacteria bacterium RIFCSPLOWO2_02_FULL_73_56</t>
  </si>
  <si>
    <t>Candidatus Rokubacteria bacterium RIFCSPHIGHO2_12_FULL_73_22</t>
  </si>
  <si>
    <t>Candidatus Rokubacteria bacterium RIFCSPLOWO2_02_FULL_71_18</t>
  </si>
  <si>
    <t>Candidatus Rokubacteria bacterium RBG_16_73_20</t>
  </si>
  <si>
    <t>Candidatus Rokubacteria bacterium GWF2_70_14</t>
  </si>
  <si>
    <t>Candidatus Rokubacteria bacterium GWC2_70_16</t>
  </si>
  <si>
    <t>Candidatus Rokubacteria bacterium GWA2_70_23</t>
  </si>
  <si>
    <t>Candidatus Rokubacteria bacterium CSP1-6</t>
  </si>
  <si>
    <t>SpSt-169</t>
  </si>
  <si>
    <t>SpSt-345</t>
  </si>
  <si>
    <t>NC_groundwater_1046_Pr1_S-0.65um_71_27</t>
  </si>
  <si>
    <t>AR20</t>
  </si>
  <si>
    <t>AR23</t>
  </si>
  <si>
    <t>AR14</t>
  </si>
  <si>
    <t>AR7</t>
  </si>
  <si>
    <t>AR24</t>
  </si>
  <si>
    <t>AR28</t>
  </si>
  <si>
    <t>NC_groundwater_303_Ag_B-0.1um_71_19</t>
  </si>
  <si>
    <t>NC_groundwater_445_Ag_B-0.1um_71_19</t>
  </si>
  <si>
    <t>AR31</t>
  </si>
  <si>
    <t>M_DeepCast_50m_m1_133</t>
  </si>
  <si>
    <t>SpSt-419</t>
  </si>
  <si>
    <t>AR34</t>
  </si>
  <si>
    <t>NC_groundwater_293_Ag_S-0.65um_70_13</t>
  </si>
  <si>
    <t>AR17</t>
  </si>
  <si>
    <t>AR5</t>
  </si>
  <si>
    <t>AR39</t>
  </si>
  <si>
    <t>NC_groundwater_716_Ag_S-0.2um_69_13</t>
  </si>
  <si>
    <t>AR21</t>
  </si>
  <si>
    <t>SpSt-311</t>
  </si>
  <si>
    <t>NC_groundwater_4_Ag_B-0.1um_71_87</t>
  </si>
  <si>
    <t>NC_groundwater_1367_Ag_S-0.2um_72_125</t>
  </si>
  <si>
    <t>NC_groundwater_854_Pr1_B-0.1um_70_14</t>
  </si>
  <si>
    <t>NC_groundwater_276_Ag_S-0.2um_68_12</t>
  </si>
  <si>
    <t>NC_groundwater_294_Ag_S-0.65um_70_18</t>
  </si>
  <si>
    <t>AR27</t>
  </si>
  <si>
    <t>M_DeepCast_50m_m1_244</t>
  </si>
  <si>
    <t>AR41</t>
  </si>
  <si>
    <t>AR4</t>
  </si>
  <si>
    <t>AR18</t>
  </si>
  <si>
    <t>AR_45</t>
  </si>
  <si>
    <t>AR29</t>
  </si>
  <si>
    <t>NC_groundwater_1479_Ag_S-0.65um_71_44</t>
  </si>
  <si>
    <t>AR44</t>
  </si>
  <si>
    <t>AR3</t>
  </si>
  <si>
    <t>AR38</t>
  </si>
  <si>
    <t>AR26</t>
  </si>
  <si>
    <t>NC_groundwater_277_Ag_S-0.2um_71_17</t>
  </si>
  <si>
    <t>AR25</t>
  </si>
  <si>
    <t>NC_groundwater_1478_Ag_S-0.65um_68_51</t>
  </si>
  <si>
    <t>AM_2207</t>
  </si>
  <si>
    <t>AR2</t>
  </si>
  <si>
    <t>AR19</t>
  </si>
  <si>
    <t>NC_groundwater_278_Ag_S-0.2um_73_13</t>
  </si>
  <si>
    <t>AR15</t>
  </si>
  <si>
    <t>AR16</t>
  </si>
  <si>
    <t>AR37</t>
  </si>
  <si>
    <t>AR35</t>
  </si>
  <si>
    <t>AR42</t>
  </si>
  <si>
    <t>NC_groundwater_1111_Ag_S2p5_72_177</t>
  </si>
  <si>
    <t>NC_groundwater_1477_Ag_S-0.65um_67_43</t>
  </si>
  <si>
    <t>AR43</t>
  </si>
  <si>
    <t>AR36</t>
  </si>
  <si>
    <t>NC_groundwater_747_Ag_S-0.65um_70_10</t>
  </si>
  <si>
    <t>NC_groundwater_39_Pr7_B-0.1um_72_10</t>
  </si>
  <si>
    <t>AR22</t>
  </si>
  <si>
    <t>NC_groundwater_446_Ag_B-0.1um_72_16</t>
  </si>
  <si>
    <t>AR12</t>
  </si>
  <si>
    <t>AR9</t>
  </si>
  <si>
    <t>AR40</t>
  </si>
  <si>
    <t>UBA9643</t>
  </si>
  <si>
    <t>NC_groundwater_967_Pr1_S-0.2um_66_23</t>
  </si>
  <si>
    <t>AR8</t>
  </si>
  <si>
    <t>NC_groundwater_413_Ag_B-0.1um_71_11</t>
  </si>
  <si>
    <t>EFPC_24</t>
  </si>
  <si>
    <t>NC_groundwater_3_Ag_B-0.1um_69_29</t>
  </si>
  <si>
    <t>AR6</t>
  </si>
  <si>
    <t>AR30</t>
  </si>
  <si>
    <t>Amazon FNV 2010 15 13</t>
  </si>
  <si>
    <t>NC_groundwater_444_Ag_B-0.1um_68_10</t>
  </si>
  <si>
    <t>AR11</t>
  </si>
  <si>
    <t>NC_groundwater_969_Pr1_S-0.2um_71_15</t>
  </si>
  <si>
    <t>NC_groundwater_1365_Ag_S-0.2um_67_47</t>
  </si>
  <si>
    <t>NC_groundwater_414_Ag_B-0.1um_71_15</t>
  </si>
  <si>
    <t>UBA12499</t>
  </si>
  <si>
    <t>NC_groundwater_89_Ag_B-0.1um_70_49</t>
  </si>
  <si>
    <t>NC_groundwater_90_Ag_B-0.1um_72_48</t>
  </si>
  <si>
    <t>NC_groundwater_67_Pr7_S-0.65um_64_12</t>
  </si>
  <si>
    <t>NC_groundwater_968_Pr1_S-0.2um_70_17</t>
  </si>
  <si>
    <t>NC_groundwater_1481_Ag_S-0.65um_72_66</t>
  </si>
  <si>
    <t>NC_groundwater_1366_Ag_S-0.2um_70_111</t>
  </si>
  <si>
    <t>AR32</t>
  </si>
  <si>
    <t>NC_groundwater_130_Ag_B-0.1um_72_7</t>
  </si>
  <si>
    <t>NC_groundwater_1368_Ag_S-0.2um_72_193</t>
  </si>
  <si>
    <t>AR10</t>
  </si>
  <si>
    <t>CR_Sed_300A_bin.94</t>
  </si>
  <si>
    <t>NC_groundwater_1480_Ag_S-0.65um_71_62</t>
  </si>
  <si>
    <t>NC_groundwater_671_Ag_B-0.1um_70_49</t>
  </si>
  <si>
    <t>CR_Sed_300A_bin.93</t>
  </si>
  <si>
    <t>CR_Sed_300A_bin.82</t>
  </si>
  <si>
    <t>AR33</t>
  </si>
  <si>
    <t>NC_groundwater_468_Ag_B-0.1um_68_6</t>
  </si>
  <si>
    <t>AR13</t>
  </si>
  <si>
    <t>NC_groundwater_1476_Ag_S-0.65um_67_27</t>
  </si>
  <si>
    <t>B4_bin.10</t>
  </si>
  <si>
    <t>metabat2.850</t>
  </si>
  <si>
    <t>NC_groundwater_1705_Pr3_B-0.1um_69_6</t>
  </si>
  <si>
    <t>Species</t>
  </si>
  <si>
    <t>OLE42688</t>
  </si>
  <si>
    <t>OLD96052</t>
  </si>
  <si>
    <t>OLD29951</t>
  </si>
  <si>
    <t>OLB99630</t>
  </si>
  <si>
    <t>OLC13856</t>
  </si>
  <si>
    <t>OLB42862</t>
  </si>
  <si>
    <t>OLB10246</t>
  </si>
  <si>
    <t>OGL29552</t>
  </si>
  <si>
    <t>OGL15523</t>
  </si>
  <si>
    <t>OGL11598</t>
  </si>
  <si>
    <t>OGK80032</t>
  </si>
  <si>
    <t>OGL07389</t>
  </si>
  <si>
    <t>OGL00356</t>
  </si>
  <si>
    <t>OGK91554</t>
  </si>
  <si>
    <t>MBI2216988</t>
  </si>
  <si>
    <t>MBI1727008</t>
  </si>
  <si>
    <t>MBF8287331</t>
  </si>
  <si>
    <t>MBI2203537</t>
  </si>
  <si>
    <t>RPH84949</t>
  </si>
  <si>
    <t>MBI2493946</t>
  </si>
  <si>
    <t>MBI1735275</t>
  </si>
  <si>
    <t>MBI4628085</t>
  </si>
  <si>
    <t>MBI1962621</t>
  </si>
  <si>
    <t>PYM16918</t>
  </si>
  <si>
    <t>PYM52780</t>
  </si>
  <si>
    <t>MBI2014048</t>
  </si>
  <si>
    <t>PYM71628</t>
  </si>
  <si>
    <t>PYM55172</t>
  </si>
  <si>
    <t>TMQ17096</t>
  </si>
  <si>
    <t>PYN26246</t>
  </si>
  <si>
    <t>PYM26463</t>
  </si>
  <si>
    <t>PYM21880</t>
  </si>
  <si>
    <t>PYM81698</t>
  </si>
  <si>
    <t>PYO49640</t>
  </si>
  <si>
    <t>PYN05623</t>
  </si>
  <si>
    <t>PYO23449</t>
  </si>
  <si>
    <t>PYN53359</t>
  </si>
  <si>
    <t>MBM3218767</t>
  </si>
  <si>
    <t>MBI2199356</t>
  </si>
  <si>
    <t>PYN16994</t>
  </si>
  <si>
    <t>HEU51966</t>
  </si>
  <si>
    <t>PYM38756</t>
  </si>
  <si>
    <t>PYO03703</t>
  </si>
  <si>
    <t>MBI4636724</t>
  </si>
  <si>
    <t>HGH11681</t>
  </si>
  <si>
    <t>MBI4245929</t>
  </si>
  <si>
    <t>PYM90223</t>
  </si>
  <si>
    <t>MBI4593300</t>
  </si>
  <si>
    <t>MBI3108248</t>
  </si>
  <si>
    <t>MBM4439336</t>
  </si>
  <si>
    <t>HEJ33570</t>
  </si>
  <si>
    <t>HEV28399</t>
  </si>
  <si>
    <t>PYN62749</t>
  </si>
  <si>
    <t>OLE48063</t>
  </si>
  <si>
    <t>OLE01120</t>
  </si>
  <si>
    <t>OLD78756</t>
  </si>
  <si>
    <t>OLD24501</t>
  </si>
  <si>
    <t>OLB98315</t>
  </si>
  <si>
    <t>OLC16869</t>
  </si>
  <si>
    <t>OLC08611</t>
  </si>
  <si>
    <t>OLB39525</t>
  </si>
  <si>
    <t>OLB53187</t>
  </si>
  <si>
    <t>OLB06209</t>
  </si>
  <si>
    <t>OGL28014</t>
  </si>
  <si>
    <t>OGL18913</t>
  </si>
  <si>
    <t>OGL12658</t>
  </si>
  <si>
    <t>OGL07109</t>
  </si>
  <si>
    <t>OGK91365</t>
  </si>
  <si>
    <t>OGK87033</t>
  </si>
  <si>
    <t>OGL17706</t>
  </si>
  <si>
    <t>OGL11405</t>
  </si>
  <si>
    <t>OGK99677</t>
  </si>
  <si>
    <t>OGK93598</t>
  </si>
  <si>
    <t>OGK92480</t>
  </si>
  <si>
    <t>OGK82252</t>
  </si>
  <si>
    <t>OGK83160</t>
  </si>
  <si>
    <t>KRT74535</t>
  </si>
  <si>
    <t>OLC91402</t>
  </si>
  <si>
    <t>OLC63937</t>
  </si>
  <si>
    <t>OLC37101</t>
  </si>
  <si>
    <t>OLC56525</t>
  </si>
  <si>
    <t>MBI4240736</t>
  </si>
  <si>
    <t>MBI2467008</t>
  </si>
  <si>
    <t>MBI4588355</t>
  </si>
  <si>
    <t>MBI3625107</t>
  </si>
  <si>
    <t>MBI2197275</t>
  </si>
  <si>
    <t>MBI2544341</t>
  </si>
  <si>
    <t>MBI3107659</t>
  </si>
  <si>
    <t>MBI3030918</t>
  </si>
  <si>
    <t>PYM54688</t>
  </si>
  <si>
    <t>PYM50054</t>
  </si>
  <si>
    <t>MBI1957635</t>
  </si>
  <si>
    <t>PYO20307</t>
  </si>
  <si>
    <t>PYO57005</t>
  </si>
  <si>
    <t>PYM92417</t>
  </si>
  <si>
    <t>PYM76050</t>
  </si>
  <si>
    <t>HEJ33485</t>
  </si>
  <si>
    <t>HEV29254</t>
  </si>
  <si>
    <t>PYM49380</t>
  </si>
  <si>
    <t>PYN39059</t>
  </si>
  <si>
    <t>PYN76091</t>
  </si>
  <si>
    <t>PYM97933</t>
  </si>
  <si>
    <t>PYN51033</t>
  </si>
  <si>
    <t>PYN37365</t>
  </si>
  <si>
    <t>MBI2206593</t>
  </si>
  <si>
    <t>MBI4610501</t>
  </si>
  <si>
    <t>MBI2218193</t>
  </si>
  <si>
    <t>PYM44018</t>
  </si>
  <si>
    <t>MBM3220992</t>
  </si>
  <si>
    <t>MBI4560712</t>
  </si>
  <si>
    <t>PYM65780</t>
  </si>
  <si>
    <t>PYN66521</t>
  </si>
  <si>
    <t>PYN51621</t>
  </si>
  <si>
    <t>MBI1735299</t>
  </si>
  <si>
    <t>PYO05245</t>
  </si>
  <si>
    <t>PYN59485</t>
  </si>
  <si>
    <t>PYM37099</t>
  </si>
  <si>
    <t>PYM97383</t>
  </si>
  <si>
    <t>PYN85465</t>
  </si>
  <si>
    <t>PYN79975</t>
  </si>
  <si>
    <t>PYO00561</t>
  </si>
  <si>
    <t>MBM4442919</t>
  </si>
  <si>
    <t>PYM19304</t>
  </si>
  <si>
    <t>MBI2152776</t>
  </si>
  <si>
    <t>MBI2554186</t>
  </si>
  <si>
    <t>MBI4269680</t>
  </si>
  <si>
    <t>PYO52259</t>
  </si>
  <si>
    <t>PYN71102</t>
  </si>
  <si>
    <t>HEU49781</t>
  </si>
  <si>
    <t>PYN26872</t>
  </si>
  <si>
    <t>PYM28216</t>
  </si>
  <si>
    <t>PYN06901</t>
  </si>
  <si>
    <t>PYO24847</t>
  </si>
  <si>
    <t>PYM80576</t>
  </si>
  <si>
    <t>MBI1962251</t>
  </si>
  <si>
    <t>MBI2015198</t>
  </si>
  <si>
    <t>MBI2491611</t>
  </si>
  <si>
    <t>MBI2156708</t>
  </si>
  <si>
    <t>PYN20505</t>
  </si>
  <si>
    <t>PYM26520</t>
  </si>
  <si>
    <t>PYM39400</t>
  </si>
  <si>
    <t>TMQ16693</t>
  </si>
  <si>
    <t>MBI4592781</t>
  </si>
  <si>
    <t>MBI2529342</t>
  </si>
  <si>
    <t>PYN96722</t>
  </si>
  <si>
    <t>MBI4012996</t>
  </si>
  <si>
    <t>MBI1894567</t>
  </si>
  <si>
    <t>PYM80156</t>
  </si>
  <si>
    <t>MBI1848275</t>
  </si>
  <si>
    <t>MBI3826638</t>
  </si>
  <si>
    <t>HBH01222</t>
  </si>
  <si>
    <t>MBI2160779</t>
  </si>
  <si>
    <t>MBI4638057</t>
  </si>
  <si>
    <t>PYM76827</t>
  </si>
  <si>
    <t>MBI1728293 short</t>
  </si>
  <si>
    <t>MBI1959664 short</t>
  </si>
  <si>
    <t>HAM55694 short</t>
  </si>
  <si>
    <t>HBH01151 short</t>
  </si>
  <si>
    <t>MBI3637602 short</t>
  </si>
  <si>
    <t>MBI2878922 short</t>
  </si>
  <si>
    <t>RPH73333 short</t>
  </si>
  <si>
    <t>PYM06930 short</t>
  </si>
  <si>
    <t>MBI4628412 short</t>
  </si>
  <si>
    <t>HAM55627
HAM56194</t>
  </si>
  <si>
    <t>MBI5628025 short</t>
  </si>
  <si>
    <t>PYM56077 short</t>
  </si>
  <si>
    <t>MBI3629185 short</t>
  </si>
  <si>
    <t>PYN05984 short</t>
  </si>
  <si>
    <t>MBI4254254 short
MBI4255908 short</t>
  </si>
  <si>
    <t>PYN15732 short</t>
  </si>
  <si>
    <t>OLE37502 short</t>
  </si>
  <si>
    <t>OGK96453 short</t>
  </si>
  <si>
    <t>Total: 140</t>
  </si>
  <si>
    <t>HpnP/SC</t>
  </si>
  <si>
    <t>HpnP/SC indicates the ratio of HpnP-bearing species among SC-bearing species.</t>
  </si>
  <si>
    <t>At the family level, HpnP/SC indicates the ratio of families that contain HpnP-bearing species among families that contain SC-bearing species.</t>
  </si>
  <si>
    <t>MBI3456802</t>
  </si>
  <si>
    <t>(Count of species)</t>
  </si>
  <si>
    <t>(Count of family)</t>
  </si>
  <si>
    <r>
      <t xml:space="preserve">Family </t>
    </r>
    <r>
      <rPr>
        <sz val="12"/>
        <color theme="1"/>
        <rFont val="Helvetica"/>
        <family val="2"/>
      </rPr>
      <t>(genome available)</t>
    </r>
  </si>
  <si>
    <t>Absent even in complete/draft genomes</t>
  </si>
  <si>
    <t>SC and HpnP distribution in Rokubacteria</t>
  </si>
  <si>
    <t>Boldface &amp; Yellow background indicate the presence of both SC &amp; HpnP in a draft genome</t>
  </si>
  <si>
    <t>Short' labelling indicates that the annotated protein sequence is shorter than the typical length of other proteins in the phylum.</t>
  </si>
  <si>
    <r>
      <t xml:space="preserve">Species in </t>
    </r>
    <r>
      <rPr>
        <b/>
        <sz val="12"/>
        <color rgb="FF7030A0"/>
        <rFont val="Calibri (Body)"/>
      </rPr>
      <t>purple</t>
    </r>
    <r>
      <rPr>
        <sz val="12"/>
        <rFont val="Calibri"/>
        <family val="2"/>
        <scheme val="minor"/>
      </rPr>
      <t xml:space="preserve"> indicate the presence of only HpnP in their genomes.</t>
    </r>
  </si>
  <si>
    <r>
      <t xml:space="preserve">Species in </t>
    </r>
    <r>
      <rPr>
        <b/>
        <sz val="12"/>
        <color theme="1" tint="0.499984740745262"/>
        <rFont val="Calibri (Body)"/>
      </rPr>
      <t>grey</t>
    </r>
    <r>
      <rPr>
        <sz val="12"/>
        <color theme="1"/>
        <rFont val="Calibri"/>
        <family val="2"/>
        <scheme val="minor"/>
      </rPr>
      <t xml:space="preserve"> indicate the absence of both SC and HpnP in their genomes.</t>
    </r>
  </si>
  <si>
    <t>SC and HpnP distribution in Cyanobacteria</t>
  </si>
  <si>
    <t>Species are  retrieved mostly from NCBI and also from JGI for several species.</t>
  </si>
  <si>
    <t>Nitrobacteraceae</t>
  </si>
  <si>
    <t>Hyphomicrobiales</t>
  </si>
  <si>
    <t>Present in draft and/or complete genomes (at least one species)</t>
  </si>
  <si>
    <t>Present only in draft genomes (at least one species)</t>
  </si>
  <si>
    <t>CobG</t>
  </si>
  <si>
    <t>ARO55252</t>
  </si>
  <si>
    <t>AWN41506</t>
  </si>
  <si>
    <t>QGY06203</t>
  </si>
  <si>
    <t>TXM76740</t>
  </si>
  <si>
    <t>QIJ79170</t>
  </si>
  <si>
    <t>QIJ74264</t>
  </si>
  <si>
    <t>AMB44571</t>
  </si>
  <si>
    <t>ODT32742</t>
  </si>
  <si>
    <t>AMN43910</t>
  </si>
  <si>
    <t>KZD22812</t>
  </si>
  <si>
    <t>ABQ35260</t>
  </si>
  <si>
    <t>QOZ46390</t>
  </si>
  <si>
    <t>QOZ80393</t>
  </si>
  <si>
    <t>AMA57382</t>
  </si>
  <si>
    <t>CAL78618</t>
  </si>
  <si>
    <t>CCD85300</t>
  </si>
  <si>
    <t>BBO05205</t>
  </si>
  <si>
    <t>AUC96201</t>
  </si>
  <si>
    <t>BBO13655</t>
  </si>
  <si>
    <t>BAM88790</t>
  </si>
  <si>
    <t>QIP10658</t>
  </si>
  <si>
    <t>QAU47903</t>
  </si>
  <si>
    <t>RXG94718</t>
  </si>
  <si>
    <t>AWL98496</t>
  </si>
  <si>
    <t>AWN37884</t>
  </si>
  <si>
    <t>ACB97065</t>
  </si>
  <si>
    <t>QXX76221</t>
  </si>
  <si>
    <t>QBR71272</t>
  </si>
  <si>
    <t>WP_051953603</t>
  </si>
  <si>
    <t>VFU08967</t>
  </si>
  <si>
    <t>QAY95452</t>
  </si>
  <si>
    <t>WP_026595391</t>
  </si>
  <si>
    <t>ABD06462</t>
  </si>
  <si>
    <t>QUS40017</t>
  </si>
  <si>
    <t>EKS38035</t>
  </si>
  <si>
    <t>BAL11735</t>
  </si>
  <si>
    <t>QIO35011</t>
  </si>
  <si>
    <t>QIG98879</t>
  </si>
  <si>
    <t>QHO78031</t>
  </si>
  <si>
    <t>QOZ25019</t>
  </si>
  <si>
    <t>QOZ10632</t>
  </si>
  <si>
    <t>QOZ53981</t>
  </si>
  <si>
    <t>QOZ35273</t>
  </si>
  <si>
    <t>QDW37926</t>
  </si>
  <si>
    <t>QDW44530</t>
  </si>
  <si>
    <t>QHP71688</t>
  </si>
  <si>
    <t>QWG16157</t>
  </si>
  <si>
    <t>AND88694</t>
  </si>
  <si>
    <t>QPF89417</t>
  </si>
  <si>
    <t>QPF87244</t>
  </si>
  <si>
    <t>QDP25212</t>
  </si>
  <si>
    <t>AWM04619</t>
  </si>
  <si>
    <t>QFI71570</t>
  </si>
  <si>
    <t>WP_128924872</t>
  </si>
  <si>
    <t>RXH01285</t>
  </si>
  <si>
    <t>QAU40536</t>
  </si>
  <si>
    <t>QOZ67961</t>
  </si>
  <si>
    <t>WP_065754151</t>
  </si>
  <si>
    <t>ANW03265</t>
  </si>
  <si>
    <t>CobF</t>
  </si>
  <si>
    <t>ARO57004</t>
  </si>
  <si>
    <t>AWN43428</t>
  </si>
  <si>
    <t>EHP80862</t>
  </si>
  <si>
    <t>AWN37328</t>
  </si>
  <si>
    <t>ACB23533</t>
  </si>
  <si>
    <t>UIN32541</t>
  </si>
  <si>
    <t>QGY00777</t>
  </si>
  <si>
    <t>TXN49265</t>
  </si>
  <si>
    <t>QIJ80813</t>
  </si>
  <si>
    <t>QIJ75911</t>
  </si>
  <si>
    <t>AMB46555</t>
  </si>
  <si>
    <t>ACB25098</t>
  </si>
  <si>
    <t>AIQ91251</t>
  </si>
  <si>
    <t>WP_036283510</t>
  </si>
  <si>
    <t>RAX42316</t>
  </si>
  <si>
    <t>RAX38102</t>
  </si>
  <si>
    <t>WP_137390906</t>
  </si>
  <si>
    <t>SFV37111</t>
  </si>
  <si>
    <t>AMN43898</t>
  </si>
  <si>
    <t>QIO37379</t>
  </si>
  <si>
    <t>QIG98889</t>
  </si>
  <si>
    <t>QHO78021</t>
  </si>
  <si>
    <t>QOZ29750</t>
  </si>
  <si>
    <t>QOZ10621</t>
  </si>
  <si>
    <t>QOZ53971</t>
  </si>
  <si>
    <t>QOZ46381</t>
  </si>
  <si>
    <t>QOZ80394</t>
  </si>
  <si>
    <t>QOZ38201</t>
  </si>
  <si>
    <t>AMA61258</t>
  </si>
  <si>
    <t>QDW37916</t>
  </si>
  <si>
    <t>QDW44520</t>
  </si>
  <si>
    <t>QHP71677</t>
  </si>
  <si>
    <t>BBO05216</t>
  </si>
  <si>
    <t>AUC96211</t>
  </si>
  <si>
    <t>BBO13644</t>
  </si>
  <si>
    <t>AND88705</t>
  </si>
  <si>
    <t>QPF89407</t>
  </si>
  <si>
    <t>QPF88101</t>
  </si>
  <si>
    <t>QIP10648</t>
  </si>
  <si>
    <t>QDP25222</t>
  </si>
  <si>
    <t>AWM00479</t>
  </si>
  <si>
    <t>QAU47894</t>
  </si>
  <si>
    <t>RXG94707</t>
  </si>
  <si>
    <t>QFI71560</t>
  </si>
  <si>
    <t>WP_128924883</t>
  </si>
  <si>
    <t>RXH01274</t>
  </si>
  <si>
    <t>QAU40526</t>
  </si>
  <si>
    <t>QOZ67971</t>
  </si>
  <si>
    <t>AWL97123</t>
  </si>
  <si>
    <t>WP_065754140</t>
  </si>
  <si>
    <t>ANW03254</t>
  </si>
  <si>
    <t>Aerobic cobalamin biosynthesis</t>
  </si>
  <si>
    <t>2-Methylhopanoid biosynthesis</t>
  </si>
  <si>
    <t>ACF00901</t>
  </si>
  <si>
    <t>ABD07870</t>
  </si>
  <si>
    <t>KZD22811</t>
  </si>
  <si>
    <t>VFU09396</t>
  </si>
  <si>
    <t>QAY95444</t>
  </si>
  <si>
    <t>ACK52138</t>
  </si>
  <si>
    <t>VVC56735</t>
  </si>
  <si>
    <t>Nitrobacteraceae
(Bradyrhizobiaceae)</t>
  </si>
  <si>
    <t>Sample ID</t>
  </si>
  <si>
    <t>Age, Ma</t>
  </si>
  <si>
    <t>Country</t>
  </si>
  <si>
    <t>Basin</t>
  </si>
  <si>
    <t>Formation</t>
  </si>
  <si>
    <t>Type</t>
  </si>
  <si>
    <t>Drill core</t>
  </si>
  <si>
    <t>C31 2aMHI</t>
  </si>
  <si>
    <t>Avg C31 2aMHI</t>
  </si>
  <si>
    <t>Age</t>
  </si>
  <si>
    <t>n</t>
  </si>
  <si>
    <t>AVERAGES</t>
  </si>
  <si>
    <t>BINS</t>
  </si>
  <si>
    <t xml:space="preserve">Fall SS 0-10 </t>
  </si>
  <si>
    <t>USA</t>
  </si>
  <si>
    <t>Sukok Seep</t>
  </si>
  <si>
    <t>Extract</t>
  </si>
  <si>
    <t>Color code:</t>
  </si>
  <si>
    <t>Age (Ma)</t>
  </si>
  <si>
    <t>2aMHI%</t>
  </si>
  <si>
    <t>2aMHI</t>
  </si>
  <si>
    <t xml:space="preserve">Fall SS 10-20 </t>
  </si>
  <si>
    <t>Literature</t>
  </si>
  <si>
    <t>0–100</t>
  </si>
  <si>
    <t xml:space="preserve">Fall SS 20-30 </t>
  </si>
  <si>
    <t>This work</t>
  </si>
  <si>
    <t>100–200</t>
  </si>
  <si>
    <t xml:space="preserve">Fall SS 30-40 </t>
  </si>
  <si>
    <t>200–300</t>
  </si>
  <si>
    <t xml:space="preserve">Fall SS 40-50 </t>
  </si>
  <si>
    <t>300–400</t>
  </si>
  <si>
    <t xml:space="preserve">Fall SS 50-60 </t>
  </si>
  <si>
    <t>400–500</t>
  </si>
  <si>
    <t>Fall SS 60-70</t>
  </si>
  <si>
    <t>500–600</t>
  </si>
  <si>
    <t xml:space="preserve">Fall SS 70-80 </t>
  </si>
  <si>
    <t>600–800</t>
  </si>
  <si>
    <t xml:space="preserve">Fall SS 80-90 </t>
  </si>
  <si>
    <t>800–1200</t>
  </si>
  <si>
    <t xml:space="preserve">Fall SS 90-109 </t>
  </si>
  <si>
    <t>1200–1600</t>
  </si>
  <si>
    <t xml:space="preserve">Fall NW 0-13 </t>
  </si>
  <si>
    <t>North Walakpa</t>
  </si>
  <si>
    <t>&gt;1600</t>
  </si>
  <si>
    <t xml:space="preserve">Fall NW 13-30 </t>
  </si>
  <si>
    <t xml:space="preserve">Fall NW 30 -46 </t>
  </si>
  <si>
    <t xml:space="preserve">Fall IK 0-15 </t>
  </si>
  <si>
    <t>Ikroavik</t>
  </si>
  <si>
    <t xml:space="preserve">Fall IK 15-28 </t>
  </si>
  <si>
    <t xml:space="preserve">Spring LQ3 1 - 4 </t>
  </si>
  <si>
    <t>Lake Qalluraq</t>
  </si>
  <si>
    <t>Spring LQ3 6-10</t>
  </si>
  <si>
    <t xml:space="preserve">Spring LQ3 11-15 </t>
  </si>
  <si>
    <t xml:space="preserve">Spring LQ3 60 - 64 </t>
  </si>
  <si>
    <t xml:space="preserve">Spring S3 0-4 </t>
  </si>
  <si>
    <t>Sukok Center Site</t>
  </si>
  <si>
    <t>Spring S3 4-12</t>
  </si>
  <si>
    <t>Spring S3 12-28</t>
  </si>
  <si>
    <t>Spring S3 28-38</t>
  </si>
  <si>
    <t>Hypy</t>
  </si>
  <si>
    <t>n=1</t>
  </si>
  <si>
    <t>n=2</t>
  </si>
  <si>
    <t>LvM-982</t>
  </si>
  <si>
    <t>Green River</t>
  </si>
  <si>
    <t xml:space="preserve">GA151 </t>
  </si>
  <si>
    <t>Australia</t>
  </si>
  <si>
    <t>Gippsland</t>
  </si>
  <si>
    <t>Latrobe Gp</t>
  </si>
  <si>
    <t xml:space="preserve">Fortescue  3 (Esso)            </t>
  </si>
  <si>
    <t>GA148</t>
  </si>
  <si>
    <t>Cobia  2  (FIT4)</t>
  </si>
  <si>
    <t>China</t>
  </si>
  <si>
    <t>Bohai</t>
  </si>
  <si>
    <t>Shaheijie</t>
  </si>
  <si>
    <t>L10</t>
  </si>
  <si>
    <t>L9-S1</t>
  </si>
  <si>
    <t>L358</t>
  </si>
  <si>
    <t>GA175</t>
  </si>
  <si>
    <t xml:space="preserve">Halibut A 11                   </t>
  </si>
  <si>
    <t>Scheafer-1</t>
  </si>
  <si>
    <t>Mexico</t>
  </si>
  <si>
    <t>Yacatan Penisula</t>
  </si>
  <si>
    <t>Chicxulub Crater</t>
  </si>
  <si>
    <t>MOO77A - IODP 364</t>
  </si>
  <si>
    <t>Scheafer-2</t>
  </si>
  <si>
    <t>Scheafer-3</t>
  </si>
  <si>
    <t>Scheafer-4</t>
  </si>
  <si>
    <t>Scheafer-5</t>
  </si>
  <si>
    <t>Scheafer-6</t>
  </si>
  <si>
    <t>Scheafer-7</t>
  </si>
  <si>
    <t>Scheafer-8</t>
  </si>
  <si>
    <t>Scheafer-9</t>
  </si>
  <si>
    <t>Scheafer-10</t>
  </si>
  <si>
    <t>Scheafer-11</t>
  </si>
  <si>
    <t>Scheafer-12</t>
  </si>
  <si>
    <t>Scheafer-13</t>
  </si>
  <si>
    <t>Scheafer-14</t>
  </si>
  <si>
    <t>Scheafer-15</t>
  </si>
  <si>
    <t>Scheafer-16</t>
  </si>
  <si>
    <t>Scheafer-17</t>
  </si>
  <si>
    <t>Scheafer-18</t>
  </si>
  <si>
    <t>Scheafer-19</t>
  </si>
  <si>
    <t>Scheafer-20</t>
  </si>
  <si>
    <t>Scheafer-21</t>
  </si>
  <si>
    <t>Scheafer-22</t>
  </si>
  <si>
    <t>Scheafer-23</t>
  </si>
  <si>
    <t>Scheafer-24</t>
  </si>
  <si>
    <t>Scheafer-25</t>
  </si>
  <si>
    <t>Scheafer-26</t>
  </si>
  <si>
    <t>Scheafer-27</t>
  </si>
  <si>
    <t>Scheafer-28</t>
  </si>
  <si>
    <t>Scheafer-29</t>
  </si>
  <si>
    <t>LvM-915</t>
  </si>
  <si>
    <t>Croatia</t>
  </si>
  <si>
    <t>Brac</t>
  </si>
  <si>
    <t>Pucisca</t>
  </si>
  <si>
    <t>n=3</t>
  </si>
  <si>
    <t>OAE2</t>
  </si>
  <si>
    <t>n=10</t>
  </si>
  <si>
    <t>n=7</t>
  </si>
  <si>
    <t>n=5</t>
  </si>
  <si>
    <t>n=4</t>
  </si>
  <si>
    <t>0–100 Ma</t>
  </si>
  <si>
    <t>LvM-912</t>
  </si>
  <si>
    <t>Italy</t>
  </si>
  <si>
    <t>Livello Bonarelli</t>
  </si>
  <si>
    <t>OAE-1b</t>
  </si>
  <si>
    <t>LvM-914</t>
  </si>
  <si>
    <t>North  Atlantic</t>
  </si>
  <si>
    <t>ODP-1049C</t>
  </si>
  <si>
    <t>Castro-1</t>
  </si>
  <si>
    <t>Spain</t>
  </si>
  <si>
    <t>Subbetic</t>
  </si>
  <si>
    <t>Carbonero Section</t>
  </si>
  <si>
    <t>Castro-2</t>
  </si>
  <si>
    <t>Castro-3</t>
  </si>
  <si>
    <t>Castro-4</t>
  </si>
  <si>
    <t>Castro-5</t>
  </si>
  <si>
    <t>Castro-6</t>
  </si>
  <si>
    <t>Castro-7</t>
  </si>
  <si>
    <t>Castro-8</t>
  </si>
  <si>
    <t>Castro-9</t>
  </si>
  <si>
    <t>Castro-10</t>
  </si>
  <si>
    <t>Castro-11</t>
  </si>
  <si>
    <t>Castro-12</t>
  </si>
  <si>
    <t>Castro-13</t>
  </si>
  <si>
    <t>Castro-14</t>
  </si>
  <si>
    <t>Castro-15</t>
  </si>
  <si>
    <t>Castro-16</t>
  </si>
  <si>
    <t>Castro-17</t>
  </si>
  <si>
    <t>Castro-18</t>
  </si>
  <si>
    <t>Castro-19</t>
  </si>
  <si>
    <t>Castro-20</t>
  </si>
  <si>
    <t>Castro-21</t>
  </si>
  <si>
    <t>Castro-22</t>
  </si>
  <si>
    <t>Castro-23</t>
  </si>
  <si>
    <t>Castro-24</t>
  </si>
  <si>
    <t>Castro-25</t>
  </si>
  <si>
    <t>Castro-26</t>
  </si>
  <si>
    <t>Castro-27</t>
  </si>
  <si>
    <t>Castro-28</t>
  </si>
  <si>
    <t>Castro-29</t>
  </si>
  <si>
    <t>OAE1</t>
  </si>
  <si>
    <t>n=24</t>
  </si>
  <si>
    <t>n=20</t>
  </si>
  <si>
    <t>GA224</t>
  </si>
  <si>
    <t>Northern Carnarvon</t>
  </si>
  <si>
    <t>Birdrong Sandstone</t>
  </si>
  <si>
    <t xml:space="preserve">Rough Range  1                 </t>
  </si>
  <si>
    <t>n=8</t>
  </si>
  <si>
    <t>GA888</t>
  </si>
  <si>
    <t>Bonaparte</t>
  </si>
  <si>
    <t>Plover</t>
  </si>
  <si>
    <t>Skua 9 ST1</t>
  </si>
  <si>
    <t>GA89</t>
  </si>
  <si>
    <t>Legendre 1</t>
  </si>
  <si>
    <t>45.48 m</t>
  </si>
  <si>
    <t>Newark</t>
  </si>
  <si>
    <t>Towaco</t>
  </si>
  <si>
    <t>48.13 m</t>
  </si>
  <si>
    <t>48.86 m</t>
  </si>
  <si>
    <t>49.83 m</t>
  </si>
  <si>
    <t>50.08 m</t>
  </si>
  <si>
    <t>50.35 m</t>
  </si>
  <si>
    <t>50.84 m</t>
  </si>
  <si>
    <t>51.54 m</t>
  </si>
  <si>
    <t>52.61 m</t>
  </si>
  <si>
    <t>98.04 m</t>
  </si>
  <si>
    <t>100–200 Ma</t>
  </si>
  <si>
    <t>GA19999642</t>
  </si>
  <si>
    <t>Cooper/Eromanga</t>
  </si>
  <si>
    <t>Bennet 1</t>
  </si>
  <si>
    <t>GA10059</t>
  </si>
  <si>
    <t>GA19999818</t>
  </si>
  <si>
    <t>Angel</t>
  </si>
  <si>
    <t>Mutineer  1B</t>
  </si>
  <si>
    <t>Saito-1</t>
  </si>
  <si>
    <t>Nanpanjiang</t>
  </si>
  <si>
    <t>Qingyan</t>
  </si>
  <si>
    <t>Saito-2</t>
  </si>
  <si>
    <t>Saito-3</t>
  </si>
  <si>
    <t>Saito-4</t>
  </si>
  <si>
    <t>Saito-5</t>
  </si>
  <si>
    <t>Saito-6</t>
  </si>
  <si>
    <t>An</t>
  </si>
  <si>
    <t>Saito-7</t>
  </si>
  <si>
    <t>Saito-8</t>
  </si>
  <si>
    <t>Saito-9</t>
  </si>
  <si>
    <t>Saito-10</t>
  </si>
  <si>
    <t>Saito-11</t>
  </si>
  <si>
    <t>Saito-12</t>
  </si>
  <si>
    <t>Saito-13</t>
  </si>
  <si>
    <t>Saito-14</t>
  </si>
  <si>
    <t>Saito-15</t>
  </si>
  <si>
    <t>Saito-16</t>
  </si>
  <si>
    <t>Saito-17</t>
  </si>
  <si>
    <t>Saito-18</t>
  </si>
  <si>
    <t>Saito-19</t>
  </si>
  <si>
    <t>Saito-20</t>
  </si>
  <si>
    <t>Saito-21</t>
  </si>
  <si>
    <t>Saito-22</t>
  </si>
  <si>
    <t>Saito-23</t>
  </si>
  <si>
    <t>Saito-24</t>
  </si>
  <si>
    <t>Saito-25</t>
  </si>
  <si>
    <t>Saito-26</t>
  </si>
  <si>
    <t>Saito-27</t>
  </si>
  <si>
    <t>Saito-28</t>
  </si>
  <si>
    <t>Saito-29</t>
  </si>
  <si>
    <t>Saito-30</t>
  </si>
  <si>
    <t>Saito-31</t>
  </si>
  <si>
    <t>Saito-32</t>
  </si>
  <si>
    <t>Saito-33</t>
  </si>
  <si>
    <t>Saito-34</t>
  </si>
  <si>
    <t>Saito-35</t>
  </si>
  <si>
    <t>Saito-36</t>
  </si>
  <si>
    <t>Saito-37</t>
  </si>
  <si>
    <t>Saito-38</t>
  </si>
  <si>
    <t>Luoluo</t>
  </si>
  <si>
    <t>Saito-39</t>
  </si>
  <si>
    <t>Saito-40</t>
  </si>
  <si>
    <t>Saito-41</t>
  </si>
  <si>
    <t>Saito-42</t>
  </si>
  <si>
    <t>Saito-43</t>
  </si>
  <si>
    <t>Saito-44</t>
  </si>
  <si>
    <t>Saito-45</t>
  </si>
  <si>
    <t>Saito-46</t>
  </si>
  <si>
    <t>Saito-47</t>
  </si>
  <si>
    <t>Saito-48</t>
  </si>
  <si>
    <t>Saito-49</t>
  </si>
  <si>
    <t>Saito-50</t>
  </si>
  <si>
    <t>Saito-51</t>
  </si>
  <si>
    <t>Saito-52</t>
  </si>
  <si>
    <t>Saito-53</t>
  </si>
  <si>
    <t>Saito-54</t>
  </si>
  <si>
    <t>Saito-55</t>
  </si>
  <si>
    <t>Saito-56</t>
  </si>
  <si>
    <t>Saito-57</t>
  </si>
  <si>
    <t>Saito-58</t>
  </si>
  <si>
    <t>Saito-59</t>
  </si>
  <si>
    <t>Saito-60</t>
  </si>
  <si>
    <t>Saito-61</t>
  </si>
  <si>
    <t>Saito-62</t>
  </si>
  <si>
    <t>Saito-63</t>
  </si>
  <si>
    <t>Saito-64</t>
  </si>
  <si>
    <t>Saito-65</t>
  </si>
  <si>
    <t>Saito-66</t>
  </si>
  <si>
    <t>Saito-67</t>
  </si>
  <si>
    <t>Saito-68</t>
  </si>
  <si>
    <t>Saito-69</t>
  </si>
  <si>
    <t>Saito-70</t>
  </si>
  <si>
    <t>Saito-71</t>
  </si>
  <si>
    <t>Saito-72</t>
  </si>
  <si>
    <t>Saito-73</t>
  </si>
  <si>
    <t>Saito-74</t>
  </si>
  <si>
    <t>Saito-75</t>
  </si>
  <si>
    <t>Saito-76</t>
  </si>
  <si>
    <t>Saito-77</t>
  </si>
  <si>
    <t>Saito-78</t>
  </si>
  <si>
    <t>Saito-79</t>
  </si>
  <si>
    <t>Saito-B-1</t>
  </si>
  <si>
    <t>Saito-B-2</t>
  </si>
  <si>
    <t>Saito-B-3</t>
  </si>
  <si>
    <t>Saito-B-4</t>
  </si>
  <si>
    <t>Saito-B-5</t>
  </si>
  <si>
    <t>Saito-B-6</t>
  </si>
  <si>
    <t>Saito-B-7</t>
  </si>
  <si>
    <t>Saito-B-8</t>
  </si>
  <si>
    <t>Saito-B-9</t>
  </si>
  <si>
    <t>Saito-B-10</t>
  </si>
  <si>
    <t>Saito-B-11</t>
  </si>
  <si>
    <t>Saito-B-12</t>
  </si>
  <si>
    <t>Saito-B-13</t>
  </si>
  <si>
    <t>Saito-B-14</t>
  </si>
  <si>
    <t>Saito-B-15</t>
  </si>
  <si>
    <t>Saito-B-16</t>
  </si>
  <si>
    <t>Saito-B-17</t>
  </si>
  <si>
    <t>Saito-B-18</t>
  </si>
  <si>
    <t>Saito-B-19</t>
  </si>
  <si>
    <t>Saito-B-20</t>
  </si>
  <si>
    <t>Saito-B-21</t>
  </si>
  <si>
    <t>Saito-B-22</t>
  </si>
  <si>
    <t>Saito-B-23</t>
  </si>
  <si>
    <t>Saito-B-24</t>
  </si>
  <si>
    <t>Saito-B-25</t>
  </si>
  <si>
    <t>Saito-B-26</t>
  </si>
  <si>
    <t>Saito-B-27</t>
  </si>
  <si>
    <t>Saito-B-28</t>
  </si>
  <si>
    <t>Saito-B-29</t>
  </si>
  <si>
    <t>Saito-B-30</t>
  </si>
  <si>
    <t>Saito-B-31</t>
  </si>
  <si>
    <t>Saito-B-32</t>
  </si>
  <si>
    <t>Saito-B-33</t>
  </si>
  <si>
    <t>Saito-B-34</t>
  </si>
  <si>
    <t>Saito-B-35</t>
  </si>
  <si>
    <t>Saito-B-36</t>
  </si>
  <si>
    <t>Saito-B-37</t>
  </si>
  <si>
    <t>Saito-B-38</t>
  </si>
  <si>
    <t>Saito-B-39</t>
  </si>
  <si>
    <t>Saito-B-40</t>
  </si>
  <si>
    <t>Saito-B-41</t>
  </si>
  <si>
    <t>Saito-B-42</t>
  </si>
  <si>
    <t>Saito-B-43</t>
  </si>
  <si>
    <t>Saito-B-44</t>
  </si>
  <si>
    <t xml:space="preserve">GA409 </t>
  </si>
  <si>
    <t>Perth</t>
  </si>
  <si>
    <t xml:space="preserve">Mount Horner  1                </t>
  </si>
  <si>
    <t>LvM-980</t>
  </si>
  <si>
    <t>Germany</t>
  </si>
  <si>
    <t>European Permian</t>
  </si>
  <si>
    <t>Zechstein</t>
  </si>
  <si>
    <t>Oil</t>
  </si>
  <si>
    <t>LvM-981</t>
  </si>
  <si>
    <t>Xia-1</t>
  </si>
  <si>
    <t>Junggar Basin</t>
  </si>
  <si>
    <t>Fengcheng</t>
  </si>
  <si>
    <t>Xia-2</t>
  </si>
  <si>
    <t>Xia-3</t>
  </si>
  <si>
    <t>Xia-4</t>
  </si>
  <si>
    <t>Xia-5</t>
  </si>
  <si>
    <t>Xia-6</t>
  </si>
  <si>
    <t>Xia-7</t>
  </si>
  <si>
    <t>Xia-8</t>
  </si>
  <si>
    <t>Xia-9</t>
  </si>
  <si>
    <t>Xia-10</t>
  </si>
  <si>
    <t>Xia-11</t>
  </si>
  <si>
    <t>Xia-12</t>
  </si>
  <si>
    <t>Xia-13</t>
  </si>
  <si>
    <t>Xia-14</t>
  </si>
  <si>
    <t>Xia-15</t>
  </si>
  <si>
    <t>Xia-16</t>
  </si>
  <si>
    <t>Xia-17</t>
  </si>
  <si>
    <t>Xia-18</t>
  </si>
  <si>
    <t>GA23 Aroms</t>
  </si>
  <si>
    <t>Patchawarra</t>
  </si>
  <si>
    <t xml:space="preserve">Kanowana  1                    </t>
  </si>
  <si>
    <t>17B007 - Early Permian</t>
  </si>
  <si>
    <t>Permian</t>
  </si>
  <si>
    <t xml:space="preserve">Wolfcamp/Leonard </t>
  </si>
  <si>
    <t>Greer 1</t>
  </si>
  <si>
    <t>200–300 Ma</t>
  </si>
  <si>
    <t>LvM-890</t>
  </si>
  <si>
    <t>Scotland</t>
  </si>
  <si>
    <t>MidLand Valley</t>
  </si>
  <si>
    <t>Petershill</t>
  </si>
  <si>
    <t>Outcrop</t>
  </si>
  <si>
    <t>LvM-891</t>
  </si>
  <si>
    <t>LvM-893</t>
  </si>
  <si>
    <t>LvM-894</t>
  </si>
  <si>
    <t>LvM-896</t>
  </si>
  <si>
    <t>LvM-897</t>
  </si>
  <si>
    <t>LvM-898</t>
  </si>
  <si>
    <t xml:space="preserve">GA2009019 </t>
  </si>
  <si>
    <t>GA20149682</t>
  </si>
  <si>
    <t>Milligans</t>
  </si>
  <si>
    <t>Turtle 2</t>
  </si>
  <si>
    <t>GA20149693</t>
  </si>
  <si>
    <t>Canning</t>
  </si>
  <si>
    <t>Grant</t>
  </si>
  <si>
    <t>West Terrace 1</t>
  </si>
  <si>
    <t>Slowakiewicz-1</t>
  </si>
  <si>
    <t>England</t>
  </si>
  <si>
    <t>Cleveland</t>
  </si>
  <si>
    <t>Bowland-Hodder</t>
  </si>
  <si>
    <t>Malton-4</t>
  </si>
  <si>
    <t>Slowakiewicz-2</t>
  </si>
  <si>
    <t>Slowakiewicz-3</t>
  </si>
  <si>
    <t>Slowakiewicz-4</t>
  </si>
  <si>
    <t>Slowakiewicz-5</t>
  </si>
  <si>
    <t>Mud 47</t>
  </si>
  <si>
    <t>Gogo</t>
  </si>
  <si>
    <t>ED20</t>
  </si>
  <si>
    <t>Nodule 47</t>
  </si>
  <si>
    <t>ED21</t>
  </si>
  <si>
    <t>Mud 54</t>
  </si>
  <si>
    <t>ED22</t>
  </si>
  <si>
    <t>Nodule 54</t>
  </si>
  <si>
    <t>ED23</t>
  </si>
  <si>
    <t>GA19999118</t>
  </si>
  <si>
    <t>Nullara Limestone</t>
  </si>
  <si>
    <t>Blina 1</t>
  </si>
  <si>
    <t>300–400 Ma</t>
  </si>
  <si>
    <t>17B014</t>
  </si>
  <si>
    <t>Poland</t>
  </si>
  <si>
    <t>Holy Cross Mountains</t>
  </si>
  <si>
    <t>ZB-1</t>
  </si>
  <si>
    <t>17B013</t>
  </si>
  <si>
    <t>17B017 - Katian</t>
  </si>
  <si>
    <t xml:space="preserve">17B023 - Sandbian </t>
  </si>
  <si>
    <t>ZB-2</t>
  </si>
  <si>
    <t>17B006 - Kukersite</t>
  </si>
  <si>
    <t>Estonia</t>
  </si>
  <si>
    <t>Kukrose region</t>
  </si>
  <si>
    <t>Kohtla Mine</t>
  </si>
  <si>
    <t>LvM-911</t>
  </si>
  <si>
    <t>Ukraine</t>
  </si>
  <si>
    <t>Pripyat</t>
  </si>
  <si>
    <t>Van Maldegem</t>
  </si>
  <si>
    <t>Goldwyyer</t>
  </si>
  <si>
    <t>Solanum-1</t>
  </si>
  <si>
    <t>Santalum-1</t>
  </si>
  <si>
    <t>Goldwyver-1</t>
  </si>
  <si>
    <t>PO-2.3</t>
  </si>
  <si>
    <t>Norway</t>
  </si>
  <si>
    <t>Oslobreen Group</t>
  </si>
  <si>
    <t>Valhallfonna</t>
  </si>
  <si>
    <t>PO-4.8</t>
  </si>
  <si>
    <t>PO-11.2</t>
  </si>
  <si>
    <t>PO-14.2</t>
  </si>
  <si>
    <t>PO-19.65</t>
  </si>
  <si>
    <t>PO-33</t>
  </si>
  <si>
    <t>PO-39</t>
  </si>
  <si>
    <t>PO-45.9</t>
  </si>
  <si>
    <t>PO-67</t>
  </si>
  <si>
    <t>PO-76.1</t>
  </si>
  <si>
    <t>PO-83.1</t>
  </si>
  <si>
    <t>PO-92.4</t>
  </si>
  <si>
    <t>PO-105.2</t>
  </si>
  <si>
    <t>PO-112.9</t>
  </si>
  <si>
    <t>PO-122.8</t>
  </si>
  <si>
    <t>PO-133.04</t>
  </si>
  <si>
    <t>PO-142</t>
  </si>
  <si>
    <t>PO-150.1</t>
  </si>
  <si>
    <t>PR-6</t>
  </si>
  <si>
    <t>PR-30.4</t>
  </si>
  <si>
    <t>PS-3.6</t>
  </si>
  <si>
    <t>Kirtonryggen</t>
  </si>
  <si>
    <t>PS-5.8</t>
  </si>
  <si>
    <t>PS-38.2</t>
  </si>
  <si>
    <t>PS-46.2</t>
  </si>
  <si>
    <t>PS-48.8</t>
  </si>
  <si>
    <t>PS-156.5</t>
  </si>
  <si>
    <t>PS-184</t>
  </si>
  <si>
    <t>PS-306</t>
  </si>
  <si>
    <t>PS-389</t>
  </si>
  <si>
    <t xml:space="preserve">TC_1 </t>
  </si>
  <si>
    <t>Tarim</t>
  </si>
  <si>
    <t xml:space="preserve">HD_1 </t>
  </si>
  <si>
    <t xml:space="preserve">YM_204 </t>
  </si>
  <si>
    <t>Dodonea-1</t>
  </si>
  <si>
    <t>400–500 Ma</t>
  </si>
  <si>
    <t xml:space="preserve">Parfenova-1 </t>
  </si>
  <si>
    <t>Russia</t>
  </si>
  <si>
    <t>Siberian Platform</t>
  </si>
  <si>
    <t xml:space="preserve">Sinyaya </t>
  </si>
  <si>
    <t>Parfenova-2</t>
  </si>
  <si>
    <t>Parfenova-3</t>
  </si>
  <si>
    <t>Parfenova-4</t>
  </si>
  <si>
    <t>Parfenova-5</t>
  </si>
  <si>
    <t>Parfenova-6</t>
  </si>
  <si>
    <t>Parfenova-7</t>
  </si>
  <si>
    <t>Parfenova-8</t>
  </si>
  <si>
    <t>Parfenova-9</t>
  </si>
  <si>
    <t>Parfenova-10</t>
  </si>
  <si>
    <t>Parfenova-11</t>
  </si>
  <si>
    <t>Parfenova-12</t>
  </si>
  <si>
    <t>Parfenova-13</t>
  </si>
  <si>
    <t>Parfenova-14</t>
  </si>
  <si>
    <t>Parfenova-15</t>
  </si>
  <si>
    <t>Parfenova-16</t>
  </si>
  <si>
    <t>Parfenova-17</t>
  </si>
  <si>
    <t>Parfenova-18</t>
  </si>
  <si>
    <t>Parfenova-19</t>
  </si>
  <si>
    <t>Parfenova-20</t>
  </si>
  <si>
    <t>Georgina 20030382</t>
  </si>
  <si>
    <t>Georgina</t>
  </si>
  <si>
    <t>Arthur Creek</t>
  </si>
  <si>
    <t>Georgina 20030381</t>
  </si>
  <si>
    <t>B03002 10</t>
  </si>
  <si>
    <t>Currant bush limestone</t>
  </si>
  <si>
    <t>Mount Isa-1</t>
  </si>
  <si>
    <t>B03010 6i</t>
  </si>
  <si>
    <t>Mount Isa-2</t>
  </si>
  <si>
    <t>Georgina 20030386</t>
  </si>
  <si>
    <t>Thorntonia Limestone</t>
  </si>
  <si>
    <t>15B602</t>
  </si>
  <si>
    <t>Thortonia Limestone</t>
  </si>
  <si>
    <t>#11005</t>
  </si>
  <si>
    <t>Georgina 20030384</t>
  </si>
  <si>
    <t>OMO001</t>
  </si>
  <si>
    <t>Oman</t>
  </si>
  <si>
    <t>South Oman Salt Basin</t>
  </si>
  <si>
    <t>Q</t>
  </si>
  <si>
    <t>OMO012</t>
  </si>
  <si>
    <t>OMO018</t>
  </si>
  <si>
    <t>OMO019</t>
  </si>
  <si>
    <t>OMO020</t>
  </si>
  <si>
    <t>OMO021</t>
  </si>
  <si>
    <t>19C068</t>
  </si>
  <si>
    <t>Eastern Officer</t>
  </si>
  <si>
    <t>Observatory Hill</t>
  </si>
  <si>
    <t>Source Rock Bitumen</t>
  </si>
  <si>
    <t>Karlaya 1</t>
  </si>
  <si>
    <t>19C095</t>
  </si>
  <si>
    <t>Munta 1</t>
  </si>
  <si>
    <t>19C096</t>
  </si>
  <si>
    <t>19C069</t>
  </si>
  <si>
    <t>Mena Mudstone</t>
  </si>
  <si>
    <t>19C078</t>
  </si>
  <si>
    <t>Lairu 1</t>
  </si>
  <si>
    <t>19C080</t>
  </si>
  <si>
    <t>Thuleilat Shale.</t>
  </si>
  <si>
    <t>Ara A4</t>
  </si>
  <si>
    <t>Marmul Northwest 7</t>
  </si>
  <si>
    <t>Marmul Northwest 8</t>
  </si>
  <si>
    <t>Marmul Northwest 9</t>
  </si>
  <si>
    <t>Marmul Northwest 10</t>
  </si>
  <si>
    <t>Athel silicilyte.</t>
  </si>
  <si>
    <t>Marmul Northwest 11</t>
  </si>
  <si>
    <t>Marmul Northwest 12</t>
  </si>
  <si>
    <t>Marmul Northwest 13</t>
  </si>
  <si>
    <t>Marmul Northwest 14</t>
  </si>
  <si>
    <t>Marmul Northwest 15</t>
  </si>
  <si>
    <t>Marmul Northwest 16</t>
  </si>
  <si>
    <t>Marmul Northwest 17</t>
  </si>
  <si>
    <t>Marmul Northwest 18</t>
  </si>
  <si>
    <t>U‐Shale.</t>
  </si>
  <si>
    <t>Marmul Northwest 19</t>
  </si>
  <si>
    <t>Marmul Northwest 20</t>
  </si>
  <si>
    <t>Marmul Northwest 21</t>
  </si>
  <si>
    <t>Ara total</t>
  </si>
  <si>
    <t>AVERAGE</t>
  </si>
  <si>
    <t>18B508 - Lontova Formation</t>
  </si>
  <si>
    <t>Lontova</t>
  </si>
  <si>
    <t>Kunda Quarry</t>
  </si>
  <si>
    <t>19C098</t>
  </si>
  <si>
    <t>Narana</t>
  </si>
  <si>
    <t>19C108</t>
  </si>
  <si>
    <t>Ungoolya 1</t>
  </si>
  <si>
    <t>19C109</t>
  </si>
  <si>
    <t>19C111</t>
  </si>
  <si>
    <t>OMO005</t>
  </si>
  <si>
    <t>A1C</t>
  </si>
  <si>
    <t>OMO033</t>
  </si>
  <si>
    <t>A2C</t>
  </si>
  <si>
    <t>OMO034</t>
  </si>
  <si>
    <t>OMO049</t>
  </si>
  <si>
    <t>OMO053</t>
  </si>
  <si>
    <t>OMO055</t>
  </si>
  <si>
    <t>OMO056</t>
  </si>
  <si>
    <t>OMO057</t>
  </si>
  <si>
    <t>OMO031</t>
  </si>
  <si>
    <t>A3C</t>
  </si>
  <si>
    <t>OMO039</t>
  </si>
  <si>
    <t>OMO041</t>
  </si>
  <si>
    <t>OMO051</t>
  </si>
  <si>
    <t>OMO052</t>
  </si>
  <si>
    <t>OMO006</t>
  </si>
  <si>
    <t>A4C</t>
  </si>
  <si>
    <t>OMO016</t>
  </si>
  <si>
    <t>OMO036</t>
  </si>
  <si>
    <t>OMO038</t>
  </si>
  <si>
    <t>OMO058</t>
  </si>
  <si>
    <t>OMO045</t>
  </si>
  <si>
    <t>A4C+A3C</t>
  </si>
  <si>
    <t>OMO037</t>
  </si>
  <si>
    <t>A5C</t>
  </si>
  <si>
    <t>OMO043</t>
  </si>
  <si>
    <t>OMO054</t>
  </si>
  <si>
    <t>OMO035</t>
  </si>
  <si>
    <t>A6C</t>
  </si>
  <si>
    <t>OMO002</t>
  </si>
  <si>
    <t>PS Huqf</t>
  </si>
  <si>
    <t>OMO003</t>
  </si>
  <si>
    <t>OMO004</t>
  </si>
  <si>
    <t>OMO007</t>
  </si>
  <si>
    <t>OMO008</t>
  </si>
  <si>
    <t>OMO009</t>
  </si>
  <si>
    <t>OMO010</t>
  </si>
  <si>
    <t>OMO011</t>
  </si>
  <si>
    <t>OMO013</t>
  </si>
  <si>
    <t>OMO014</t>
  </si>
  <si>
    <t>OMO017</t>
  </si>
  <si>
    <t>OMO022</t>
  </si>
  <si>
    <t>OMO023</t>
  </si>
  <si>
    <t>OMO024</t>
  </si>
  <si>
    <t>OMO026</t>
  </si>
  <si>
    <t>OMO027</t>
  </si>
  <si>
    <t>OMO028</t>
  </si>
  <si>
    <t>Siberia 4385</t>
  </si>
  <si>
    <t>Siberia 320</t>
  </si>
  <si>
    <t>Lena-Tunguska Province</t>
  </si>
  <si>
    <t>Danilovskaya</t>
  </si>
  <si>
    <t>Siberia 319</t>
  </si>
  <si>
    <t>Siberia 321</t>
  </si>
  <si>
    <t>Buah</t>
  </si>
  <si>
    <t>20C058</t>
  </si>
  <si>
    <t>Tanana</t>
  </si>
  <si>
    <t>20C063</t>
  </si>
  <si>
    <t>Shuram</t>
  </si>
  <si>
    <t>19C074</t>
  </si>
  <si>
    <t>Western Officer</t>
  </si>
  <si>
    <t>Dey Dey Mudstone</t>
  </si>
  <si>
    <t>Munta 1 - 1443</t>
  </si>
  <si>
    <t>08G010 - 4044 - B</t>
  </si>
  <si>
    <t>Munta 1 - 1810</t>
  </si>
  <si>
    <t>20C037</t>
  </si>
  <si>
    <t>Meramangye Fm</t>
  </si>
  <si>
    <t>Meramangye 1</t>
  </si>
  <si>
    <t>(635-613)</t>
  </si>
  <si>
    <t xml:space="preserve">Masirah Bay Fm </t>
  </si>
  <si>
    <t>Araras LvM</t>
  </si>
  <si>
    <t>Brazil</t>
  </si>
  <si>
    <t>Alto Paraguai</t>
  </si>
  <si>
    <t>Mirrasol d'Oeste Fm</t>
  </si>
  <si>
    <t>13J005 = MG103</t>
  </si>
  <si>
    <t>Amadeus</t>
  </si>
  <si>
    <t>Aralka</t>
  </si>
  <si>
    <t>BR05</t>
  </si>
  <si>
    <t>13J0903</t>
  </si>
  <si>
    <t>13J0902 I</t>
  </si>
  <si>
    <t>12J019 i2</t>
  </si>
  <si>
    <t xml:space="preserve">11J005i </t>
  </si>
  <si>
    <t>14B214</t>
  </si>
  <si>
    <t>Steptoe</t>
  </si>
  <si>
    <t>Empress 1A</t>
  </si>
  <si>
    <t>14B213</t>
  </si>
  <si>
    <t>14B206 i</t>
  </si>
  <si>
    <t>Kanpa</t>
  </si>
  <si>
    <t>14B212 i</t>
  </si>
  <si>
    <t>14B210</t>
  </si>
  <si>
    <t>14B204 i</t>
  </si>
  <si>
    <t>14B211</t>
  </si>
  <si>
    <t>14B203 i</t>
  </si>
  <si>
    <t>10J093</t>
  </si>
  <si>
    <t>Grand Canyon</t>
  </si>
  <si>
    <t>Chuar, Walcott Member</t>
  </si>
  <si>
    <t>outcrop</t>
  </si>
  <si>
    <t>10J092</t>
  </si>
  <si>
    <t>10J091</t>
  </si>
  <si>
    <t>10J090</t>
  </si>
  <si>
    <t>B04026-i</t>
  </si>
  <si>
    <t>VG-20-03-i</t>
  </si>
  <si>
    <t>Sweden</t>
  </si>
  <si>
    <t>Lake Vättern</t>
  </si>
  <si>
    <t>Visingso Group</t>
  </si>
  <si>
    <t>14B202</t>
  </si>
  <si>
    <t>Hussar</t>
  </si>
  <si>
    <t>14B201-a i</t>
  </si>
  <si>
    <t>11J006 = MG006</t>
  </si>
  <si>
    <t>Johnnys Creek</t>
  </si>
  <si>
    <t>13J718 aro repeat</t>
  </si>
  <si>
    <t>11J024 I</t>
  </si>
  <si>
    <t>11J021</t>
  </si>
  <si>
    <t>11J050</t>
  </si>
  <si>
    <t>11J038</t>
  </si>
  <si>
    <t>13N36 = [51]</t>
  </si>
  <si>
    <t>Keweenawan Rift</t>
  </si>
  <si>
    <t>Nonesuch</t>
  </si>
  <si>
    <t>PI-2</t>
  </si>
  <si>
    <t>13N41 = [53]</t>
  </si>
  <si>
    <t>13N31 = [38]</t>
  </si>
  <si>
    <t>D06</t>
  </si>
  <si>
    <t>13N37 = [39]</t>
  </si>
  <si>
    <t>B04007-I = [69]</t>
  </si>
  <si>
    <t>WPB-4</t>
  </si>
  <si>
    <t>13N42 = [65]</t>
  </si>
  <si>
    <t>13N34 = [55]</t>
  </si>
  <si>
    <t>WPB-3</t>
  </si>
  <si>
    <t>B04005-i = [59]</t>
  </si>
  <si>
    <t>13N45 = [60]</t>
  </si>
  <si>
    <t>[13] = 12N20-I refractionated</t>
  </si>
  <si>
    <t>Mauritania</t>
  </si>
  <si>
    <t>Taoudeni</t>
  </si>
  <si>
    <t>Tourist</t>
  </si>
  <si>
    <t>S2</t>
  </si>
  <si>
    <t>[14] = 11N049-I</t>
  </si>
  <si>
    <t>[6] = 11N048-I</t>
  </si>
  <si>
    <t>[8] = 13N06-I</t>
  </si>
  <si>
    <t>[17] = 11N050-I</t>
  </si>
  <si>
    <t>[11] = 11N052-I</t>
  </si>
  <si>
    <t>[20] = 11N054-I</t>
  </si>
  <si>
    <t>En Nesoar</t>
  </si>
  <si>
    <t>[22] = 11N045b-I</t>
  </si>
  <si>
    <t>[29] = 11N055-I</t>
  </si>
  <si>
    <t>[33] = 11N056-I</t>
  </si>
  <si>
    <t>[32] = 11N051-I</t>
  </si>
  <si>
    <t>14B316 = #3-14</t>
  </si>
  <si>
    <t>North China Craton</t>
  </si>
  <si>
    <t xml:space="preserve">Xiamaling </t>
  </si>
  <si>
    <t>14B311</t>
  </si>
  <si>
    <t>17B101</t>
  </si>
  <si>
    <t xml:space="preserve">Tieling </t>
  </si>
  <si>
    <t>YJ2</t>
  </si>
  <si>
    <t xml:space="preserve">19G016i </t>
  </si>
  <si>
    <t xml:space="preserve">McArthur </t>
  </si>
  <si>
    <t>Lynott</t>
  </si>
  <si>
    <t>LV09</t>
  </si>
  <si>
    <t xml:space="preserve">19G017i </t>
  </si>
  <si>
    <t xml:space="preserve">18G015i </t>
  </si>
  <si>
    <t xml:space="preserve">19G018i </t>
  </si>
  <si>
    <t xml:space="preserve">19G001i </t>
  </si>
  <si>
    <t xml:space="preserve">19G003i </t>
  </si>
  <si>
    <t xml:space="preserve">19G004i </t>
  </si>
  <si>
    <t xml:space="preserve">19G005i </t>
  </si>
  <si>
    <t xml:space="preserve">19G006i </t>
  </si>
  <si>
    <t>Reward</t>
  </si>
  <si>
    <t xml:space="preserve">19G007i </t>
  </si>
  <si>
    <t>B03175</t>
  </si>
  <si>
    <t>Barney Creek</t>
  </si>
  <si>
    <t>GR7</t>
  </si>
  <si>
    <t>B03178</t>
  </si>
  <si>
    <t>B03162c</t>
  </si>
  <si>
    <t>18G001i</t>
  </si>
  <si>
    <t>18G002i</t>
  </si>
  <si>
    <t>18G003</t>
  </si>
  <si>
    <t>18G004i</t>
  </si>
  <si>
    <t>18G005i</t>
  </si>
  <si>
    <t>18G008i</t>
  </si>
  <si>
    <t>17G002i</t>
  </si>
  <si>
    <t>19G008i</t>
  </si>
  <si>
    <t>19G009i</t>
  </si>
  <si>
    <t>18G009i</t>
  </si>
  <si>
    <t>19G010i</t>
  </si>
  <si>
    <t>17G007i</t>
  </si>
  <si>
    <t>19G011i</t>
  </si>
  <si>
    <t>17G008i</t>
  </si>
  <si>
    <t>17G009i</t>
  </si>
  <si>
    <t>17G010i</t>
  </si>
  <si>
    <t>12B119</t>
  </si>
  <si>
    <t>18G007i</t>
  </si>
  <si>
    <t>18G006i</t>
  </si>
  <si>
    <t>18G010i</t>
  </si>
  <si>
    <t>19G012i</t>
  </si>
  <si>
    <t xml:space="preserve">19G013i </t>
  </si>
  <si>
    <t>Cooley member</t>
  </si>
  <si>
    <t>18G016i</t>
  </si>
  <si>
    <t>18G017i</t>
  </si>
  <si>
    <t>18G018i</t>
  </si>
  <si>
    <t>18G019i</t>
  </si>
  <si>
    <t>Teena</t>
  </si>
  <si>
    <t xml:space="preserve">19G014i </t>
  </si>
  <si>
    <t xml:space="preserve">18G020i </t>
  </si>
  <si>
    <t xml:space="preserve">19G015i </t>
  </si>
  <si>
    <t>depth (m)</t>
  </si>
  <si>
    <r>
      <t>sum C</t>
    </r>
    <r>
      <rPr>
        <b/>
        <vertAlign val="subscript"/>
        <sz val="10"/>
        <color theme="1"/>
        <rFont val="Helvetica"/>
        <family val="2"/>
      </rPr>
      <t>27</t>
    </r>
    <r>
      <rPr>
        <b/>
        <sz val="10"/>
        <color theme="1"/>
        <rFont val="Helvetica"/>
        <family val="2"/>
      </rPr>
      <t>-C</t>
    </r>
    <r>
      <rPr>
        <b/>
        <vertAlign val="subscript"/>
        <sz val="10"/>
        <color theme="1"/>
        <rFont val="Helvetica"/>
        <family val="2"/>
      </rPr>
      <t>35</t>
    </r>
    <r>
      <rPr>
        <b/>
        <sz val="10"/>
        <color theme="1"/>
        <rFont val="Helvetica"/>
        <family val="2"/>
      </rPr>
      <t xml:space="preserve"> hopanes (ng/g)</t>
    </r>
  </si>
  <si>
    <r>
      <t>C</t>
    </r>
    <r>
      <rPr>
        <b/>
        <vertAlign val="subscript"/>
        <sz val="10"/>
        <color theme="1"/>
        <rFont val="Helvetica"/>
        <family val="2"/>
      </rPr>
      <t>31</t>
    </r>
    <r>
      <rPr>
        <b/>
        <sz val="10"/>
        <color theme="1"/>
        <rFont val="Helvetica"/>
        <family val="2"/>
      </rPr>
      <t xml:space="preserve"> 2-MHI (%)</t>
    </r>
  </si>
  <si>
    <t>45.4 interior</t>
  </si>
  <si>
    <t>685.3 exterior</t>
  </si>
  <si>
    <t>interior</t>
  </si>
  <si>
    <t>869.6 exterior</t>
  </si>
  <si>
    <t>n.d.</t>
  </si>
  <si>
    <t>Total hopane abundance and  2-MHI in the Barney Creek Formation drill cores</t>
  </si>
  <si>
    <t>Taxonomic distribution of SC and HpnP  in Cyanobacteria</t>
  </si>
  <si>
    <t>Sample list for the 2-MHI record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</si>
  <si>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</si>
  <si>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</si>
  <si>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</si>
  <si>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</si>
  <si>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</si>
  <si>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</si>
  <si>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</si>
  <si>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</si>
  <si>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</si>
  <si>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</si>
  <si>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</si>
  <si>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</si>
  <si>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[13]</t>
  </si>
  <si>
    <t>[14]</t>
  </si>
  <si>
    <t>[15]</t>
  </si>
  <si>
    <t>[16]</t>
  </si>
  <si>
    <t>Ref</t>
  </si>
  <si>
    <t>SC and HpnP distribution in Hyphomicrobiales in Alphaproteobacteria</t>
  </si>
  <si>
    <t>Taxonomic distribution of SC and HpnP in Hyphomicrobiales in Alphaproteobacteria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</si>
</sst>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Helvetica"/>
      <family val="2"/>
    </font>
    <font>
      <sz val="12"/>
      <color theme="1" tint="0.499984740745262"/>
      <name val="Helvetica"/>
      <family val="2"/>
    </font>
    <font>
      <b/>
      <sz val="12"/>
      <color theme="1"/>
      <name val="Helvetica"/>
      <family val="2"/>
    </font>
    <font>
      <sz val="12"/>
      <name val="Helvetica"/>
      <family val="2"/>
    </font>
    <font>
      <sz val="12"/>
      <color rgb="FFFF0000"/>
      <name val="Helvetica"/>
      <family val="2"/>
    </font>
    <font>
      <sz val="10"/>
      <color rgb="FF00000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name val="Helvetica"/>
      <family val="2"/>
    </font>
    <font>
      <sz val="12"/>
      <color rgb="FF1D1C1D"/>
      <name val="Helvetica"/>
      <family val="2"/>
    </font>
    <font>
      <b/>
      <sz val="12"/>
      <color rgb="FF1D1C1D"/>
      <name val="Helvetica"/>
      <family val="2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Helvetica"/>
      <family val="2"/>
    </font>
    <font>
      <sz val="12"/>
      <color rgb="FF7030A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Helvetica"/>
      <family val="2"/>
    </font>
    <font>
      <sz val="14"/>
      <color theme="1"/>
      <name val="Helvetica"/>
      <family val="2"/>
    </font>
    <font>
      <b/>
      <sz val="12"/>
      <color rgb="FF000000"/>
      <name val="Helvetica"/>
      <family val="2"/>
    </font>
    <font>
      <sz val="11"/>
      <color rgb="FF000000"/>
      <name val="Helvetica"/>
      <family val="2"/>
    </font>
    <font>
      <sz val="10"/>
      <color theme="1"/>
      <name val="Helvetica"/>
      <family val="2"/>
    </font>
    <font>
      <b/>
      <i/>
      <sz val="12"/>
      <color theme="1"/>
      <name val="Helvetica"/>
      <family val="2"/>
    </font>
    <font>
      <b/>
      <sz val="11"/>
      <color theme="1"/>
      <name val="Helvetica"/>
      <family val="2"/>
    </font>
    <font>
      <b/>
      <sz val="10"/>
      <color theme="1"/>
      <name val="Helvetica"/>
      <family val="2"/>
    </font>
    <font>
      <u/>
      <sz val="12"/>
      <color theme="10"/>
      <name val="Helvetica"/>
      <family val="2"/>
    </font>
    <font>
      <b/>
      <sz val="11"/>
      <color rgb="FF000000"/>
      <name val="Helvetica"/>
      <family val="2"/>
    </font>
    <font>
      <b/>
      <sz val="10"/>
      <color rgb="FF000000"/>
      <name val="Helvetica"/>
      <family val="2"/>
    </font>
    <font>
      <sz val="10"/>
      <color theme="1" tint="0.499984740745262"/>
      <name val="Helvetica"/>
      <family val="2"/>
    </font>
    <font>
      <sz val="10"/>
      <color rgb="FF000000"/>
      <name val="Helvetica"/>
      <family val="2"/>
    </font>
    <font>
      <b/>
      <sz val="10"/>
      <name val="Helvetica"/>
      <family val="2"/>
    </font>
    <font>
      <b/>
      <u/>
      <sz val="18"/>
      <color rgb="FFFF0000"/>
      <name val="Calibri"/>
      <family val="2"/>
      <scheme val="minor"/>
    </font>
    <font>
      <b/>
      <sz val="12"/>
      <color rgb="FF7030A0"/>
      <name val="Calibri (Body)"/>
    </font>
    <font>
      <b/>
      <sz val="12"/>
      <color theme="1" tint="0.499984740745262"/>
      <name val="Calibri (Body)"/>
    </font>
    <font>
      <i/>
      <sz val="12"/>
      <color theme="1"/>
      <name val="Helvetica"/>
      <family val="2"/>
    </font>
    <font>
      <sz val="12"/>
      <color rgb="FF0061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1"/>
      <color rgb="FF005493"/>
      <name val="Calibri"/>
      <family val="2"/>
      <scheme val="minor"/>
    </font>
    <font>
      <sz val="10"/>
      <color indexed="8"/>
      <name val="Arial"/>
      <family val="2"/>
    </font>
    <font>
      <sz val="11"/>
      <color theme="4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5493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0"/>
      <name val="Calibri"/>
      <family val="2"/>
      <scheme val="minor"/>
    </font>
    <font>
      <i/>
      <u/>
      <sz val="11"/>
      <color rgb="FFC00000"/>
      <name val="Calibri"/>
      <family val="2"/>
      <scheme val="minor"/>
    </font>
    <font>
      <b/>
      <vertAlign val="subscript"/>
      <sz val="10"/>
      <color theme="1"/>
      <name val="Helvetica"/>
      <family val="2"/>
    </font>
    <font>
      <i/>
      <sz val="12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5">
    <xf numFmtId="0" fontId="0" fillId="0" borderId="0"/>
    <xf numFmtId="0" fontId="18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50" fillId="0" borderId="0"/>
    <xf numFmtId="0" fontId="68" fillId="0" borderId="0"/>
  </cellStyleXfs>
  <cellXfs count="36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" fillId="0" borderId="0" xfId="0" applyFont="1"/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1" fillId="3" borderId="0" xfId="0" applyFont="1" applyFill="1"/>
    <xf numFmtId="0" fontId="7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3" fillId="0" borderId="0" xfId="0" applyFont="1"/>
    <xf numFmtId="0" fontId="16" fillId="0" borderId="0" xfId="0" applyFont="1"/>
    <xf numFmtId="0" fontId="4" fillId="0" borderId="10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0" fontId="10" fillId="0" borderId="18" xfId="0" applyFont="1" applyBorder="1" applyAlignment="1">
      <alignment vertical="top"/>
    </xf>
    <xf numFmtId="0" fontId="17" fillId="0" borderId="0" xfId="0" applyFont="1"/>
    <xf numFmtId="0" fontId="10" fillId="0" borderId="18" xfId="0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6" fillId="0" borderId="10" xfId="0" applyFont="1" applyBorder="1"/>
    <xf numFmtId="0" fontId="3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8" fillId="0" borderId="0" xfId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19" fillId="0" borderId="10" xfId="0" applyFont="1" applyBorder="1" applyAlignment="1">
      <alignment vertical="top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15" fillId="0" borderId="0" xfId="0" applyFont="1" applyAlignment="1">
      <alignment vertical="top"/>
    </xf>
    <xf numFmtId="0" fontId="1" fillId="3" borderId="0" xfId="0" applyFont="1" applyFill="1" applyAlignment="1">
      <alignment vertical="top"/>
    </xf>
    <xf numFmtId="0" fontId="20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0" fillId="0" borderId="0" xfId="0" applyNumberFormat="1" applyAlignment="1">
      <alignment vertical="top"/>
    </xf>
    <xf numFmtId="0" fontId="11" fillId="0" borderId="0" xfId="0" applyFont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3" xfId="0" applyFont="1" applyFill="1" applyBorder="1" applyAlignment="1">
      <alignment horizontal="center"/>
    </xf>
    <xf numFmtId="0" fontId="16" fillId="0" borderId="24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21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5" fillId="0" borderId="0" xfId="0" applyFont="1"/>
    <xf numFmtId="0" fontId="22" fillId="0" borderId="13" xfId="0" applyFont="1" applyBorder="1"/>
    <xf numFmtId="0" fontId="22" fillId="0" borderId="14" xfId="0" applyFont="1" applyBorder="1"/>
    <xf numFmtId="0" fontId="22" fillId="0" borderId="15" xfId="0" applyFont="1" applyBorder="1"/>
    <xf numFmtId="0" fontId="22" fillId="0" borderId="16" xfId="0" applyFont="1" applyBorder="1"/>
    <xf numFmtId="0" fontId="22" fillId="0" borderId="12" xfId="0" applyFont="1" applyBorder="1"/>
    <xf numFmtId="0" fontId="23" fillId="0" borderId="12" xfId="0" applyFont="1" applyBorder="1" applyAlignment="1">
      <alignment horizontal="left" vertical="top"/>
    </xf>
    <xf numFmtId="0" fontId="23" fillId="0" borderId="0" xfId="0" applyFont="1"/>
    <xf numFmtId="0" fontId="25" fillId="0" borderId="1" xfId="0" applyFont="1" applyBorder="1" applyAlignment="1">
      <alignment horizontal="left" vertical="top"/>
    </xf>
    <xf numFmtId="0" fontId="26" fillId="0" borderId="2" xfId="0" applyFont="1" applyBorder="1" applyAlignment="1">
      <alignment horizontal="left" vertical="top"/>
    </xf>
    <xf numFmtId="0" fontId="27" fillId="0" borderId="0" xfId="0" applyFont="1"/>
    <xf numFmtId="0" fontId="7" fillId="0" borderId="0" xfId="0" applyFont="1"/>
    <xf numFmtId="0" fontId="30" fillId="0" borderId="0" xfId="1" applyFont="1"/>
    <xf numFmtId="0" fontId="7" fillId="2" borderId="0" xfId="0" applyFont="1" applyFill="1"/>
    <xf numFmtId="0" fontId="7" fillId="3" borderId="0" xfId="0" applyFont="1" applyFill="1"/>
    <xf numFmtId="0" fontId="33" fillId="0" borderId="7" xfId="0" applyFont="1" applyBorder="1" applyAlignment="1">
      <alignment horizontal="left" vertical="top"/>
    </xf>
    <xf numFmtId="0" fontId="32" fillId="0" borderId="7" xfId="0" applyFont="1" applyBorder="1" applyAlignment="1">
      <alignment horizontal="left" vertical="top"/>
    </xf>
    <xf numFmtId="0" fontId="32" fillId="0" borderId="8" xfId="0" applyFont="1" applyBorder="1" applyAlignment="1">
      <alignment vertical="top"/>
    </xf>
    <xf numFmtId="0" fontId="33" fillId="0" borderId="8" xfId="0" applyFont="1" applyBorder="1" applyAlignment="1">
      <alignment horizontal="left" vertical="top"/>
    </xf>
    <xf numFmtId="0" fontId="34" fillId="0" borderId="7" xfId="0" applyFont="1" applyBorder="1" applyAlignment="1">
      <alignment horizontal="left" vertical="top"/>
    </xf>
    <xf numFmtId="0" fontId="33" fillId="0" borderId="9" xfId="0" applyFont="1" applyBorder="1" applyAlignment="1">
      <alignment horizontal="left" vertical="top"/>
    </xf>
    <xf numFmtId="0" fontId="32" fillId="0" borderId="8" xfId="0" applyFont="1" applyBorder="1" applyAlignment="1">
      <alignment horizontal="left" vertical="top"/>
    </xf>
    <xf numFmtId="0" fontId="8" fillId="0" borderId="0" xfId="0" applyFont="1"/>
    <xf numFmtId="0" fontId="34" fillId="0" borderId="11" xfId="0" applyFont="1" applyBorder="1" applyAlignment="1">
      <alignment horizontal="left" vertical="top"/>
    </xf>
    <xf numFmtId="0" fontId="35" fillId="0" borderId="0" xfId="0" applyFont="1" applyAlignment="1">
      <alignment horizontal="left" vertical="top"/>
    </xf>
    <xf numFmtId="0" fontId="36" fillId="0" borderId="0" xfId="0" applyFont="1" applyBorder="1" applyAlignment="1">
      <alignment vertical="top"/>
    </xf>
    <xf numFmtId="0" fontId="0" fillId="0" borderId="0" xfId="0" quotePrefix="1" applyAlignment="1">
      <alignment vertical="top"/>
    </xf>
    <xf numFmtId="0" fontId="15" fillId="0" borderId="0" xfId="0" applyFont="1"/>
    <xf numFmtId="0" fontId="5" fillId="0" borderId="0" xfId="0" applyFont="1" applyAlignment="1">
      <alignment horizontal="left" vertical="top"/>
    </xf>
    <xf numFmtId="0" fontId="42" fillId="0" borderId="10" xfId="0" applyFont="1" applyBorder="1" applyAlignment="1">
      <alignment horizontal="left"/>
    </xf>
    <xf numFmtId="0" fontId="42" fillId="0" borderId="10" xfId="0" applyFont="1" applyBorder="1"/>
    <xf numFmtId="164" fontId="42" fillId="0" borderId="10" xfId="0" applyNumberFormat="1" applyFont="1" applyBorder="1"/>
    <xf numFmtId="164" fontId="42" fillId="0" borderId="0" xfId="0" applyNumberFormat="1" applyFont="1"/>
    <xf numFmtId="0" fontId="42" fillId="0" borderId="0" xfId="0" applyFont="1"/>
    <xf numFmtId="10" fontId="45" fillId="0" borderId="0" xfId="0" applyNumberFormat="1" applyFont="1"/>
    <xf numFmtId="0" fontId="46" fillId="0" borderId="0" xfId="0" applyFont="1"/>
    <xf numFmtId="10" fontId="46" fillId="0" borderId="0" xfId="0" applyNumberFormat="1" applyFont="1"/>
    <xf numFmtId="164" fontId="47" fillId="0" borderId="0" xfId="0" applyNumberFormat="1" applyFont="1"/>
    <xf numFmtId="10" fontId="47" fillId="0" borderId="0" xfId="0" applyNumberFormat="1" applyFont="1"/>
    <xf numFmtId="1" fontId="47" fillId="0" borderId="0" xfId="0" applyNumberFormat="1" applyFont="1"/>
    <xf numFmtId="1" fontId="48" fillId="0" borderId="0" xfId="0" applyNumberFormat="1" applyFont="1" applyAlignment="1">
      <alignment horizontal="center"/>
    </xf>
    <xf numFmtId="0" fontId="49" fillId="0" borderId="0" xfId="0" applyFont="1"/>
    <xf numFmtId="10" fontId="0" fillId="0" borderId="0" xfId="0" applyNumberFormat="1"/>
    <xf numFmtId="0" fontId="47" fillId="0" borderId="27" xfId="0" applyFont="1" applyBorder="1"/>
    <xf numFmtId="10" fontId="0" fillId="0" borderId="28" xfId="0" applyNumberFormat="1" applyBorder="1"/>
    <xf numFmtId="0" fontId="0" fillId="0" borderId="29" xfId="0" applyBorder="1"/>
    <xf numFmtId="0" fontId="0" fillId="0" borderId="28" xfId="0" applyBorder="1"/>
    <xf numFmtId="0" fontId="0" fillId="5" borderId="0" xfId="0" applyFill="1" applyAlignment="1">
      <alignment horizontal="left"/>
    </xf>
    <xf numFmtId="0" fontId="0" fillId="5" borderId="0" xfId="0" applyFill="1"/>
    <xf numFmtId="2" fontId="51" fillId="5" borderId="0" xfId="3" applyNumberFormat="1" applyFont="1" applyFill="1"/>
    <xf numFmtId="10" fontId="0" fillId="5" borderId="0" xfId="0" applyNumberFormat="1" applyFill="1"/>
    <xf numFmtId="10" fontId="47" fillId="6" borderId="0" xfId="0" applyNumberFormat="1" applyFont="1" applyFill="1"/>
    <xf numFmtId="1" fontId="47" fillId="6" borderId="0" xfId="0" applyNumberFormat="1" applyFont="1" applyFill="1"/>
    <xf numFmtId="1" fontId="48" fillId="6" borderId="0" xfId="0" applyNumberFormat="1" applyFont="1" applyFill="1" applyAlignment="1">
      <alignment horizontal="center"/>
    </xf>
    <xf numFmtId="0" fontId="52" fillId="0" borderId="30" xfId="0" applyFont="1" applyBorder="1"/>
    <xf numFmtId="10" fontId="52" fillId="0" borderId="0" xfId="0" applyNumberFormat="1" applyFont="1"/>
    <xf numFmtId="0" fontId="0" fillId="0" borderId="31" xfId="0" applyBorder="1"/>
    <xf numFmtId="0" fontId="0" fillId="0" borderId="30" xfId="0" applyBorder="1"/>
    <xf numFmtId="0" fontId="53" fillId="0" borderId="30" xfId="0" applyFont="1" applyBorder="1"/>
    <xf numFmtId="10" fontId="53" fillId="0" borderId="0" xfId="0" applyNumberFormat="1" applyFont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5" borderId="35" xfId="0" applyFill="1" applyBorder="1" applyAlignment="1">
      <alignment horizontal="left"/>
    </xf>
    <xf numFmtId="0" fontId="0" fillId="5" borderId="35" xfId="0" applyFill="1" applyBorder="1"/>
    <xf numFmtId="2" fontId="51" fillId="5" borderId="35" xfId="3" applyNumberFormat="1" applyFont="1" applyFill="1" applyBorder="1"/>
    <xf numFmtId="10" fontId="0" fillId="5" borderId="35" xfId="0" applyNumberFormat="1" applyFill="1" applyBorder="1"/>
    <xf numFmtId="10" fontId="47" fillId="6" borderId="35" xfId="0" applyNumberFormat="1" applyFont="1" applyFill="1" applyBorder="1"/>
    <xf numFmtId="1" fontId="47" fillId="6" borderId="35" xfId="0" applyNumberFormat="1" applyFont="1" applyFill="1" applyBorder="1"/>
    <xf numFmtId="1" fontId="54" fillId="6" borderId="35" xfId="0" applyNumberFormat="1" applyFont="1" applyFill="1" applyBorder="1" applyAlignment="1">
      <alignment horizontal="center"/>
    </xf>
    <xf numFmtId="0" fontId="51" fillId="0" borderId="0" xfId="0" applyFont="1"/>
    <xf numFmtId="0" fontId="0" fillId="0" borderId="0" xfId="0" applyAlignment="1">
      <alignment horizontal="left"/>
    </xf>
    <xf numFmtId="2" fontId="51" fillId="0" borderId="0" xfId="3" applyNumberFormat="1" applyFont="1"/>
    <xf numFmtId="0" fontId="47" fillId="5" borderId="35" xfId="0" applyFont="1" applyFill="1" applyBorder="1" applyAlignment="1">
      <alignment horizontal="left"/>
    </xf>
    <xf numFmtId="0" fontId="47" fillId="5" borderId="35" xfId="0" applyFont="1" applyFill="1" applyBorder="1"/>
    <xf numFmtId="164" fontId="47" fillId="5" borderId="35" xfId="0" applyNumberFormat="1" applyFont="1" applyFill="1" applyBorder="1"/>
    <xf numFmtId="0" fontId="47" fillId="0" borderId="0" xfId="0" applyFont="1" applyAlignment="1">
      <alignment horizontal="left"/>
    </xf>
    <xf numFmtId="0" fontId="47" fillId="0" borderId="0" xfId="0" applyFont="1"/>
    <xf numFmtId="0" fontId="53" fillId="5" borderId="35" xfId="0" applyFont="1" applyFill="1" applyBorder="1" applyAlignment="1">
      <alignment horizontal="left"/>
    </xf>
    <xf numFmtId="0" fontId="53" fillId="5" borderId="35" xfId="0" applyFont="1" applyFill="1" applyBorder="1"/>
    <xf numFmtId="10" fontId="53" fillId="5" borderId="35" xfId="0" applyNumberFormat="1" applyFont="1" applyFill="1" applyBorder="1"/>
    <xf numFmtId="10" fontId="55" fillId="6" borderId="35" xfId="0" applyNumberFormat="1" applyFont="1" applyFill="1" applyBorder="1"/>
    <xf numFmtId="1" fontId="55" fillId="6" borderId="35" xfId="0" applyNumberFormat="1" applyFont="1" applyFill="1" applyBorder="1"/>
    <xf numFmtId="1" fontId="48" fillId="6" borderId="35" xfId="0" applyNumberFormat="1" applyFont="1" applyFill="1" applyBorder="1" applyAlignment="1">
      <alignment horizontal="center"/>
    </xf>
    <xf numFmtId="0" fontId="53" fillId="5" borderId="0" xfId="0" applyFont="1" applyFill="1" applyAlignment="1">
      <alignment horizontal="left"/>
    </xf>
    <xf numFmtId="0" fontId="53" fillId="5" borderId="0" xfId="0" applyFont="1" applyFill="1"/>
    <xf numFmtId="2" fontId="53" fillId="5" borderId="0" xfId="3" applyNumberFormat="1" applyFont="1" applyFill="1"/>
    <xf numFmtId="10" fontId="53" fillId="5" borderId="0" xfId="0" applyNumberFormat="1" applyFont="1" applyFill="1"/>
    <xf numFmtId="164" fontId="53" fillId="5" borderId="0" xfId="0" applyNumberFormat="1" applyFont="1" applyFill="1"/>
    <xf numFmtId="10" fontId="55" fillId="6" borderId="0" xfId="0" applyNumberFormat="1" applyFont="1" applyFill="1"/>
    <xf numFmtId="1" fontId="55" fillId="6" borderId="0" xfId="0" applyNumberFormat="1" applyFont="1" applyFill="1"/>
    <xf numFmtId="2" fontId="53" fillId="5" borderId="35" xfId="3" applyNumberFormat="1" applyFont="1" applyFill="1" applyBorder="1"/>
    <xf numFmtId="164" fontId="53" fillId="5" borderId="35" xfId="0" applyNumberFormat="1" applyFont="1" applyFill="1" applyBorder="1"/>
    <xf numFmtId="0" fontId="56" fillId="0" borderId="0" xfId="0" applyFont="1"/>
    <xf numFmtId="2" fontId="57" fillId="0" borderId="0" xfId="3" applyNumberFormat="1" applyFont="1"/>
    <xf numFmtId="164" fontId="0" fillId="0" borderId="0" xfId="0" applyNumberFormat="1"/>
    <xf numFmtId="2" fontId="56" fillId="5" borderId="0" xfId="3" applyNumberFormat="1" applyFont="1" applyFill="1"/>
    <xf numFmtId="10" fontId="55" fillId="0" borderId="0" xfId="0" applyNumberFormat="1" applyFont="1"/>
    <xf numFmtId="2" fontId="56" fillId="5" borderId="35" xfId="3" applyNumberFormat="1" applyFont="1" applyFill="1" applyBorder="1"/>
    <xf numFmtId="0" fontId="56" fillId="0" borderId="0" xfId="0" applyFont="1" applyAlignment="1">
      <alignment horizontal="left"/>
    </xf>
    <xf numFmtId="10" fontId="0" fillId="0" borderId="33" xfId="0" applyNumberFormat="1" applyBorder="1"/>
    <xf numFmtId="10" fontId="58" fillId="0" borderId="0" xfId="0" applyNumberFormat="1" applyFont="1"/>
    <xf numFmtId="0" fontId="59" fillId="0" borderId="0" xfId="0" applyFont="1"/>
    <xf numFmtId="0" fontId="58" fillId="0" borderId="0" xfId="0" applyFont="1"/>
    <xf numFmtId="0" fontId="4" fillId="0" borderId="0" xfId="0" applyFont="1"/>
    <xf numFmtId="0" fontId="53" fillId="0" borderId="0" xfId="0" applyFont="1" applyAlignment="1">
      <alignment horizontal="left"/>
    </xf>
    <xf numFmtId="0" fontId="53" fillId="0" borderId="0" xfId="0" applyFont="1"/>
    <xf numFmtId="2" fontId="53" fillId="0" borderId="0" xfId="3" applyNumberFormat="1" applyFont="1"/>
    <xf numFmtId="1" fontId="55" fillId="0" borderId="0" xfId="0" applyNumberFormat="1" applyFont="1"/>
    <xf numFmtId="0" fontId="47" fillId="5" borderId="0" xfId="0" applyFont="1" applyFill="1" applyAlignment="1">
      <alignment horizontal="left"/>
    </xf>
    <xf numFmtId="0" fontId="47" fillId="5" borderId="0" xfId="0" applyFont="1" applyFill="1"/>
    <xf numFmtId="164" fontId="47" fillId="5" borderId="0" xfId="0" applyNumberFormat="1" applyFont="1" applyFill="1"/>
    <xf numFmtId="1" fontId="60" fillId="0" borderId="0" xfId="0" applyNumberFormat="1" applyFont="1" applyAlignment="1">
      <alignment horizontal="center"/>
    </xf>
    <xf numFmtId="0" fontId="0" fillId="7" borderId="0" xfId="0" applyFill="1" applyAlignment="1">
      <alignment horizontal="left"/>
    </xf>
    <xf numFmtId="0" fontId="61" fillId="7" borderId="0" xfId="0" applyFont="1" applyFill="1" applyAlignment="1">
      <alignment horizontal="left"/>
    </xf>
    <xf numFmtId="0" fontId="0" fillId="7" borderId="0" xfId="0" applyFill="1"/>
    <xf numFmtId="2" fontId="57" fillId="7" borderId="0" xfId="3" applyNumberFormat="1" applyFont="1" applyFill="1"/>
    <xf numFmtId="10" fontId="61" fillId="7" borderId="0" xfId="0" applyNumberFormat="1" applyFont="1" applyFill="1" applyAlignment="1">
      <alignment horizontal="left"/>
    </xf>
    <xf numFmtId="1" fontId="61" fillId="7" borderId="0" xfId="0" applyNumberFormat="1" applyFont="1" applyFill="1" applyAlignment="1">
      <alignment horizontal="left"/>
    </xf>
    <xf numFmtId="1" fontId="48" fillId="7" borderId="0" xfId="0" applyNumberFormat="1" applyFont="1" applyFill="1" applyAlignment="1">
      <alignment horizontal="center"/>
    </xf>
    <xf numFmtId="0" fontId="49" fillId="7" borderId="0" xfId="0" applyFont="1" applyFill="1" applyAlignment="1">
      <alignment horizontal="left"/>
    </xf>
    <xf numFmtId="0" fontId="61" fillId="0" borderId="0" xfId="0" applyFont="1" applyAlignment="1">
      <alignment horizontal="left"/>
    </xf>
    <xf numFmtId="10" fontId="61" fillId="0" borderId="0" xfId="0" applyNumberFormat="1" applyFont="1" applyAlignment="1">
      <alignment horizontal="left"/>
    </xf>
    <xf numFmtId="1" fontId="61" fillId="0" borderId="0" xfId="0" applyNumberFormat="1" applyFont="1" applyAlignment="1">
      <alignment horizontal="left"/>
    </xf>
    <xf numFmtId="0" fontId="49" fillId="0" borderId="0" xfId="0" applyFont="1" applyAlignment="1">
      <alignment horizontal="left"/>
    </xf>
    <xf numFmtId="1" fontId="0" fillId="0" borderId="0" xfId="0" applyNumberFormat="1"/>
    <xf numFmtId="0" fontId="56" fillId="7" borderId="0" xfId="0" applyFont="1" applyFill="1"/>
    <xf numFmtId="10" fontId="0" fillId="7" borderId="0" xfId="0" applyNumberFormat="1" applyFill="1"/>
    <xf numFmtId="164" fontId="0" fillId="7" borderId="0" xfId="0" applyNumberFormat="1" applyFill="1"/>
    <xf numFmtId="10" fontId="47" fillId="7" borderId="0" xfId="0" applyNumberFormat="1" applyFont="1" applyFill="1"/>
    <xf numFmtId="1" fontId="47" fillId="7" borderId="0" xfId="0" applyNumberFormat="1" applyFont="1" applyFill="1"/>
    <xf numFmtId="0" fontId="49" fillId="7" borderId="0" xfId="0" applyFont="1" applyFill="1"/>
    <xf numFmtId="0" fontId="61" fillId="7" borderId="0" xfId="0" applyFont="1" applyFill="1"/>
    <xf numFmtId="10" fontId="61" fillId="7" borderId="0" xfId="0" applyNumberFormat="1" applyFont="1" applyFill="1"/>
    <xf numFmtId="0" fontId="62" fillId="0" borderId="0" xfId="0" applyFont="1"/>
    <xf numFmtId="0" fontId="53" fillId="5" borderId="35" xfId="0" applyFont="1" applyFill="1" applyBorder="1" applyAlignment="1">
      <alignment horizontal="left" vertical="top" wrapText="1"/>
    </xf>
    <xf numFmtId="0" fontId="56" fillId="0" borderId="0" xfId="0" applyFont="1" applyAlignment="1">
      <alignment horizontal="left" vertical="top" wrapText="1"/>
    </xf>
    <xf numFmtId="0" fontId="63" fillId="0" borderId="0" xfId="0" applyFont="1"/>
    <xf numFmtId="0" fontId="51" fillId="5" borderId="0" xfId="0" applyFont="1" applyFill="1"/>
    <xf numFmtId="0" fontId="51" fillId="5" borderId="35" xfId="0" applyFont="1" applyFill="1" applyBorder="1"/>
    <xf numFmtId="0" fontId="48" fillId="6" borderId="35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1" fontId="53" fillId="5" borderId="35" xfId="0" applyNumberFormat="1" applyFont="1" applyFill="1" applyBorder="1"/>
    <xf numFmtId="1" fontId="53" fillId="0" borderId="0" xfId="0" applyNumberFormat="1" applyFont="1"/>
    <xf numFmtId="164" fontId="53" fillId="0" borderId="0" xfId="0" applyNumberFormat="1" applyFont="1"/>
    <xf numFmtId="0" fontId="63" fillId="7" borderId="0" xfId="0" applyFont="1" applyFill="1" applyAlignment="1">
      <alignment horizontal="left"/>
    </xf>
    <xf numFmtId="0" fontId="63" fillId="7" borderId="0" xfId="0" applyFont="1" applyFill="1"/>
    <xf numFmtId="1" fontId="63" fillId="7" borderId="0" xfId="0" applyNumberFormat="1" applyFont="1" applyFill="1"/>
    <xf numFmtId="10" fontId="63" fillId="7" borderId="0" xfId="0" applyNumberFormat="1" applyFont="1" applyFill="1"/>
    <xf numFmtId="164" fontId="63" fillId="7" borderId="0" xfId="0" applyNumberFormat="1" applyFont="1" applyFill="1"/>
    <xf numFmtId="1" fontId="61" fillId="7" borderId="0" xfId="0" applyNumberFormat="1" applyFont="1" applyFill="1"/>
    <xf numFmtId="0" fontId="48" fillId="7" borderId="0" xfId="0" applyFont="1" applyFill="1" applyAlignment="1">
      <alignment horizontal="center"/>
    </xf>
    <xf numFmtId="0" fontId="56" fillId="5" borderId="0" xfId="0" applyFont="1" applyFill="1"/>
    <xf numFmtId="0" fontId="56" fillId="5" borderId="35" xfId="0" applyFont="1" applyFill="1" applyBorder="1"/>
    <xf numFmtId="0" fontId="54" fillId="6" borderId="35" xfId="0" applyFont="1" applyFill="1" applyBorder="1" applyAlignment="1">
      <alignment horizontal="center"/>
    </xf>
    <xf numFmtId="2" fontId="63" fillId="7" borderId="0" xfId="3" applyNumberFormat="1" applyFont="1" applyFill="1"/>
    <xf numFmtId="1" fontId="60" fillId="7" borderId="0" xfId="0" applyNumberFormat="1" applyFont="1" applyFill="1" applyAlignment="1">
      <alignment horizontal="center"/>
    </xf>
    <xf numFmtId="1" fontId="53" fillId="5" borderId="0" xfId="0" applyNumberFormat="1" applyFont="1" applyFill="1"/>
    <xf numFmtId="164" fontId="0" fillId="5" borderId="0" xfId="0" applyNumberFormat="1" applyFill="1"/>
    <xf numFmtId="1" fontId="54" fillId="0" borderId="0" xfId="0" applyNumberFormat="1" applyFont="1" applyAlignment="1">
      <alignment horizontal="center"/>
    </xf>
    <xf numFmtId="0" fontId="64" fillId="5" borderId="0" xfId="0" applyFont="1" applyFill="1" applyAlignment="1">
      <alignment horizontal="left"/>
    </xf>
    <xf numFmtId="0" fontId="64" fillId="5" borderId="0" xfId="0" applyFont="1" applyFill="1"/>
    <xf numFmtId="10" fontId="64" fillId="5" borderId="0" xfId="0" applyNumberFormat="1" applyFont="1" applyFill="1"/>
    <xf numFmtId="1" fontId="54" fillId="6" borderId="0" xfId="0" applyNumberFormat="1" applyFont="1" applyFill="1" applyAlignment="1">
      <alignment horizontal="center"/>
    </xf>
    <xf numFmtId="0" fontId="64" fillId="0" borderId="0" xfId="0" applyFont="1"/>
    <xf numFmtId="10" fontId="64" fillId="0" borderId="0" xfId="0" applyNumberFormat="1" applyFont="1"/>
    <xf numFmtId="0" fontId="56" fillId="5" borderId="35" xfId="0" applyFont="1" applyFill="1" applyBorder="1" applyAlignment="1">
      <alignment horizontal="left"/>
    </xf>
    <xf numFmtId="10" fontId="56" fillId="5" borderId="35" xfId="0" applyNumberFormat="1" applyFont="1" applyFill="1" applyBorder="1"/>
    <xf numFmtId="0" fontId="51" fillId="0" borderId="0" xfId="0" applyFont="1" applyAlignment="1">
      <alignment horizontal="left"/>
    </xf>
    <xf numFmtId="10" fontId="51" fillId="0" borderId="0" xfId="0" applyNumberFormat="1" applyFont="1"/>
    <xf numFmtId="164" fontId="0" fillId="5" borderId="35" xfId="0" applyNumberFormat="1" applyFill="1" applyBorder="1"/>
    <xf numFmtId="164" fontId="64" fillId="5" borderId="0" xfId="0" applyNumberFormat="1" applyFont="1" applyFill="1"/>
    <xf numFmtId="10" fontId="65" fillId="6" borderId="0" xfId="0" applyNumberFormat="1" applyFont="1" applyFill="1"/>
    <xf numFmtId="1" fontId="65" fillId="6" borderId="0" xfId="0" applyNumberFormat="1" applyFont="1" applyFill="1"/>
    <xf numFmtId="1" fontId="66" fillId="6" borderId="0" xfId="0" applyNumberFormat="1" applyFont="1" applyFill="1" applyAlignment="1">
      <alignment horizontal="center"/>
    </xf>
    <xf numFmtId="0" fontId="65" fillId="0" borderId="0" xfId="0" applyFont="1"/>
    <xf numFmtId="164" fontId="64" fillId="5" borderId="35" xfId="0" applyNumberFormat="1" applyFont="1" applyFill="1" applyBorder="1"/>
    <xf numFmtId="10" fontId="67" fillId="7" borderId="0" xfId="0" applyNumberFormat="1" applyFont="1" applyFill="1"/>
    <xf numFmtId="0" fontId="53" fillId="5" borderId="0" xfId="0" applyFont="1" applyFill="1" applyAlignment="1">
      <alignment horizontal="left" vertical="center"/>
    </xf>
    <xf numFmtId="0" fontId="53" fillId="5" borderId="35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3" fillId="5" borderId="0" xfId="0" applyFont="1" applyFill="1" applyAlignment="1">
      <alignment horizontal="left" vertical="center" wrapText="1"/>
    </xf>
    <xf numFmtId="0" fontId="53" fillId="5" borderId="3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3" fillId="5" borderId="0" xfId="2" applyFont="1" applyFill="1" applyBorder="1" applyAlignment="1">
      <alignment horizontal="left"/>
    </xf>
    <xf numFmtId="10" fontId="48" fillId="0" borderId="0" xfId="0" applyNumberFormat="1" applyFont="1" applyAlignment="1">
      <alignment horizontal="center"/>
    </xf>
    <xf numFmtId="0" fontId="63" fillId="7" borderId="0" xfId="0" applyFont="1" applyFill="1" applyAlignment="1">
      <alignment horizontal="left" vertical="center" wrapText="1"/>
    </xf>
    <xf numFmtId="0" fontId="53" fillId="5" borderId="0" xfId="4" applyFont="1" applyFill="1" applyAlignment="1">
      <alignment horizontal="left"/>
    </xf>
    <xf numFmtId="0" fontId="53" fillId="5" borderId="35" xfId="4" applyFont="1" applyFill="1" applyBorder="1" applyAlignment="1">
      <alignment horizontal="left"/>
    </xf>
    <xf numFmtId="0" fontId="53" fillId="0" borderId="0" xfId="4" applyFont="1" applyAlignment="1">
      <alignment horizontal="left"/>
    </xf>
    <xf numFmtId="0" fontId="56" fillId="0" borderId="0" xfId="4" applyFont="1" applyAlignment="1">
      <alignment horizontal="left"/>
    </xf>
    <xf numFmtId="0" fontId="69" fillId="7" borderId="0" xfId="4" applyFont="1" applyFill="1" applyAlignment="1">
      <alignment horizontal="left"/>
    </xf>
    <xf numFmtId="0" fontId="69" fillId="7" borderId="0" xfId="0" applyFont="1" applyFill="1" applyAlignment="1">
      <alignment horizontal="left"/>
    </xf>
    <xf numFmtId="0" fontId="69" fillId="7" borderId="0" xfId="0" applyFont="1" applyFill="1"/>
    <xf numFmtId="10" fontId="69" fillId="7" borderId="0" xfId="0" applyNumberFormat="1" applyFont="1" applyFill="1"/>
    <xf numFmtId="164" fontId="69" fillId="7" borderId="0" xfId="0" applyNumberFormat="1" applyFont="1" applyFill="1"/>
    <xf numFmtId="1" fontId="67" fillId="7" borderId="0" xfId="0" applyNumberFormat="1" applyFont="1" applyFill="1"/>
    <xf numFmtId="1" fontId="70" fillId="7" borderId="0" xfId="0" applyNumberFormat="1" applyFont="1" applyFill="1" applyAlignment="1">
      <alignment horizontal="center"/>
    </xf>
    <xf numFmtId="0" fontId="53" fillId="5" borderId="0" xfId="0" applyFont="1" applyFill="1" applyAlignment="1">
      <alignment vertical="center"/>
    </xf>
    <xf numFmtId="0" fontId="53" fillId="5" borderId="3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right" vertical="center"/>
    </xf>
    <xf numFmtId="0" fontId="29" fillId="0" borderId="10" xfId="0" applyFont="1" applyBorder="1" applyAlignment="1">
      <alignment horizontal="right" vertical="center"/>
    </xf>
    <xf numFmtId="0" fontId="47" fillId="0" borderId="20" xfId="0" applyFont="1" applyBorder="1" applyAlignment="1">
      <alignment horizontal="left"/>
    </xf>
    <xf numFmtId="0" fontId="47" fillId="0" borderId="21" xfId="0" applyFont="1" applyBorder="1" applyAlignment="1">
      <alignment horizontal="left"/>
    </xf>
    <xf numFmtId="0" fontId="47" fillId="0" borderId="21" xfId="0" applyFont="1" applyBorder="1"/>
    <xf numFmtId="10" fontId="47" fillId="0" borderId="21" xfId="0" applyNumberFormat="1" applyFont="1" applyBorder="1"/>
    <xf numFmtId="0" fontId="1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72" fillId="0" borderId="0" xfId="0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left"/>
    </xf>
    <xf numFmtId="10" fontId="43" fillId="0" borderId="10" xfId="0" applyNumberFormat="1" applyFont="1" applyBorder="1" applyAlignment="1">
      <alignment horizontal="center"/>
    </xf>
    <xf numFmtId="0" fontId="44" fillId="0" borderId="10" xfId="0" applyFont="1" applyBorder="1"/>
    <xf numFmtId="0" fontId="5" fillId="0" borderId="10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9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left" vertical="top"/>
    </xf>
    <xf numFmtId="0" fontId="28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6" fillId="0" borderId="26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top" wrapText="1"/>
    </xf>
    <xf numFmtId="0" fontId="24" fillId="0" borderId="3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/>
    </xf>
    <xf numFmtId="0" fontId="28" fillId="0" borderId="3" xfId="0" applyFont="1" applyBorder="1" applyAlignment="1">
      <alignment horizontal="left" vertical="top"/>
    </xf>
    <xf numFmtId="0" fontId="28" fillId="0" borderId="5" xfId="0" applyFont="1" applyBorder="1" applyAlignment="1">
      <alignment horizontal="left" vertical="top"/>
    </xf>
    <xf numFmtId="0" fontId="29" fillId="0" borderId="2" xfId="0" applyFont="1" applyBorder="1" applyAlignment="1">
      <alignment horizontal="left" vertical="top"/>
    </xf>
    <xf numFmtId="0" fontId="29" fillId="0" borderId="4" xfId="0" applyFont="1" applyBorder="1" applyAlignment="1">
      <alignment horizontal="left" vertical="top"/>
    </xf>
    <xf numFmtId="0" fontId="29" fillId="0" borderId="6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top"/>
    </xf>
    <xf numFmtId="0" fontId="31" fillId="0" borderId="5" xfId="0" applyFont="1" applyBorder="1" applyAlignment="1">
      <alignment horizontal="left" vertical="top"/>
    </xf>
    <xf numFmtId="0" fontId="32" fillId="0" borderId="2" xfId="0" applyFont="1" applyBorder="1" applyAlignment="1">
      <alignment horizontal="left" vertical="top"/>
    </xf>
    <xf numFmtId="0" fontId="32" fillId="0" borderId="6" xfId="0" applyFont="1" applyBorder="1" applyAlignment="1">
      <alignment horizontal="left" vertical="top"/>
    </xf>
    <xf numFmtId="0" fontId="32" fillId="0" borderId="4" xfId="0" applyFont="1" applyBorder="1" applyAlignment="1">
      <alignment horizontal="left" vertical="top"/>
    </xf>
    <xf numFmtId="0" fontId="31" fillId="0" borderId="3" xfId="0" applyFont="1" applyBorder="1" applyAlignment="1">
      <alignment horizontal="left" vertical="top"/>
    </xf>
    <xf numFmtId="0" fontId="32" fillId="0" borderId="8" xfId="0" applyFont="1" applyBorder="1" applyAlignment="1">
      <alignment horizontal="left" vertical="top"/>
    </xf>
    <xf numFmtId="0" fontId="32" fillId="0" borderId="9" xfId="0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25" fillId="0" borderId="1" xfId="0" applyFont="1" applyBorder="1" applyAlignment="1">
      <alignment horizontal="left" vertical="top"/>
    </xf>
    <xf numFmtId="0" fontId="25" fillId="0" borderId="3" xfId="0" applyFont="1" applyBorder="1" applyAlignment="1">
      <alignment horizontal="left" vertical="top"/>
    </xf>
    <xf numFmtId="0" fontId="25" fillId="0" borderId="5" xfId="0" applyFont="1" applyBorder="1" applyAlignment="1">
      <alignment horizontal="left" vertical="top"/>
    </xf>
    <xf numFmtId="0" fontId="34" fillId="0" borderId="2" xfId="0" applyFont="1" applyBorder="1" applyAlignment="1">
      <alignment horizontal="left" vertical="top"/>
    </xf>
    <xf numFmtId="0" fontId="34" fillId="0" borderId="4" xfId="0" applyFont="1" applyBorder="1" applyAlignment="1">
      <alignment horizontal="left" vertical="top"/>
    </xf>
    <xf numFmtId="0" fontId="34" fillId="0" borderId="6" xfId="0" applyFont="1" applyBorder="1" applyAlignment="1">
      <alignment horizontal="left" vertical="top"/>
    </xf>
    <xf numFmtId="0" fontId="34" fillId="0" borderId="8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34" fillId="0" borderId="9" xfId="0" applyFont="1" applyBorder="1" applyAlignment="1">
      <alignment horizontal="left" vertical="top"/>
    </xf>
    <xf numFmtId="0" fontId="26" fillId="0" borderId="8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/>
    </xf>
  </cellXfs>
  <cellStyles count="5">
    <cellStyle name="Good" xfId="2" builtinId="26"/>
    <cellStyle name="Hyperlink" xfId="1" builtinId="8"/>
    <cellStyle name="Normal" xfId="0" builtinId="0"/>
    <cellStyle name="Normal 3" xfId="4" xr:uid="{429CF164-4D6B-5749-B40F-EC58FAC877E9}"/>
    <cellStyle name="Normal_Sheet1_1" xfId="3" xr:uid="{4101881A-3EFA-8F4C-96A8-E5340550FEAF}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bi.nlm.nih.gov/protei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bi.nlm.nih.gov/protein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img.jgi.doe.gov/" TargetMode="External"/><Relationship Id="rId1" Type="http://schemas.openxmlformats.org/officeDocument/2006/relationships/hyperlink" Target="https://www.ncbi.nlm.nih.gov/prote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8B0E-F712-C64E-A4A4-D9BDFF2C6857}">
  <dimension ref="A1:F151"/>
  <sheetViews>
    <sheetView tabSelected="1" zoomScale="72" workbookViewId="0">
      <selection activeCell="C10" sqref="C10"/>
    </sheetView>
  </sheetViews>
  <sheetFormatPr baseColWidth="10" defaultRowHeight="16"/>
  <cols>
    <col min="1" max="1" width="59.5" style="57" bestFit="1" customWidth="1"/>
    <col min="2" max="2" width="17.5" style="57" bestFit="1" customWidth="1"/>
    <col min="3" max="3" width="16.5" style="57" bestFit="1" customWidth="1"/>
    <col min="4" max="4" width="13.33203125" style="57" bestFit="1" customWidth="1"/>
  </cols>
  <sheetData>
    <row r="1" spans="1:6" ht="24">
      <c r="A1" s="130" t="s">
        <v>1169</v>
      </c>
    </row>
    <row r="2" spans="1:6">
      <c r="A2" s="72" t="s">
        <v>987</v>
      </c>
      <c r="B2" s="72" t="s">
        <v>0</v>
      </c>
      <c r="C2" s="72" t="s">
        <v>1</v>
      </c>
      <c r="D2" s="57" t="s">
        <v>2</v>
      </c>
    </row>
    <row r="3" spans="1:6">
      <c r="A3" s="75" t="s">
        <v>850</v>
      </c>
      <c r="B3" s="57" t="s">
        <v>1042</v>
      </c>
      <c r="C3" s="57" t="s">
        <v>989</v>
      </c>
      <c r="D3" s="57" t="s">
        <v>43</v>
      </c>
    </row>
    <row r="4" spans="1:6">
      <c r="A4" s="75" t="s">
        <v>861</v>
      </c>
      <c r="B4" s="57" t="s">
        <v>1045</v>
      </c>
      <c r="C4" s="57" t="s">
        <v>991</v>
      </c>
      <c r="D4" s="57" t="s">
        <v>43</v>
      </c>
      <c r="F4" s="1" t="s">
        <v>515</v>
      </c>
    </row>
    <row r="5" spans="1:6">
      <c r="A5" s="75" t="s">
        <v>862</v>
      </c>
      <c r="B5" s="57" t="s">
        <v>1046</v>
      </c>
      <c r="C5" s="57" t="s">
        <v>992</v>
      </c>
      <c r="D5" s="57" t="s">
        <v>43</v>
      </c>
      <c r="F5" s="11"/>
    </row>
    <row r="6" spans="1:6">
      <c r="A6" s="75" t="s">
        <v>864</v>
      </c>
      <c r="B6" s="57" t="s">
        <v>1048</v>
      </c>
      <c r="C6" s="57" t="s">
        <v>993</v>
      </c>
      <c r="D6" s="57" t="s">
        <v>43</v>
      </c>
      <c r="F6" s="11" t="s">
        <v>846</v>
      </c>
    </row>
    <row r="7" spans="1:6">
      <c r="A7" s="75" t="s">
        <v>870</v>
      </c>
      <c r="B7" s="57" t="s">
        <v>1051</v>
      </c>
      <c r="C7" s="57" t="s">
        <v>995</v>
      </c>
      <c r="D7" s="57" t="s">
        <v>43</v>
      </c>
      <c r="F7" s="53" t="s">
        <v>556</v>
      </c>
    </row>
    <row r="8" spans="1:6">
      <c r="A8" s="75" t="s">
        <v>871</v>
      </c>
      <c r="B8" s="57" t="s">
        <v>1052</v>
      </c>
      <c r="C8" s="57" t="s">
        <v>996</v>
      </c>
      <c r="D8" s="57" t="s">
        <v>43</v>
      </c>
      <c r="F8" s="53"/>
    </row>
    <row r="9" spans="1:6">
      <c r="A9" s="75" t="s">
        <v>872</v>
      </c>
      <c r="B9" s="57" t="s">
        <v>1053</v>
      </c>
      <c r="C9" s="57" t="s">
        <v>997</v>
      </c>
      <c r="D9" s="57" t="s">
        <v>43</v>
      </c>
    </row>
    <row r="10" spans="1:6">
      <c r="A10" s="75" t="s">
        <v>877</v>
      </c>
      <c r="B10" s="57" t="s">
        <v>1056</v>
      </c>
      <c r="C10" s="57" t="s">
        <v>998</v>
      </c>
      <c r="D10" s="57" t="s">
        <v>43</v>
      </c>
      <c r="F10" s="18" t="s">
        <v>1170</v>
      </c>
    </row>
    <row r="11" spans="1:6">
      <c r="A11" s="75" t="s">
        <v>880</v>
      </c>
      <c r="B11" s="57" t="s">
        <v>1058</v>
      </c>
      <c r="C11" s="57" t="s">
        <v>999</v>
      </c>
      <c r="D11" s="57" t="s">
        <v>43</v>
      </c>
      <c r="F11" s="132" t="s">
        <v>1172</v>
      </c>
    </row>
    <row r="12" spans="1:6">
      <c r="A12" s="75" t="s">
        <v>881</v>
      </c>
      <c r="B12" s="57" t="s">
        <v>1059</v>
      </c>
      <c r="C12" s="57" t="s">
        <v>1000</v>
      </c>
      <c r="D12" s="57" t="s">
        <v>43</v>
      </c>
      <c r="F12" s="57" t="s">
        <v>1173</v>
      </c>
    </row>
    <row r="13" spans="1:6">
      <c r="A13" s="75" t="s">
        <v>883</v>
      </c>
      <c r="B13" s="57" t="s">
        <v>1060</v>
      </c>
      <c r="C13" s="57" t="s">
        <v>1001</v>
      </c>
      <c r="D13" s="57" t="s">
        <v>43</v>
      </c>
      <c r="F13" s="11"/>
    </row>
    <row r="14" spans="1:6">
      <c r="A14" s="75" t="s">
        <v>897</v>
      </c>
      <c r="B14" s="57" t="s">
        <v>1094</v>
      </c>
      <c r="C14" s="57" t="s">
        <v>1002</v>
      </c>
      <c r="D14" s="57" t="s">
        <v>43</v>
      </c>
      <c r="F14" s="131" t="s">
        <v>1171</v>
      </c>
    </row>
    <row r="15" spans="1:6">
      <c r="A15" s="75" t="s">
        <v>903</v>
      </c>
      <c r="B15" s="57" t="s">
        <v>1092</v>
      </c>
      <c r="C15" s="57" t="s">
        <v>1005</v>
      </c>
      <c r="D15" s="57" t="s">
        <v>43</v>
      </c>
    </row>
    <row r="16" spans="1:6">
      <c r="A16" s="75" t="s">
        <v>943</v>
      </c>
      <c r="B16" s="57" t="s">
        <v>1075</v>
      </c>
      <c r="C16" s="57" t="s">
        <v>1036</v>
      </c>
      <c r="D16" s="57" t="s">
        <v>43</v>
      </c>
    </row>
    <row r="17" spans="1:4">
      <c r="A17" s="75" t="s">
        <v>946</v>
      </c>
      <c r="B17" s="57" t="s">
        <v>1124</v>
      </c>
      <c r="C17" s="57" t="s">
        <v>1007</v>
      </c>
      <c r="D17" s="57" t="s">
        <v>43</v>
      </c>
    </row>
    <row r="18" spans="1:4">
      <c r="A18" s="75" t="s">
        <v>972</v>
      </c>
      <c r="B18" s="57" t="s">
        <v>1123</v>
      </c>
      <c r="C18" s="57" t="s">
        <v>1013</v>
      </c>
      <c r="D18" s="57" t="s">
        <v>43</v>
      </c>
    </row>
    <row r="19" spans="1:4">
      <c r="A19" s="75" t="s">
        <v>910</v>
      </c>
      <c r="B19" s="57" t="s">
        <v>1101</v>
      </c>
      <c r="C19" s="57" t="s">
        <v>1008</v>
      </c>
      <c r="D19" s="57" t="s">
        <v>28</v>
      </c>
    </row>
    <row r="20" spans="1:4">
      <c r="A20" s="75" t="s">
        <v>914</v>
      </c>
      <c r="B20" s="57" t="s">
        <v>1073</v>
      </c>
      <c r="C20" s="57" t="s">
        <v>1026</v>
      </c>
      <c r="D20" s="57" t="s">
        <v>28</v>
      </c>
    </row>
    <row r="21" spans="1:4">
      <c r="A21" s="75" t="s">
        <v>922</v>
      </c>
      <c r="B21" s="57" t="s">
        <v>1140</v>
      </c>
      <c r="C21" s="57" t="s">
        <v>1031</v>
      </c>
      <c r="D21" s="57" t="s">
        <v>28</v>
      </c>
    </row>
    <row r="22" spans="1:4">
      <c r="A22" s="75" t="s">
        <v>976</v>
      </c>
      <c r="B22" s="57" t="s">
        <v>1130</v>
      </c>
      <c r="C22" s="57" t="s">
        <v>1035</v>
      </c>
      <c r="D22" s="57" t="s">
        <v>28</v>
      </c>
    </row>
    <row r="23" spans="1:4">
      <c r="A23" s="75" t="s">
        <v>966</v>
      </c>
      <c r="B23" s="57" t="s">
        <v>1122</v>
      </c>
      <c r="C23" s="57" t="s">
        <v>1010</v>
      </c>
      <c r="D23" s="57" t="s">
        <v>28</v>
      </c>
    </row>
    <row r="24" spans="1:4" ht="17">
      <c r="A24" s="75" t="s">
        <v>965</v>
      </c>
      <c r="B24" s="73" t="s">
        <v>1079</v>
      </c>
      <c r="C24" s="73" t="s">
        <v>1143</v>
      </c>
      <c r="D24" s="57" t="s">
        <v>28</v>
      </c>
    </row>
    <row r="25" spans="1:4">
      <c r="A25" s="75" t="s">
        <v>955</v>
      </c>
      <c r="B25" s="57" t="s">
        <v>1142</v>
      </c>
      <c r="C25" s="57" t="s">
        <v>1003</v>
      </c>
      <c r="D25" s="57" t="s">
        <v>28</v>
      </c>
    </row>
    <row r="26" spans="1:4">
      <c r="A26" s="75" t="s">
        <v>969</v>
      </c>
      <c r="B26" s="57" t="s">
        <v>1150</v>
      </c>
      <c r="C26" s="57" t="s">
        <v>1009</v>
      </c>
      <c r="D26" s="57" t="s">
        <v>28</v>
      </c>
    </row>
    <row r="27" spans="1:4">
      <c r="A27" s="75" t="s">
        <v>888</v>
      </c>
      <c r="B27" s="57" t="s">
        <v>1084</v>
      </c>
      <c r="C27" s="57" t="s">
        <v>1038</v>
      </c>
      <c r="D27" s="57" t="s">
        <v>28</v>
      </c>
    </row>
    <row r="28" spans="1:4">
      <c r="A28" s="75" t="s">
        <v>889</v>
      </c>
      <c r="B28" s="57" t="s">
        <v>1116</v>
      </c>
      <c r="C28" s="57" t="s">
        <v>1028</v>
      </c>
      <c r="D28" s="57" t="s">
        <v>28</v>
      </c>
    </row>
    <row r="29" spans="1:4">
      <c r="A29" s="75" t="s">
        <v>909</v>
      </c>
      <c r="B29" s="57" t="s">
        <v>1085</v>
      </c>
      <c r="C29" s="57" t="s">
        <v>1039</v>
      </c>
      <c r="D29" s="57" t="s">
        <v>28</v>
      </c>
    </row>
    <row r="30" spans="1:4">
      <c r="A30" s="75" t="s">
        <v>920</v>
      </c>
      <c r="B30" s="57" t="s">
        <v>1129</v>
      </c>
      <c r="C30" s="57" t="s">
        <v>1016</v>
      </c>
      <c r="D30" s="57" t="s">
        <v>43</v>
      </c>
    </row>
    <row r="31" spans="1:4">
      <c r="A31" s="75" t="s">
        <v>894</v>
      </c>
      <c r="B31" s="57" t="s">
        <v>1127</v>
      </c>
      <c r="C31" s="57" t="s">
        <v>1018</v>
      </c>
      <c r="D31" s="57" t="s">
        <v>43</v>
      </c>
    </row>
    <row r="32" spans="1:4">
      <c r="A32" s="75" t="s">
        <v>904</v>
      </c>
      <c r="B32" s="57" t="s">
        <v>1115</v>
      </c>
      <c r="C32" s="57" t="s">
        <v>1040</v>
      </c>
      <c r="D32" s="57" t="s">
        <v>43</v>
      </c>
    </row>
    <row r="33" spans="1:4">
      <c r="A33" s="75" t="s">
        <v>905</v>
      </c>
      <c r="B33" s="57" t="s">
        <v>1118</v>
      </c>
      <c r="C33" s="57" t="s">
        <v>1019</v>
      </c>
      <c r="D33" s="57" t="s">
        <v>43</v>
      </c>
    </row>
    <row r="34" spans="1:4">
      <c r="A34" s="75" t="s">
        <v>918</v>
      </c>
      <c r="B34" s="57" t="s">
        <v>1077</v>
      </c>
      <c r="C34" s="57" t="s">
        <v>1015</v>
      </c>
      <c r="D34" s="57" t="s">
        <v>43</v>
      </c>
    </row>
    <row r="35" spans="1:4">
      <c r="A35" s="75" t="s">
        <v>921</v>
      </c>
      <c r="B35" s="57" t="s">
        <v>1119</v>
      </c>
      <c r="C35" s="57" t="s">
        <v>1022</v>
      </c>
      <c r="D35" s="57" t="s">
        <v>43</v>
      </c>
    </row>
    <row r="36" spans="1:4">
      <c r="A36" s="75" t="s">
        <v>923</v>
      </c>
      <c r="B36" s="57" t="s">
        <v>1128</v>
      </c>
      <c r="C36" s="57" t="s">
        <v>1029</v>
      </c>
      <c r="D36" s="57" t="s">
        <v>43</v>
      </c>
    </row>
    <row r="37" spans="1:4">
      <c r="A37" s="75" t="s">
        <v>924</v>
      </c>
      <c r="B37" s="57" t="s">
        <v>1126</v>
      </c>
      <c r="C37" s="57" t="s">
        <v>1017</v>
      </c>
      <c r="D37" s="57" t="s">
        <v>43</v>
      </c>
    </row>
    <row r="38" spans="1:4">
      <c r="A38" s="75" t="s">
        <v>932</v>
      </c>
      <c r="B38" s="57" t="s">
        <v>1103</v>
      </c>
      <c r="C38" s="57" t="s">
        <v>1024</v>
      </c>
      <c r="D38" s="57" t="s">
        <v>43</v>
      </c>
    </row>
    <row r="39" spans="1:4">
      <c r="A39" s="75" t="s">
        <v>935</v>
      </c>
      <c r="B39" s="57" t="s">
        <v>1108</v>
      </c>
      <c r="C39" s="57" t="s">
        <v>1030</v>
      </c>
      <c r="D39" s="57" t="s">
        <v>43</v>
      </c>
    </row>
    <row r="40" spans="1:4">
      <c r="A40" s="75" t="s">
        <v>936</v>
      </c>
      <c r="B40" s="57" t="s">
        <v>1083</v>
      </c>
      <c r="C40" s="57" t="s">
        <v>1014</v>
      </c>
      <c r="D40" s="57" t="s">
        <v>43</v>
      </c>
    </row>
    <row r="41" spans="1:4">
      <c r="A41" s="75" t="s">
        <v>937</v>
      </c>
      <c r="B41" s="57" t="s">
        <v>1105</v>
      </c>
      <c r="C41" s="57" t="s">
        <v>1034</v>
      </c>
      <c r="D41" s="57" t="s">
        <v>43</v>
      </c>
    </row>
    <row r="42" spans="1:4">
      <c r="A42" s="75" t="s">
        <v>941</v>
      </c>
      <c r="B42" s="57" t="s">
        <v>1086</v>
      </c>
      <c r="C42" s="57" t="s">
        <v>1012</v>
      </c>
      <c r="D42" s="57" t="s">
        <v>43</v>
      </c>
    </row>
    <row r="43" spans="1:4">
      <c r="A43" s="75" t="s">
        <v>947</v>
      </c>
      <c r="B43" s="57" t="s">
        <v>1120</v>
      </c>
      <c r="C43" s="57" t="s">
        <v>1023</v>
      </c>
      <c r="D43" s="57" t="s">
        <v>43</v>
      </c>
    </row>
    <row r="44" spans="1:4">
      <c r="A44" s="75" t="s">
        <v>949</v>
      </c>
      <c r="B44" s="57" t="s">
        <v>1121</v>
      </c>
      <c r="C44" s="57" t="s">
        <v>1020</v>
      </c>
      <c r="D44" s="57" t="s">
        <v>43</v>
      </c>
    </row>
    <row r="45" spans="1:4">
      <c r="A45" s="75" t="s">
        <v>952</v>
      </c>
      <c r="B45" s="57" t="s">
        <v>1110</v>
      </c>
      <c r="C45" s="57" t="s">
        <v>1011</v>
      </c>
      <c r="D45" s="57" t="s">
        <v>43</v>
      </c>
    </row>
    <row r="46" spans="1:4">
      <c r="A46" s="75" t="s">
        <v>960</v>
      </c>
      <c r="B46" s="57" t="s">
        <v>1114</v>
      </c>
      <c r="C46" s="57" t="s">
        <v>1021</v>
      </c>
      <c r="D46" s="57" t="s">
        <v>43</v>
      </c>
    </row>
    <row r="47" spans="1:4">
      <c r="A47" s="75" t="s">
        <v>980</v>
      </c>
      <c r="B47" s="57" t="s">
        <v>1155</v>
      </c>
      <c r="C47" s="57" t="s">
        <v>1027</v>
      </c>
      <c r="D47" s="57" t="s">
        <v>43</v>
      </c>
    </row>
    <row r="48" spans="1:4">
      <c r="A48" s="75" t="s">
        <v>900</v>
      </c>
      <c r="B48" s="57" t="s">
        <v>1096</v>
      </c>
      <c r="C48" s="57" t="s">
        <v>1025</v>
      </c>
      <c r="D48" s="57" t="s">
        <v>28</v>
      </c>
    </row>
    <row r="49" spans="1:4">
      <c r="A49" s="75" t="s">
        <v>916</v>
      </c>
      <c r="B49" s="57" t="s">
        <v>1109</v>
      </c>
      <c r="C49" s="57" t="s">
        <v>1037</v>
      </c>
      <c r="D49" s="57" t="s">
        <v>28</v>
      </c>
    </row>
    <row r="50" spans="1:4">
      <c r="A50" s="75" t="s">
        <v>985</v>
      </c>
      <c r="B50" s="57" t="s">
        <v>1148</v>
      </c>
      <c r="C50" s="57" t="s">
        <v>1006</v>
      </c>
      <c r="D50" s="57" t="s">
        <v>28</v>
      </c>
    </row>
    <row r="51" spans="1:4" ht="17">
      <c r="A51" s="75" t="s">
        <v>950</v>
      </c>
      <c r="B51" s="57" t="s">
        <v>1138</v>
      </c>
      <c r="C51" s="73" t="s">
        <v>1145</v>
      </c>
      <c r="D51" s="57" t="s">
        <v>43</v>
      </c>
    </row>
    <row r="52" spans="1:4" ht="34">
      <c r="A52" s="75" t="s">
        <v>964</v>
      </c>
      <c r="B52" s="73" t="s">
        <v>1151</v>
      </c>
      <c r="C52" s="73" t="s">
        <v>1144</v>
      </c>
      <c r="D52" s="57" t="s">
        <v>43</v>
      </c>
    </row>
    <row r="53" spans="1:4">
      <c r="A53" s="76" t="s">
        <v>901</v>
      </c>
      <c r="B53" s="79" t="s">
        <v>7</v>
      </c>
      <c r="C53" s="74" t="s">
        <v>1032</v>
      </c>
      <c r="D53" s="57" t="s">
        <v>28</v>
      </c>
    </row>
    <row r="54" spans="1:4">
      <c r="A54" s="76" t="s">
        <v>970</v>
      </c>
      <c r="B54" s="79" t="s">
        <v>7</v>
      </c>
      <c r="C54" s="74" t="s">
        <v>1033</v>
      </c>
      <c r="D54" s="57" t="s">
        <v>28</v>
      </c>
    </row>
    <row r="55" spans="1:4">
      <c r="A55" s="76" t="s">
        <v>848</v>
      </c>
      <c r="B55" s="79" t="s">
        <v>7</v>
      </c>
      <c r="C55" s="74" t="s">
        <v>988</v>
      </c>
      <c r="D55" s="57" t="s">
        <v>43</v>
      </c>
    </row>
    <row r="56" spans="1:4">
      <c r="A56" s="76" t="s">
        <v>854</v>
      </c>
      <c r="B56" s="79" t="s">
        <v>7</v>
      </c>
      <c r="C56" s="74" t="s">
        <v>990</v>
      </c>
      <c r="D56" s="57" t="s">
        <v>43</v>
      </c>
    </row>
    <row r="57" spans="1:4">
      <c r="A57" s="76" t="s">
        <v>866</v>
      </c>
      <c r="B57" s="79" t="s">
        <v>7</v>
      </c>
      <c r="C57" s="74" t="s">
        <v>994</v>
      </c>
      <c r="D57" s="57" t="s">
        <v>43</v>
      </c>
    </row>
    <row r="58" spans="1:4">
      <c r="A58" s="76" t="s">
        <v>984</v>
      </c>
      <c r="B58" s="79" t="s">
        <v>7</v>
      </c>
      <c r="C58" s="74" t="s">
        <v>1004</v>
      </c>
      <c r="D58" s="57" t="s">
        <v>43</v>
      </c>
    </row>
    <row r="59" spans="1:4">
      <c r="A59" s="57" t="s">
        <v>847</v>
      </c>
      <c r="B59" s="57" t="s">
        <v>1041</v>
      </c>
      <c r="C59" s="79" t="s">
        <v>7</v>
      </c>
      <c r="D59" s="57" t="s">
        <v>43</v>
      </c>
    </row>
    <row r="60" spans="1:4">
      <c r="A60" s="57" t="s">
        <v>852</v>
      </c>
      <c r="B60" s="57" t="s">
        <v>1043</v>
      </c>
      <c r="C60" s="79" t="s">
        <v>7</v>
      </c>
      <c r="D60" s="57" t="s">
        <v>43</v>
      </c>
    </row>
    <row r="61" spans="1:4">
      <c r="A61" s="57" t="s">
        <v>856</v>
      </c>
      <c r="B61" s="57" t="s">
        <v>1044</v>
      </c>
      <c r="C61" s="79" t="s">
        <v>7</v>
      </c>
      <c r="D61" s="57" t="s">
        <v>43</v>
      </c>
    </row>
    <row r="62" spans="1:4">
      <c r="A62" s="57" t="s">
        <v>857</v>
      </c>
      <c r="B62" s="57" t="s">
        <v>1065</v>
      </c>
      <c r="C62" s="79" t="s">
        <v>7</v>
      </c>
      <c r="D62" s="57" t="s">
        <v>43</v>
      </c>
    </row>
    <row r="63" spans="1:4">
      <c r="A63" s="57" t="s">
        <v>858</v>
      </c>
      <c r="B63" s="57" t="s">
        <v>1066</v>
      </c>
      <c r="C63" s="79" t="s">
        <v>7</v>
      </c>
      <c r="D63" s="57" t="s">
        <v>43</v>
      </c>
    </row>
    <row r="64" spans="1:4">
      <c r="A64" s="57" t="s">
        <v>859</v>
      </c>
      <c r="B64" s="57" t="s">
        <v>1068</v>
      </c>
      <c r="C64" s="79" t="s">
        <v>7</v>
      </c>
      <c r="D64" s="57" t="s">
        <v>43</v>
      </c>
    </row>
    <row r="65" spans="1:4">
      <c r="A65" s="57" t="s">
        <v>860</v>
      </c>
      <c r="B65" s="57" t="s">
        <v>1067</v>
      </c>
      <c r="C65" s="79" t="s">
        <v>7</v>
      </c>
      <c r="D65" s="57" t="s">
        <v>43</v>
      </c>
    </row>
    <row r="66" spans="1:4">
      <c r="A66" s="57" t="s">
        <v>863</v>
      </c>
      <c r="B66" s="57" t="s">
        <v>1047</v>
      </c>
      <c r="C66" s="79" t="s">
        <v>7</v>
      </c>
      <c r="D66" s="57" t="s">
        <v>43</v>
      </c>
    </row>
    <row r="67" spans="1:4">
      <c r="A67" s="57" t="s">
        <v>865</v>
      </c>
      <c r="B67" s="57" t="s">
        <v>1049</v>
      </c>
      <c r="C67" s="79" t="s">
        <v>7</v>
      </c>
      <c r="D67" s="57" t="s">
        <v>43</v>
      </c>
    </row>
    <row r="68" spans="1:4">
      <c r="A68" s="57" t="s">
        <v>867</v>
      </c>
      <c r="B68" s="57" t="s">
        <v>1050</v>
      </c>
      <c r="C68" s="79" t="s">
        <v>7</v>
      </c>
      <c r="D68" s="57" t="s">
        <v>43</v>
      </c>
    </row>
    <row r="69" spans="1:4">
      <c r="A69" s="57" t="s">
        <v>873</v>
      </c>
      <c r="B69" s="57" t="s">
        <v>1054</v>
      </c>
      <c r="C69" s="79" t="s">
        <v>7</v>
      </c>
      <c r="D69" s="57" t="s">
        <v>43</v>
      </c>
    </row>
    <row r="70" spans="1:4">
      <c r="A70" s="57" t="s">
        <v>876</v>
      </c>
      <c r="B70" s="57" t="s">
        <v>1055</v>
      </c>
      <c r="C70" s="79" t="s">
        <v>7</v>
      </c>
      <c r="D70" s="57" t="s">
        <v>43</v>
      </c>
    </row>
    <row r="71" spans="1:4">
      <c r="A71" s="57" t="s">
        <v>878</v>
      </c>
      <c r="B71" s="57" t="s">
        <v>1057</v>
      </c>
      <c r="C71" s="79" t="s">
        <v>7</v>
      </c>
      <c r="D71" s="57" t="s">
        <v>43</v>
      </c>
    </row>
    <row r="72" spans="1:4">
      <c r="A72" s="57" t="s">
        <v>884</v>
      </c>
      <c r="B72" s="57" t="s">
        <v>1061</v>
      </c>
      <c r="C72" s="79" t="s">
        <v>7</v>
      </c>
      <c r="D72" s="57" t="s">
        <v>43</v>
      </c>
    </row>
    <row r="73" spans="1:4">
      <c r="A73" s="57" t="s">
        <v>885</v>
      </c>
      <c r="B73" s="57" t="s">
        <v>1062</v>
      </c>
      <c r="C73" s="79" t="s">
        <v>7</v>
      </c>
      <c r="D73" s="57" t="s">
        <v>43</v>
      </c>
    </row>
    <row r="74" spans="1:4">
      <c r="A74" s="57" t="s">
        <v>886</v>
      </c>
      <c r="B74" s="57" t="s">
        <v>1063</v>
      </c>
      <c r="C74" s="79" t="s">
        <v>7</v>
      </c>
      <c r="D74" s="57" t="s">
        <v>43</v>
      </c>
    </row>
    <row r="75" spans="1:4">
      <c r="A75" s="57" t="s">
        <v>887</v>
      </c>
      <c r="B75" s="57" t="s">
        <v>1064</v>
      </c>
      <c r="C75" s="79" t="s">
        <v>7</v>
      </c>
      <c r="D75" s="57" t="s">
        <v>43</v>
      </c>
    </row>
    <row r="76" spans="1:4" ht="17">
      <c r="A76" s="57" t="s">
        <v>849</v>
      </c>
      <c r="B76" s="73" t="s">
        <v>1158</v>
      </c>
      <c r="C76" s="79" t="s">
        <v>7</v>
      </c>
      <c r="D76" s="57" t="s">
        <v>43</v>
      </c>
    </row>
    <row r="77" spans="1:4" ht="17">
      <c r="A77" s="57" t="s">
        <v>874</v>
      </c>
      <c r="B77" s="73" t="s">
        <v>1159</v>
      </c>
      <c r="C77" s="79" t="s">
        <v>7</v>
      </c>
      <c r="D77" s="57" t="s">
        <v>43</v>
      </c>
    </row>
    <row r="78" spans="1:4">
      <c r="A78" s="57" t="s">
        <v>898</v>
      </c>
      <c r="B78" s="57" t="s">
        <v>1131</v>
      </c>
      <c r="C78" s="79" t="s">
        <v>7</v>
      </c>
      <c r="D78" s="57" t="s">
        <v>43</v>
      </c>
    </row>
    <row r="79" spans="1:4">
      <c r="A79" s="57" t="s">
        <v>907</v>
      </c>
      <c r="B79" s="57" t="s">
        <v>1076</v>
      </c>
      <c r="C79" s="79" t="s">
        <v>7</v>
      </c>
      <c r="D79" s="57" t="s">
        <v>43</v>
      </c>
    </row>
    <row r="80" spans="1:4">
      <c r="A80" s="57" t="s">
        <v>913</v>
      </c>
      <c r="B80" s="57" t="s">
        <v>1111</v>
      </c>
      <c r="C80" s="79" t="s">
        <v>7</v>
      </c>
      <c r="D80" s="57" t="s">
        <v>43</v>
      </c>
    </row>
    <row r="81" spans="1:4">
      <c r="A81" s="57" t="s">
        <v>927</v>
      </c>
      <c r="B81" s="57" t="s">
        <v>1139</v>
      </c>
      <c r="C81" s="79" t="s">
        <v>7</v>
      </c>
      <c r="D81" s="57" t="s">
        <v>43</v>
      </c>
    </row>
    <row r="82" spans="1:4">
      <c r="A82" s="57" t="s">
        <v>933</v>
      </c>
      <c r="B82" s="57" t="s">
        <v>1125</v>
      </c>
      <c r="C82" s="79" t="s">
        <v>7</v>
      </c>
      <c r="D82" s="57" t="s">
        <v>43</v>
      </c>
    </row>
    <row r="83" spans="1:4">
      <c r="A83" s="57" t="s">
        <v>959</v>
      </c>
      <c r="B83" s="57" t="s">
        <v>1112</v>
      </c>
      <c r="C83" s="79" t="s">
        <v>7</v>
      </c>
      <c r="D83" s="57" t="s">
        <v>43</v>
      </c>
    </row>
    <row r="84" spans="1:4">
      <c r="A84" s="57" t="s">
        <v>963</v>
      </c>
      <c r="B84" s="57" t="s">
        <v>1070</v>
      </c>
      <c r="C84" s="79" t="s">
        <v>7</v>
      </c>
      <c r="D84" s="57" t="s">
        <v>43</v>
      </c>
    </row>
    <row r="85" spans="1:4">
      <c r="A85" s="57" t="s">
        <v>967</v>
      </c>
      <c r="B85" s="57" t="s">
        <v>1134</v>
      </c>
      <c r="C85" s="79" t="s">
        <v>7</v>
      </c>
      <c r="D85" s="57" t="s">
        <v>43</v>
      </c>
    </row>
    <row r="86" spans="1:4">
      <c r="A86" s="57" t="s">
        <v>981</v>
      </c>
      <c r="B86" s="57" t="s">
        <v>1074</v>
      </c>
      <c r="C86" s="79" t="s">
        <v>7</v>
      </c>
      <c r="D86" s="57" t="s">
        <v>43</v>
      </c>
    </row>
    <row r="87" spans="1:4">
      <c r="A87" s="57" t="s">
        <v>961</v>
      </c>
      <c r="B87" s="57" t="s">
        <v>1154</v>
      </c>
      <c r="C87" s="79" t="s">
        <v>7</v>
      </c>
      <c r="D87" s="57" t="s">
        <v>43</v>
      </c>
    </row>
    <row r="88" spans="1:4">
      <c r="A88" s="57" t="s">
        <v>968</v>
      </c>
      <c r="B88" s="57" t="s">
        <v>1146</v>
      </c>
      <c r="C88" s="79" t="s">
        <v>7</v>
      </c>
      <c r="D88" s="57" t="s">
        <v>43</v>
      </c>
    </row>
    <row r="89" spans="1:4">
      <c r="A89" s="57" t="s">
        <v>890</v>
      </c>
      <c r="B89" s="57" t="s">
        <v>1137</v>
      </c>
      <c r="C89" s="79" t="s">
        <v>7</v>
      </c>
      <c r="D89" s="57" t="s">
        <v>28</v>
      </c>
    </row>
    <row r="90" spans="1:4">
      <c r="A90" s="57" t="s">
        <v>911</v>
      </c>
      <c r="B90" s="57" t="s">
        <v>1113</v>
      </c>
      <c r="C90" s="79" t="s">
        <v>7</v>
      </c>
      <c r="D90" s="57" t="s">
        <v>28</v>
      </c>
    </row>
    <row r="91" spans="1:4">
      <c r="A91" s="57" t="s">
        <v>929</v>
      </c>
      <c r="B91" s="57" t="s">
        <v>1093</v>
      </c>
      <c r="C91" s="79" t="s">
        <v>7</v>
      </c>
      <c r="D91" s="57" t="s">
        <v>28</v>
      </c>
    </row>
    <row r="92" spans="1:4">
      <c r="A92" s="57" t="s">
        <v>939</v>
      </c>
      <c r="B92" s="57" t="s">
        <v>1133</v>
      </c>
      <c r="C92" s="79" t="s">
        <v>7</v>
      </c>
      <c r="D92" s="57" t="s">
        <v>28</v>
      </c>
    </row>
    <row r="93" spans="1:4">
      <c r="A93" s="57" t="s">
        <v>940</v>
      </c>
      <c r="B93" s="57" t="s">
        <v>1071</v>
      </c>
      <c r="C93" s="79" t="s">
        <v>7</v>
      </c>
      <c r="D93" s="57" t="s">
        <v>28</v>
      </c>
    </row>
    <row r="94" spans="1:4">
      <c r="A94" s="57" t="s">
        <v>944</v>
      </c>
      <c r="B94" s="57" t="s">
        <v>1136</v>
      </c>
      <c r="C94" s="79" t="s">
        <v>7</v>
      </c>
      <c r="D94" s="57" t="s">
        <v>28</v>
      </c>
    </row>
    <row r="95" spans="1:4">
      <c r="A95" s="57" t="s">
        <v>951</v>
      </c>
      <c r="B95" s="57" t="s">
        <v>1072</v>
      </c>
      <c r="C95" s="79" t="s">
        <v>7</v>
      </c>
      <c r="D95" s="57" t="s">
        <v>28</v>
      </c>
    </row>
    <row r="96" spans="1:4">
      <c r="A96" s="57" t="s">
        <v>962</v>
      </c>
      <c r="B96" s="57" t="s">
        <v>1069</v>
      </c>
      <c r="C96" s="79" t="s">
        <v>7</v>
      </c>
      <c r="D96" s="57" t="s">
        <v>28</v>
      </c>
    </row>
    <row r="97" spans="1:4">
      <c r="A97" s="57" t="s">
        <v>983</v>
      </c>
      <c r="B97" s="57" t="s">
        <v>1097</v>
      </c>
      <c r="C97" s="79" t="s">
        <v>7</v>
      </c>
      <c r="D97" s="57" t="s">
        <v>28</v>
      </c>
    </row>
    <row r="98" spans="1:4">
      <c r="A98" s="57" t="s">
        <v>912</v>
      </c>
      <c r="B98" s="57" t="s">
        <v>1164</v>
      </c>
      <c r="C98" s="79" t="s">
        <v>7</v>
      </c>
      <c r="D98" s="57" t="s">
        <v>28</v>
      </c>
    </row>
    <row r="99" spans="1:4" ht="34">
      <c r="A99" s="57" t="s">
        <v>973</v>
      </c>
      <c r="B99" s="73" t="s">
        <v>1156</v>
      </c>
      <c r="C99" s="79" t="s">
        <v>7</v>
      </c>
      <c r="D99" s="57" t="s">
        <v>28</v>
      </c>
    </row>
    <row r="100" spans="1:4">
      <c r="A100" s="57" t="s">
        <v>977</v>
      </c>
      <c r="B100" s="57" t="s">
        <v>1147</v>
      </c>
      <c r="C100" s="79" t="s">
        <v>7</v>
      </c>
      <c r="D100" s="57" t="s">
        <v>28</v>
      </c>
    </row>
    <row r="101" spans="1:4">
      <c r="A101" s="57" t="s">
        <v>986</v>
      </c>
      <c r="B101" s="57" t="s">
        <v>1152</v>
      </c>
      <c r="C101" s="79" t="s">
        <v>7</v>
      </c>
      <c r="D101" s="57" t="s">
        <v>28</v>
      </c>
    </row>
    <row r="102" spans="1:4">
      <c r="A102" s="57" t="s">
        <v>891</v>
      </c>
      <c r="B102" s="57" t="s">
        <v>1099</v>
      </c>
      <c r="C102" s="79" t="s">
        <v>7</v>
      </c>
      <c r="D102" s="57" t="s">
        <v>28</v>
      </c>
    </row>
    <row r="103" spans="1:4">
      <c r="A103" s="57" t="s">
        <v>917</v>
      </c>
      <c r="B103" s="57" t="s">
        <v>1078</v>
      </c>
      <c r="C103" s="79" t="s">
        <v>7</v>
      </c>
      <c r="D103" s="57" t="s">
        <v>28</v>
      </c>
    </row>
    <row r="104" spans="1:4">
      <c r="A104" s="57" t="s">
        <v>892</v>
      </c>
      <c r="B104" s="57" t="s">
        <v>1107</v>
      </c>
      <c r="C104" s="79" t="s">
        <v>7</v>
      </c>
      <c r="D104" s="57" t="s">
        <v>43</v>
      </c>
    </row>
    <row r="105" spans="1:4">
      <c r="A105" s="57" t="s">
        <v>893</v>
      </c>
      <c r="B105" s="57" t="s">
        <v>1106</v>
      </c>
      <c r="C105" s="79" t="s">
        <v>7</v>
      </c>
      <c r="D105" s="57" t="s">
        <v>43</v>
      </c>
    </row>
    <row r="106" spans="1:4">
      <c r="A106" s="57" t="s">
        <v>895</v>
      </c>
      <c r="B106" s="57" t="s">
        <v>1088</v>
      </c>
      <c r="C106" s="79" t="s">
        <v>7</v>
      </c>
      <c r="D106" s="57" t="s">
        <v>43</v>
      </c>
    </row>
    <row r="107" spans="1:4">
      <c r="A107" s="57" t="s">
        <v>896</v>
      </c>
      <c r="B107" s="57" t="s">
        <v>1091</v>
      </c>
      <c r="C107" s="79" t="s">
        <v>7</v>
      </c>
      <c r="D107" s="57" t="s">
        <v>43</v>
      </c>
    </row>
    <row r="108" spans="1:4">
      <c r="A108" s="57" t="s">
        <v>899</v>
      </c>
      <c r="B108" s="57" t="s">
        <v>1082</v>
      </c>
      <c r="C108" s="79" t="s">
        <v>7</v>
      </c>
      <c r="D108" s="57" t="s">
        <v>43</v>
      </c>
    </row>
    <row r="109" spans="1:4">
      <c r="A109" s="57" t="s">
        <v>902</v>
      </c>
      <c r="B109" s="57" t="s">
        <v>1089</v>
      </c>
      <c r="C109" s="79" t="s">
        <v>7</v>
      </c>
      <c r="D109" s="57" t="s">
        <v>43</v>
      </c>
    </row>
    <row r="110" spans="1:4">
      <c r="A110" s="57" t="s">
        <v>906</v>
      </c>
      <c r="B110" s="57" t="s">
        <v>1095</v>
      </c>
      <c r="C110" s="79" t="s">
        <v>7</v>
      </c>
      <c r="D110" s="57" t="s">
        <v>43</v>
      </c>
    </row>
    <row r="111" spans="1:4">
      <c r="A111" s="57" t="s">
        <v>908</v>
      </c>
      <c r="B111" s="57" t="s">
        <v>1090</v>
      </c>
      <c r="C111" s="79" t="s">
        <v>7</v>
      </c>
      <c r="D111" s="57" t="s">
        <v>43</v>
      </c>
    </row>
    <row r="112" spans="1:4">
      <c r="A112" s="57" t="s">
        <v>915</v>
      </c>
      <c r="B112" s="57" t="s">
        <v>1100</v>
      </c>
      <c r="C112" s="79" t="s">
        <v>7</v>
      </c>
      <c r="D112" s="57" t="s">
        <v>43</v>
      </c>
    </row>
    <row r="113" spans="1:4">
      <c r="A113" s="57" t="s">
        <v>919</v>
      </c>
      <c r="B113" s="57" t="s">
        <v>1132</v>
      </c>
      <c r="C113" s="79" t="s">
        <v>7</v>
      </c>
      <c r="D113" s="57" t="s">
        <v>43</v>
      </c>
    </row>
    <row r="114" spans="1:4">
      <c r="A114" s="57" t="s">
        <v>925</v>
      </c>
      <c r="B114" s="57" t="s">
        <v>1098</v>
      </c>
      <c r="C114" s="79" t="s">
        <v>7</v>
      </c>
      <c r="D114" s="57" t="s">
        <v>43</v>
      </c>
    </row>
    <row r="115" spans="1:4">
      <c r="A115" s="57" t="s">
        <v>926</v>
      </c>
      <c r="B115" s="57" t="s">
        <v>1117</v>
      </c>
      <c r="C115" s="79" t="s">
        <v>7</v>
      </c>
      <c r="D115" s="57" t="s">
        <v>43</v>
      </c>
    </row>
    <row r="116" spans="1:4">
      <c r="A116" s="57" t="s">
        <v>928</v>
      </c>
      <c r="B116" s="57" t="s">
        <v>1087</v>
      </c>
      <c r="C116" s="79" t="s">
        <v>7</v>
      </c>
      <c r="D116" s="57" t="s">
        <v>43</v>
      </c>
    </row>
    <row r="117" spans="1:4">
      <c r="A117" s="57" t="s">
        <v>931</v>
      </c>
      <c r="B117" s="57" t="s">
        <v>1102</v>
      </c>
      <c r="C117" s="79" t="s">
        <v>7</v>
      </c>
      <c r="D117" s="57" t="s">
        <v>43</v>
      </c>
    </row>
    <row r="118" spans="1:4">
      <c r="A118" s="57" t="s">
        <v>934</v>
      </c>
      <c r="B118" s="57" t="s">
        <v>1080</v>
      </c>
      <c r="C118" s="79" t="s">
        <v>7</v>
      </c>
      <c r="D118" s="57" t="s">
        <v>43</v>
      </c>
    </row>
    <row r="119" spans="1:4">
      <c r="A119" s="57" t="s">
        <v>938</v>
      </c>
      <c r="B119" s="57" t="s">
        <v>1104</v>
      </c>
      <c r="C119" s="79" t="s">
        <v>7</v>
      </c>
      <c r="D119" s="57" t="s">
        <v>43</v>
      </c>
    </row>
    <row r="120" spans="1:4">
      <c r="A120" s="57" t="s">
        <v>942</v>
      </c>
      <c r="B120" s="57" t="s">
        <v>1135</v>
      </c>
      <c r="C120" s="79" t="s">
        <v>7</v>
      </c>
      <c r="D120" s="57" t="s">
        <v>43</v>
      </c>
    </row>
    <row r="121" spans="1:4">
      <c r="A121" s="57" t="s">
        <v>957</v>
      </c>
      <c r="B121" s="57" t="s">
        <v>1141</v>
      </c>
      <c r="C121" s="79" t="s">
        <v>7</v>
      </c>
      <c r="D121" s="57" t="s">
        <v>43</v>
      </c>
    </row>
    <row r="122" spans="1:4">
      <c r="A122" s="57" t="s">
        <v>974</v>
      </c>
      <c r="B122" s="57" t="s">
        <v>1081</v>
      </c>
      <c r="C122" s="79" t="s">
        <v>7</v>
      </c>
      <c r="D122" s="57" t="s">
        <v>43</v>
      </c>
    </row>
    <row r="123" spans="1:4">
      <c r="A123" s="57" t="s">
        <v>948</v>
      </c>
      <c r="B123" s="57" t="s">
        <v>1149</v>
      </c>
      <c r="C123" s="79" t="s">
        <v>7</v>
      </c>
      <c r="D123" s="57" t="s">
        <v>43</v>
      </c>
    </row>
    <row r="124" spans="1:4">
      <c r="A124" s="57" t="s">
        <v>956</v>
      </c>
      <c r="B124" s="57" t="s">
        <v>1153</v>
      </c>
      <c r="C124" s="79" t="s">
        <v>7</v>
      </c>
      <c r="D124" s="57" t="s">
        <v>43</v>
      </c>
    </row>
    <row r="125" spans="1:4">
      <c r="A125" s="57" t="s">
        <v>971</v>
      </c>
      <c r="B125" s="57" t="s">
        <v>1157</v>
      </c>
      <c r="C125" s="79" t="s">
        <v>7</v>
      </c>
      <c r="D125" s="57" t="s">
        <v>43</v>
      </c>
    </row>
    <row r="126" spans="1:4">
      <c r="A126" s="79" t="s">
        <v>851</v>
      </c>
      <c r="B126" s="79" t="s">
        <v>7</v>
      </c>
      <c r="C126" s="79" t="s">
        <v>7</v>
      </c>
      <c r="D126" s="57" t="s">
        <v>43</v>
      </c>
    </row>
    <row r="127" spans="1:4">
      <c r="A127" s="79" t="s">
        <v>853</v>
      </c>
      <c r="B127" s="79" t="s">
        <v>7</v>
      </c>
      <c r="C127" s="79" t="s">
        <v>7</v>
      </c>
      <c r="D127" s="57" t="s">
        <v>43</v>
      </c>
    </row>
    <row r="128" spans="1:4">
      <c r="A128" s="79" t="s">
        <v>855</v>
      </c>
      <c r="B128" s="79" t="s">
        <v>7</v>
      </c>
      <c r="C128" s="79" t="s">
        <v>7</v>
      </c>
      <c r="D128" s="57" t="s">
        <v>43</v>
      </c>
    </row>
    <row r="129" spans="1:4">
      <c r="A129" s="79" t="s">
        <v>868</v>
      </c>
      <c r="B129" s="79" t="s">
        <v>7</v>
      </c>
      <c r="C129" s="79" t="s">
        <v>7</v>
      </c>
      <c r="D129" s="57" t="s">
        <v>43</v>
      </c>
    </row>
    <row r="130" spans="1:4">
      <c r="A130" s="79" t="s">
        <v>869</v>
      </c>
      <c r="B130" s="79" t="s">
        <v>7</v>
      </c>
      <c r="C130" s="79" t="s">
        <v>7</v>
      </c>
      <c r="D130" s="57" t="s">
        <v>43</v>
      </c>
    </row>
    <row r="131" spans="1:4">
      <c r="A131" s="79" t="s">
        <v>875</v>
      </c>
      <c r="B131" s="79" t="s">
        <v>7</v>
      </c>
      <c r="C131" s="79" t="s">
        <v>7</v>
      </c>
      <c r="D131" s="57" t="s">
        <v>43</v>
      </c>
    </row>
    <row r="132" spans="1:4">
      <c r="A132" s="79" t="s">
        <v>879</v>
      </c>
      <c r="B132" s="79" t="s">
        <v>7</v>
      </c>
      <c r="C132" s="79" t="s">
        <v>7</v>
      </c>
      <c r="D132" s="57" t="s">
        <v>43</v>
      </c>
    </row>
    <row r="133" spans="1:4">
      <c r="A133" s="79" t="s">
        <v>882</v>
      </c>
      <c r="B133" s="79" t="s">
        <v>7</v>
      </c>
      <c r="C133" s="79" t="s">
        <v>7</v>
      </c>
      <c r="D133" s="57" t="s">
        <v>43</v>
      </c>
    </row>
    <row r="134" spans="1:4">
      <c r="A134" s="79" t="s">
        <v>953</v>
      </c>
      <c r="B134" s="79" t="s">
        <v>7</v>
      </c>
      <c r="C134" s="79" t="s">
        <v>7</v>
      </c>
      <c r="D134" s="57" t="s">
        <v>43</v>
      </c>
    </row>
    <row r="135" spans="1:4">
      <c r="A135" s="79" t="s">
        <v>945</v>
      </c>
      <c r="B135" s="79" t="s">
        <v>7</v>
      </c>
      <c r="C135" s="79" t="s">
        <v>7</v>
      </c>
      <c r="D135" s="57" t="s">
        <v>43</v>
      </c>
    </row>
    <row r="136" spans="1:4">
      <c r="A136" s="79" t="s">
        <v>982</v>
      </c>
      <c r="B136" s="79" t="s">
        <v>7</v>
      </c>
      <c r="C136" s="79" t="s">
        <v>7</v>
      </c>
      <c r="D136" s="57" t="s">
        <v>43</v>
      </c>
    </row>
    <row r="137" spans="1:4">
      <c r="A137" s="79" t="s">
        <v>954</v>
      </c>
      <c r="B137" s="79" t="s">
        <v>7</v>
      </c>
      <c r="C137" s="79" t="s">
        <v>7</v>
      </c>
      <c r="D137" s="57" t="s">
        <v>28</v>
      </c>
    </row>
    <row r="138" spans="1:4">
      <c r="A138" s="79" t="s">
        <v>930</v>
      </c>
      <c r="B138" s="79" t="s">
        <v>7</v>
      </c>
      <c r="C138" s="79" t="s">
        <v>7</v>
      </c>
      <c r="D138" s="57" t="s">
        <v>28</v>
      </c>
    </row>
    <row r="139" spans="1:4">
      <c r="A139" s="79" t="s">
        <v>958</v>
      </c>
      <c r="B139" s="79" t="s">
        <v>7</v>
      </c>
      <c r="C139" s="79" t="s">
        <v>7</v>
      </c>
      <c r="D139" s="57" t="s">
        <v>28</v>
      </c>
    </row>
    <row r="140" spans="1:4">
      <c r="A140" s="79" t="s">
        <v>975</v>
      </c>
      <c r="B140" s="79" t="s">
        <v>7</v>
      </c>
      <c r="C140" s="79" t="s">
        <v>7</v>
      </c>
      <c r="D140" s="57" t="s">
        <v>28</v>
      </c>
    </row>
    <row r="141" spans="1:4">
      <c r="A141" s="79" t="s">
        <v>978</v>
      </c>
      <c r="B141" s="79" t="s">
        <v>7</v>
      </c>
      <c r="C141" s="79" t="s">
        <v>7</v>
      </c>
      <c r="D141" s="57" t="s">
        <v>28</v>
      </c>
    </row>
    <row r="142" spans="1:4">
      <c r="A142" s="79" t="s">
        <v>979</v>
      </c>
      <c r="B142" s="79" t="s">
        <v>7</v>
      </c>
      <c r="C142" s="79" t="s">
        <v>7</v>
      </c>
      <c r="D142" s="57" t="s">
        <v>28</v>
      </c>
    </row>
    <row r="143" spans="1:4">
      <c r="A143" s="77" t="s">
        <v>1160</v>
      </c>
      <c r="B143" s="57">
        <v>117</v>
      </c>
      <c r="C143" s="57">
        <v>56</v>
      </c>
    </row>
    <row r="144" spans="1:4">
      <c r="A144" s="77" t="s">
        <v>554</v>
      </c>
      <c r="B144" s="78">
        <f>B143/140</f>
        <v>0.83571428571428574</v>
      </c>
      <c r="C144" s="78">
        <f>C143/140</f>
        <v>0.4</v>
      </c>
    </row>
    <row r="145" spans="1:6">
      <c r="A145" s="77" t="s">
        <v>1161</v>
      </c>
      <c r="B145" s="78"/>
      <c r="C145" s="78">
        <f>C143/B143</f>
        <v>0.47863247863247865</v>
      </c>
      <c r="E145" t="s">
        <v>1162</v>
      </c>
    </row>
    <row r="147" spans="1:6">
      <c r="F147" s="31"/>
    </row>
    <row r="151" spans="1:6">
      <c r="A151" s="72"/>
    </row>
  </sheetData>
  <hyperlinks>
    <hyperlink ref="F7" r:id="rId1" xr:uid="{30C78411-B3F9-C747-AA65-869998CA70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B77D7-0A29-F94E-AF5F-6A0DB62118FB}">
  <dimension ref="A1:J25"/>
  <sheetViews>
    <sheetView zoomScale="82" workbookViewId="0">
      <selection activeCell="B3" sqref="B3"/>
    </sheetView>
  </sheetViews>
  <sheetFormatPr baseColWidth="10" defaultRowHeight="16"/>
  <cols>
    <col min="1" max="1" width="17.83203125" customWidth="1"/>
    <col min="2" max="2" width="28.1640625" customWidth="1"/>
    <col min="3" max="3" width="17" style="54" bestFit="1" customWidth="1"/>
    <col min="4" max="7" width="10.83203125" style="54"/>
    <col min="9" max="9" width="2.83203125" bestFit="1" customWidth="1"/>
  </cols>
  <sheetData>
    <row r="1" spans="1:10" ht="24">
      <c r="A1" s="130" t="s">
        <v>2084</v>
      </c>
    </row>
    <row r="2" spans="1:10" ht="24">
      <c r="A2" s="130"/>
    </row>
    <row r="3" spans="1:10" ht="34">
      <c r="C3" s="58" t="s">
        <v>553</v>
      </c>
      <c r="D3" s="321" t="s">
        <v>845</v>
      </c>
      <c r="E3" s="321"/>
      <c r="F3" s="321" t="s">
        <v>552</v>
      </c>
      <c r="G3" s="321"/>
    </row>
    <row r="4" spans="1:10">
      <c r="A4" s="59" t="s">
        <v>519</v>
      </c>
      <c r="B4" s="59" t="s">
        <v>1167</v>
      </c>
      <c r="C4" s="63"/>
      <c r="D4" s="64" t="s">
        <v>0</v>
      </c>
      <c r="E4" s="64" t="s">
        <v>1</v>
      </c>
      <c r="F4" s="64" t="s">
        <v>0</v>
      </c>
      <c r="G4" s="64" t="s">
        <v>1</v>
      </c>
    </row>
    <row r="5" spans="1:10">
      <c r="A5" s="320" t="s">
        <v>1177</v>
      </c>
      <c r="B5" s="60" t="s">
        <v>559</v>
      </c>
      <c r="C5" s="65">
        <v>11</v>
      </c>
      <c r="D5" s="65">
        <v>0</v>
      </c>
      <c r="E5" s="80">
        <v>0</v>
      </c>
      <c r="F5" s="94" t="s">
        <v>548</v>
      </c>
      <c r="G5" s="95" t="s">
        <v>547</v>
      </c>
    </row>
    <row r="6" spans="1:10">
      <c r="A6" s="320"/>
      <c r="B6" s="60" t="s">
        <v>560</v>
      </c>
      <c r="C6" s="66">
        <v>21</v>
      </c>
      <c r="D6" s="66">
        <v>0</v>
      </c>
      <c r="E6" s="81">
        <v>0</v>
      </c>
      <c r="F6" s="96" t="s">
        <v>547</v>
      </c>
      <c r="G6" s="97" t="s">
        <v>547</v>
      </c>
      <c r="I6" s="35" t="s">
        <v>548</v>
      </c>
      <c r="J6" t="s">
        <v>1178</v>
      </c>
    </row>
    <row r="7" spans="1:10">
      <c r="A7" s="320"/>
      <c r="B7" s="59" t="s">
        <v>842</v>
      </c>
      <c r="C7" s="66">
        <v>7</v>
      </c>
      <c r="D7" s="82">
        <v>7</v>
      </c>
      <c r="E7" s="71">
        <v>7</v>
      </c>
      <c r="F7" s="67" t="s">
        <v>548</v>
      </c>
      <c r="G7" s="68" t="s">
        <v>548</v>
      </c>
      <c r="I7" s="102" t="s">
        <v>548</v>
      </c>
      <c r="J7" t="s">
        <v>1179</v>
      </c>
    </row>
    <row r="8" spans="1:10">
      <c r="A8" s="320"/>
      <c r="B8" s="59" t="s">
        <v>1176</v>
      </c>
      <c r="C8" s="66">
        <v>51</v>
      </c>
      <c r="D8" s="82">
        <v>50</v>
      </c>
      <c r="E8" s="71">
        <v>47</v>
      </c>
      <c r="F8" s="67" t="s">
        <v>548</v>
      </c>
      <c r="G8" s="68" t="s">
        <v>548</v>
      </c>
      <c r="I8" s="103" t="s">
        <v>547</v>
      </c>
      <c r="J8" s="40" t="s">
        <v>1168</v>
      </c>
    </row>
    <row r="9" spans="1:10">
      <c r="A9" s="320"/>
      <c r="B9" s="60" t="s">
        <v>740</v>
      </c>
      <c r="C9" s="66">
        <v>26</v>
      </c>
      <c r="D9" s="66">
        <v>0</v>
      </c>
      <c r="E9" s="81">
        <v>0</v>
      </c>
      <c r="F9" s="96" t="s">
        <v>547</v>
      </c>
      <c r="G9" s="97" t="s">
        <v>547</v>
      </c>
    </row>
    <row r="10" spans="1:10">
      <c r="A10" s="320"/>
      <c r="B10" s="60" t="s">
        <v>741</v>
      </c>
      <c r="C10" s="66">
        <v>2</v>
      </c>
      <c r="D10" s="66">
        <v>0</v>
      </c>
      <c r="E10" s="81">
        <v>0</v>
      </c>
      <c r="F10" s="96" t="s">
        <v>547</v>
      </c>
      <c r="G10" s="97" t="s">
        <v>547</v>
      </c>
    </row>
    <row r="11" spans="1:10">
      <c r="A11" s="320"/>
      <c r="B11" s="60" t="s">
        <v>742</v>
      </c>
      <c r="C11" s="66">
        <v>0</v>
      </c>
      <c r="D11" s="66">
        <v>0</v>
      </c>
      <c r="E11" s="81">
        <v>0</v>
      </c>
      <c r="F11" s="96" t="s">
        <v>547</v>
      </c>
      <c r="G11" s="97" t="s">
        <v>547</v>
      </c>
    </row>
    <row r="12" spans="1:10">
      <c r="A12" s="320"/>
      <c r="B12" s="61" t="s">
        <v>844</v>
      </c>
      <c r="C12" s="66">
        <v>9</v>
      </c>
      <c r="D12" s="82">
        <v>4</v>
      </c>
      <c r="E12" s="71">
        <v>1</v>
      </c>
      <c r="F12" s="67" t="s">
        <v>548</v>
      </c>
      <c r="G12" s="68" t="s">
        <v>548</v>
      </c>
    </row>
    <row r="13" spans="1:10">
      <c r="A13" s="320"/>
      <c r="B13" s="59" t="s">
        <v>843</v>
      </c>
      <c r="C13" s="66">
        <v>24</v>
      </c>
      <c r="D13" s="82">
        <v>19</v>
      </c>
      <c r="E13" s="71">
        <v>16</v>
      </c>
      <c r="F13" s="67" t="s">
        <v>548</v>
      </c>
      <c r="G13" s="68" t="s">
        <v>548</v>
      </c>
    </row>
    <row r="14" spans="1:10">
      <c r="A14" s="320"/>
      <c r="B14" s="60" t="s">
        <v>823</v>
      </c>
      <c r="C14" s="66">
        <v>8</v>
      </c>
      <c r="D14" s="82">
        <v>7</v>
      </c>
      <c r="E14" s="81">
        <v>0</v>
      </c>
      <c r="F14" s="67" t="s">
        <v>548</v>
      </c>
      <c r="G14" s="98" t="s">
        <v>548</v>
      </c>
    </row>
    <row r="15" spans="1:10">
      <c r="A15" s="320"/>
      <c r="B15" s="60" t="s">
        <v>827</v>
      </c>
      <c r="C15" s="66">
        <v>0</v>
      </c>
      <c r="D15" s="66">
        <v>0</v>
      </c>
      <c r="E15" s="81">
        <v>0</v>
      </c>
      <c r="F15" s="96" t="s">
        <v>547</v>
      </c>
      <c r="G15" s="97" t="s">
        <v>547</v>
      </c>
    </row>
    <row r="16" spans="1:10">
      <c r="A16" s="320"/>
      <c r="B16" s="60" t="s">
        <v>828</v>
      </c>
      <c r="C16" s="66">
        <v>55</v>
      </c>
      <c r="D16" s="66">
        <v>0</v>
      </c>
      <c r="E16" s="81">
        <v>0</v>
      </c>
      <c r="F16" s="99" t="s">
        <v>548</v>
      </c>
      <c r="G16" s="97" t="s">
        <v>547</v>
      </c>
    </row>
    <row r="17" spans="1:10">
      <c r="A17" s="320"/>
      <c r="B17" s="62" t="s">
        <v>829</v>
      </c>
      <c r="C17" s="66">
        <v>104</v>
      </c>
      <c r="D17" s="82">
        <v>6</v>
      </c>
      <c r="E17" s="81">
        <v>0</v>
      </c>
      <c r="F17" s="67" t="s">
        <v>548</v>
      </c>
      <c r="G17" s="98" t="s">
        <v>548</v>
      </c>
    </row>
    <row r="18" spans="1:10">
      <c r="A18" s="320"/>
      <c r="B18" s="60" t="s">
        <v>835</v>
      </c>
      <c r="C18" s="66">
        <v>1</v>
      </c>
      <c r="D18" s="66">
        <v>0</v>
      </c>
      <c r="E18" s="81">
        <v>0</v>
      </c>
      <c r="F18" s="99" t="s">
        <v>548</v>
      </c>
      <c r="G18" s="98" t="s">
        <v>548</v>
      </c>
    </row>
    <row r="19" spans="1:10">
      <c r="A19" s="320"/>
      <c r="B19" s="60" t="s">
        <v>839</v>
      </c>
      <c r="C19" s="66">
        <v>0</v>
      </c>
      <c r="D19" s="66">
        <v>0</v>
      </c>
      <c r="E19" s="81">
        <v>0</v>
      </c>
      <c r="F19" s="99" t="s">
        <v>548</v>
      </c>
      <c r="G19" s="97" t="s">
        <v>547</v>
      </c>
    </row>
    <row r="20" spans="1:10">
      <c r="A20" s="320"/>
      <c r="B20" s="60" t="s">
        <v>840</v>
      </c>
      <c r="C20" s="66">
        <v>0</v>
      </c>
      <c r="D20" s="66">
        <v>0</v>
      </c>
      <c r="E20" s="81">
        <v>0</v>
      </c>
      <c r="F20" s="99" t="s">
        <v>548</v>
      </c>
      <c r="G20" s="97" t="s">
        <v>547</v>
      </c>
    </row>
    <row r="21" spans="1:10">
      <c r="A21" s="320"/>
      <c r="B21" s="60" t="s">
        <v>841</v>
      </c>
      <c r="C21" s="69">
        <v>9</v>
      </c>
      <c r="D21" s="69">
        <v>0</v>
      </c>
      <c r="E21" s="83">
        <v>0</v>
      </c>
      <c r="F21" s="100" t="s">
        <v>548</v>
      </c>
      <c r="G21" s="101" t="s">
        <v>547</v>
      </c>
    </row>
    <row r="22" spans="1:10">
      <c r="A22" s="38" t="s">
        <v>550</v>
      </c>
      <c r="B22" s="36">
        <v>17</v>
      </c>
      <c r="C22" s="54">
        <f>SUM(C5:C21)</f>
        <v>328</v>
      </c>
      <c r="D22" s="55">
        <f>SUM(D5:D21)</f>
        <v>93</v>
      </c>
      <c r="E22" s="55">
        <f>SUM(E5:E21)</f>
        <v>71</v>
      </c>
      <c r="F22" s="56">
        <v>12</v>
      </c>
      <c r="G22" s="54">
        <v>7</v>
      </c>
    </row>
    <row r="23" spans="1:10">
      <c r="A23" s="38" t="s">
        <v>554</v>
      </c>
      <c r="D23" s="70">
        <f>D22/C22</f>
        <v>0.28353658536585363</v>
      </c>
      <c r="E23" s="70">
        <f>E22/C22</f>
        <v>0.21646341463414634</v>
      </c>
      <c r="F23" s="70">
        <f>F22/B22</f>
        <v>0.70588235294117652</v>
      </c>
      <c r="G23" s="70">
        <f>G22/B22</f>
        <v>0.41176470588235292</v>
      </c>
    </row>
    <row r="24" spans="1:10">
      <c r="A24" s="38" t="s">
        <v>555</v>
      </c>
      <c r="D24" s="70"/>
      <c r="E24" s="70">
        <f>E22/D22</f>
        <v>0.76344086021505375</v>
      </c>
      <c r="F24" s="70"/>
      <c r="G24" s="70">
        <f>G22/F22</f>
        <v>0.58333333333333337</v>
      </c>
      <c r="J24" t="s">
        <v>1162</v>
      </c>
    </row>
    <row r="25" spans="1:10">
      <c r="D25" s="322" t="s">
        <v>1165</v>
      </c>
      <c r="E25" s="322"/>
      <c r="F25" s="322" t="s">
        <v>1166</v>
      </c>
      <c r="G25" s="322"/>
      <c r="J25" t="s">
        <v>1163</v>
      </c>
    </row>
  </sheetData>
  <mergeCells count="5">
    <mergeCell ref="A5:A21"/>
    <mergeCell ref="D3:E3"/>
    <mergeCell ref="F3:G3"/>
    <mergeCell ref="D25:E25"/>
    <mergeCell ref="F25:G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61D3A-CC14-C349-BE98-B13D6B75E31B}">
  <dimension ref="A1:J104"/>
  <sheetViews>
    <sheetView zoomScale="75" workbookViewId="0">
      <selection activeCell="C31" sqref="C31"/>
    </sheetView>
  </sheetViews>
  <sheetFormatPr baseColWidth="10" defaultRowHeight="16"/>
  <cols>
    <col min="1" max="1" width="17.83203125" style="2" customWidth="1"/>
    <col min="2" max="2" width="20.6640625" style="10" bestFit="1" customWidth="1"/>
    <col min="3" max="3" width="54.6640625" style="2" customWidth="1"/>
    <col min="4" max="7" width="18.33203125" style="2" customWidth="1"/>
    <col min="8" max="8" width="14.83203125" style="2" bestFit="1" customWidth="1"/>
    <col min="9" max="16384" width="10.83203125" style="105"/>
  </cols>
  <sheetData>
    <row r="1" spans="1:10" ht="24">
      <c r="A1" s="324" t="s">
        <v>2083</v>
      </c>
      <c r="B1" s="324"/>
      <c r="C1" s="324"/>
      <c r="D1" s="323" t="s">
        <v>1293</v>
      </c>
      <c r="E1" s="323"/>
      <c r="F1" s="323" t="s">
        <v>1292</v>
      </c>
      <c r="G1" s="323"/>
    </row>
    <row r="2" spans="1:10">
      <c r="A2" s="9" t="s">
        <v>519</v>
      </c>
      <c r="B2" s="104" t="s">
        <v>518</v>
      </c>
      <c r="C2" s="9" t="s">
        <v>987</v>
      </c>
      <c r="D2" s="9" t="s">
        <v>0</v>
      </c>
      <c r="E2" s="9" t="s">
        <v>1</v>
      </c>
      <c r="F2" s="9" t="s">
        <v>1180</v>
      </c>
      <c r="G2" s="9" t="s">
        <v>1240</v>
      </c>
      <c r="H2" s="2" t="s">
        <v>2</v>
      </c>
    </row>
    <row r="3" spans="1:10" ht="17">
      <c r="A3" s="325" t="s">
        <v>1177</v>
      </c>
      <c r="B3" s="326" t="s">
        <v>842</v>
      </c>
      <c r="C3" s="5" t="s">
        <v>564</v>
      </c>
      <c r="D3" s="6" t="s">
        <v>565</v>
      </c>
      <c r="E3" s="6" t="s">
        <v>566</v>
      </c>
      <c r="F3" s="6" t="s">
        <v>1210</v>
      </c>
      <c r="G3" s="6" t="s">
        <v>1297</v>
      </c>
      <c r="H3" s="2" t="s">
        <v>8</v>
      </c>
      <c r="J3" s="115" t="s">
        <v>515</v>
      </c>
    </row>
    <row r="4" spans="1:10" ht="17">
      <c r="A4" s="325"/>
      <c r="B4" s="326"/>
      <c r="C4" s="5" t="s">
        <v>567</v>
      </c>
      <c r="D4" s="6" t="s">
        <v>568</v>
      </c>
      <c r="E4" s="6" t="s">
        <v>569</v>
      </c>
      <c r="F4" s="6" t="s">
        <v>1206</v>
      </c>
      <c r="G4" s="6"/>
      <c r="H4" s="2" t="s">
        <v>8</v>
      </c>
      <c r="J4" s="116"/>
    </row>
    <row r="5" spans="1:10" ht="17">
      <c r="A5" s="325"/>
      <c r="B5" s="326"/>
      <c r="C5" s="5" t="s">
        <v>570</v>
      </c>
      <c r="D5" s="6" t="s">
        <v>571</v>
      </c>
      <c r="E5" s="6" t="s">
        <v>572</v>
      </c>
      <c r="F5" s="6" t="s">
        <v>1211</v>
      </c>
      <c r="G5" s="6" t="s">
        <v>1298</v>
      </c>
      <c r="H5" s="2" t="s">
        <v>8</v>
      </c>
      <c r="J5" s="116" t="s">
        <v>846</v>
      </c>
    </row>
    <row r="6" spans="1:10" ht="17">
      <c r="A6" s="325"/>
      <c r="B6" s="326"/>
      <c r="C6" s="5" t="s">
        <v>577</v>
      </c>
      <c r="D6" s="6" t="s">
        <v>578</v>
      </c>
      <c r="E6" s="7" t="s">
        <v>579</v>
      </c>
      <c r="F6" s="7" t="s">
        <v>1207</v>
      </c>
      <c r="G6" s="7"/>
      <c r="H6" s="2" t="s">
        <v>8</v>
      </c>
      <c r="J6" s="117" t="s">
        <v>556</v>
      </c>
    </row>
    <row r="7" spans="1:10" ht="17">
      <c r="A7" s="325"/>
      <c r="B7" s="326"/>
      <c r="C7" s="5" t="s">
        <v>580</v>
      </c>
      <c r="D7" s="6" t="s">
        <v>581</v>
      </c>
      <c r="E7" s="7" t="s">
        <v>582</v>
      </c>
      <c r="F7" s="7"/>
      <c r="G7" s="7" t="s">
        <v>1299</v>
      </c>
      <c r="H7" s="2" t="s">
        <v>8</v>
      </c>
      <c r="J7" s="117"/>
    </row>
    <row r="8" spans="1:10" ht="17">
      <c r="A8" s="325"/>
      <c r="B8" s="326"/>
      <c r="C8" s="5" t="s">
        <v>583</v>
      </c>
      <c r="D8" s="6" t="s">
        <v>584</v>
      </c>
      <c r="E8" s="7" t="s">
        <v>585</v>
      </c>
      <c r="F8" s="7" t="s">
        <v>1208</v>
      </c>
      <c r="G8" s="7"/>
      <c r="H8" s="2" t="s">
        <v>8</v>
      </c>
    </row>
    <row r="9" spans="1:10" ht="17">
      <c r="A9" s="325"/>
      <c r="B9" s="326"/>
      <c r="C9" s="5" t="s">
        <v>586</v>
      </c>
      <c r="D9" s="6" t="s">
        <v>587</v>
      </c>
      <c r="E9" s="7" t="s">
        <v>588</v>
      </c>
      <c r="F9" s="7"/>
      <c r="G9" s="7" t="s">
        <v>1300</v>
      </c>
      <c r="H9" s="2" t="s">
        <v>8</v>
      </c>
      <c r="J9" s="118" t="s">
        <v>521</v>
      </c>
    </row>
    <row r="10" spans="1:10" ht="17">
      <c r="A10" s="325"/>
      <c r="B10" s="326"/>
      <c r="C10" s="17" t="s">
        <v>561</v>
      </c>
      <c r="D10" s="6" t="s">
        <v>562</v>
      </c>
      <c r="E10" s="6" t="s">
        <v>563</v>
      </c>
      <c r="F10" s="6" t="s">
        <v>1212</v>
      </c>
      <c r="G10" s="6"/>
      <c r="H10" s="2" t="s">
        <v>78</v>
      </c>
      <c r="J10" s="119" t="s">
        <v>532</v>
      </c>
    </row>
    <row r="11" spans="1:10" ht="17">
      <c r="A11" s="325"/>
      <c r="B11" s="326"/>
      <c r="C11" s="17" t="s">
        <v>573</v>
      </c>
      <c r="D11" s="6" t="s">
        <v>574</v>
      </c>
      <c r="E11" s="6" t="s">
        <v>575</v>
      </c>
      <c r="F11" s="6" t="s">
        <v>1209</v>
      </c>
      <c r="G11" s="6"/>
      <c r="H11" s="2" t="s">
        <v>576</v>
      </c>
    </row>
    <row r="12" spans="1:10" ht="17">
      <c r="A12" s="325"/>
      <c r="B12" s="326" t="s">
        <v>1301</v>
      </c>
      <c r="C12" s="5" t="s">
        <v>589</v>
      </c>
      <c r="D12" s="6" t="s">
        <v>590</v>
      </c>
      <c r="E12" s="6" t="s">
        <v>558</v>
      </c>
      <c r="F12" s="6"/>
      <c r="G12" s="6" t="s">
        <v>1294</v>
      </c>
      <c r="H12" s="2" t="s">
        <v>8</v>
      </c>
      <c r="J12" s="116"/>
    </row>
    <row r="13" spans="1:10" ht="17">
      <c r="A13" s="325"/>
      <c r="B13" s="326"/>
      <c r="C13" s="5" t="s">
        <v>676</v>
      </c>
      <c r="D13" s="7" t="s">
        <v>677</v>
      </c>
      <c r="E13" s="7" t="s">
        <v>678</v>
      </c>
      <c r="F13" s="7" t="s">
        <v>1214</v>
      </c>
      <c r="G13" s="7"/>
      <c r="H13" s="133" t="s">
        <v>8</v>
      </c>
    </row>
    <row r="14" spans="1:10" ht="17">
      <c r="A14" s="325"/>
      <c r="B14" s="326"/>
      <c r="C14" s="5" t="s">
        <v>681</v>
      </c>
      <c r="D14" s="7" t="s">
        <v>682</v>
      </c>
      <c r="E14" s="7" t="s">
        <v>683</v>
      </c>
      <c r="F14" s="7" t="s">
        <v>1213</v>
      </c>
      <c r="G14" s="7" t="s">
        <v>1295</v>
      </c>
      <c r="H14" s="133" t="s">
        <v>8</v>
      </c>
    </row>
    <row r="15" spans="1:10" ht="17">
      <c r="A15" s="325"/>
      <c r="B15" s="326"/>
      <c r="C15" s="5" t="s">
        <v>591</v>
      </c>
      <c r="D15" s="6" t="s">
        <v>592</v>
      </c>
      <c r="E15" s="6" t="s">
        <v>593</v>
      </c>
      <c r="F15" s="6"/>
      <c r="G15" s="6"/>
      <c r="H15" s="2" t="s">
        <v>8</v>
      </c>
      <c r="J15" s="116"/>
    </row>
    <row r="16" spans="1:10" ht="17">
      <c r="A16" s="325"/>
      <c r="B16" s="326"/>
      <c r="C16" s="5" t="s">
        <v>690</v>
      </c>
      <c r="D16" s="7" t="s">
        <v>691</v>
      </c>
      <c r="E16" s="7" t="s">
        <v>692</v>
      </c>
      <c r="F16" s="7"/>
      <c r="G16" s="7"/>
      <c r="H16" s="133" t="s">
        <v>8</v>
      </c>
    </row>
    <row r="17" spans="1:10" ht="17">
      <c r="A17" s="325"/>
      <c r="B17" s="326"/>
      <c r="C17" s="5" t="s">
        <v>597</v>
      </c>
      <c r="D17" s="6" t="s">
        <v>598</v>
      </c>
      <c r="E17" s="6" t="s">
        <v>599</v>
      </c>
      <c r="F17" s="6" t="s">
        <v>1190</v>
      </c>
      <c r="G17" s="6" t="s">
        <v>1296</v>
      </c>
      <c r="H17" s="2" t="s">
        <v>8</v>
      </c>
      <c r="J17" s="116"/>
    </row>
    <row r="18" spans="1:10" ht="17">
      <c r="A18" s="325"/>
      <c r="B18" s="326"/>
      <c r="C18" s="5" t="s">
        <v>600</v>
      </c>
      <c r="D18" s="6" t="s">
        <v>601</v>
      </c>
      <c r="E18" s="6" t="s">
        <v>602</v>
      </c>
      <c r="F18" s="6"/>
      <c r="G18" s="6"/>
      <c r="H18" s="2" t="s">
        <v>8</v>
      </c>
      <c r="J18" s="116"/>
    </row>
    <row r="19" spans="1:10" ht="17">
      <c r="A19" s="325"/>
      <c r="B19" s="326"/>
      <c r="C19" s="5" t="s">
        <v>603</v>
      </c>
      <c r="D19" s="6" t="s">
        <v>604</v>
      </c>
      <c r="E19" s="6" t="s">
        <v>605</v>
      </c>
      <c r="F19" s="6" t="s">
        <v>1216</v>
      </c>
      <c r="G19" s="6"/>
      <c r="H19" s="2" t="s">
        <v>8</v>
      </c>
    </row>
    <row r="20" spans="1:10" ht="17">
      <c r="A20" s="325"/>
      <c r="B20" s="326"/>
      <c r="C20" s="5" t="s">
        <v>606</v>
      </c>
      <c r="D20" s="7" t="s">
        <v>607</v>
      </c>
      <c r="E20" s="7" t="s">
        <v>608</v>
      </c>
      <c r="F20" s="7" t="s">
        <v>1217</v>
      </c>
      <c r="G20" s="7" t="s">
        <v>1260</v>
      </c>
      <c r="H20" s="2" t="s">
        <v>8</v>
      </c>
      <c r="J20" s="9"/>
    </row>
    <row r="21" spans="1:10" ht="17">
      <c r="A21" s="325"/>
      <c r="B21" s="326"/>
      <c r="C21" s="5" t="s">
        <v>609</v>
      </c>
      <c r="D21" s="7" t="s">
        <v>610</v>
      </c>
      <c r="E21" s="7" t="s">
        <v>611</v>
      </c>
      <c r="F21" s="7" t="s">
        <v>1218</v>
      </c>
      <c r="G21" s="7" t="s">
        <v>1261</v>
      </c>
      <c r="H21" s="2" t="s">
        <v>8</v>
      </c>
    </row>
    <row r="22" spans="1:10" ht="17">
      <c r="A22" s="325"/>
      <c r="B22" s="326"/>
      <c r="C22" s="5" t="s">
        <v>612</v>
      </c>
      <c r="D22" s="7" t="s">
        <v>613</v>
      </c>
      <c r="E22" s="7" t="s">
        <v>614</v>
      </c>
      <c r="F22" s="7" t="s">
        <v>1191</v>
      </c>
      <c r="G22" s="7"/>
      <c r="H22" s="2" t="s">
        <v>8</v>
      </c>
    </row>
    <row r="23" spans="1:10" ht="17">
      <c r="A23" s="325"/>
      <c r="B23" s="326"/>
      <c r="C23" s="5" t="s">
        <v>615</v>
      </c>
      <c r="D23" s="7" t="s">
        <v>616</v>
      </c>
      <c r="E23" s="7" t="s">
        <v>617</v>
      </c>
      <c r="F23" s="7" t="s">
        <v>1219</v>
      </c>
      <c r="G23" s="7" t="s">
        <v>1262</v>
      </c>
      <c r="H23" s="2" t="s">
        <v>8</v>
      </c>
    </row>
    <row r="24" spans="1:10" ht="17">
      <c r="A24" s="325"/>
      <c r="B24" s="326"/>
      <c r="C24" s="5" t="s">
        <v>620</v>
      </c>
      <c r="D24" s="7" t="s">
        <v>621</v>
      </c>
      <c r="E24" s="7" t="s">
        <v>622</v>
      </c>
      <c r="F24" s="7" t="s">
        <v>1220</v>
      </c>
      <c r="G24" s="7" t="s">
        <v>1263</v>
      </c>
      <c r="H24" s="2" t="s">
        <v>8</v>
      </c>
    </row>
    <row r="25" spans="1:10" ht="17">
      <c r="A25" s="325"/>
      <c r="B25" s="326"/>
      <c r="C25" s="5" t="s">
        <v>623</v>
      </c>
      <c r="D25" s="7" t="s">
        <v>624</v>
      </c>
      <c r="E25" s="7" t="s">
        <v>625</v>
      </c>
      <c r="F25" s="7" t="s">
        <v>1221</v>
      </c>
      <c r="G25" s="7" t="s">
        <v>1264</v>
      </c>
      <c r="H25" s="2" t="s">
        <v>8</v>
      </c>
    </row>
    <row r="26" spans="1:10" ht="17">
      <c r="A26" s="325"/>
      <c r="B26" s="326"/>
      <c r="C26" s="5" t="s">
        <v>626</v>
      </c>
      <c r="D26" s="7" t="s">
        <v>627</v>
      </c>
      <c r="E26" s="7" t="s">
        <v>628</v>
      </c>
      <c r="F26" s="7" t="s">
        <v>1222</v>
      </c>
      <c r="G26" s="7" t="s">
        <v>1265</v>
      </c>
      <c r="H26" s="2" t="s">
        <v>8</v>
      </c>
    </row>
    <row r="27" spans="1:10" ht="17">
      <c r="A27" s="325"/>
      <c r="B27" s="326"/>
      <c r="C27" s="5" t="s">
        <v>629</v>
      </c>
      <c r="D27" s="7" t="s">
        <v>630</v>
      </c>
      <c r="E27" s="7" t="s">
        <v>631</v>
      </c>
      <c r="F27" s="7" t="s">
        <v>1192</v>
      </c>
      <c r="G27" s="7" t="s">
        <v>1266</v>
      </c>
      <c r="H27" s="2" t="s">
        <v>8</v>
      </c>
    </row>
    <row r="28" spans="1:10" ht="17">
      <c r="A28" s="325"/>
      <c r="B28" s="326"/>
      <c r="C28" s="5" t="s">
        <v>632</v>
      </c>
      <c r="D28" s="7" t="s">
        <v>633</v>
      </c>
      <c r="E28" s="7" t="s">
        <v>634</v>
      </c>
      <c r="F28" s="7" t="s">
        <v>1193</v>
      </c>
      <c r="G28" s="7" t="s">
        <v>1267</v>
      </c>
      <c r="H28" s="2" t="s">
        <v>8</v>
      </c>
    </row>
    <row r="29" spans="1:10" ht="17">
      <c r="A29" s="325"/>
      <c r="B29" s="326"/>
      <c r="C29" s="5" t="s">
        <v>635</v>
      </c>
      <c r="D29" s="7" t="s">
        <v>636</v>
      </c>
      <c r="E29" s="7" t="s">
        <v>637</v>
      </c>
      <c r="F29" s="7" t="s">
        <v>1223</v>
      </c>
      <c r="G29" s="7" t="s">
        <v>1268</v>
      </c>
      <c r="H29" s="2" t="s">
        <v>8</v>
      </c>
    </row>
    <row r="30" spans="1:10" ht="17">
      <c r="A30" s="325"/>
      <c r="B30" s="326"/>
      <c r="C30" s="5" t="s">
        <v>638</v>
      </c>
      <c r="D30" s="7" t="s">
        <v>639</v>
      </c>
      <c r="E30" s="7" t="s">
        <v>640</v>
      </c>
      <c r="F30" s="7" t="s">
        <v>1194</v>
      </c>
      <c r="G30" s="7" t="s">
        <v>1269</v>
      </c>
      <c r="H30" s="2" t="s">
        <v>8</v>
      </c>
    </row>
    <row r="31" spans="1:10" ht="17">
      <c r="A31" s="325"/>
      <c r="B31" s="326"/>
      <c r="C31" s="5" t="s">
        <v>641</v>
      </c>
      <c r="D31" s="7" t="s">
        <v>642</v>
      </c>
      <c r="E31" s="7" t="s">
        <v>643</v>
      </c>
      <c r="F31" s="7" t="s">
        <v>1224</v>
      </c>
      <c r="G31" s="7" t="s">
        <v>1270</v>
      </c>
      <c r="H31" s="2" t="s">
        <v>8</v>
      </c>
    </row>
    <row r="32" spans="1:10" ht="17">
      <c r="A32" s="325"/>
      <c r="B32" s="326"/>
      <c r="C32" s="5" t="s">
        <v>644</v>
      </c>
      <c r="D32" s="7" t="s">
        <v>645</v>
      </c>
      <c r="E32" s="7" t="s">
        <v>646</v>
      </c>
      <c r="F32" s="7" t="s">
        <v>1225</v>
      </c>
      <c r="G32" s="7" t="s">
        <v>1271</v>
      </c>
      <c r="H32" s="2" t="s">
        <v>8</v>
      </c>
    </row>
    <row r="33" spans="1:8" ht="17">
      <c r="A33" s="325"/>
      <c r="B33" s="326"/>
      <c r="C33" s="5" t="s">
        <v>647</v>
      </c>
      <c r="D33" s="7" t="s">
        <v>648</v>
      </c>
      <c r="E33" s="7" t="s">
        <v>649</v>
      </c>
      <c r="F33" s="7" t="s">
        <v>1226</v>
      </c>
      <c r="G33" s="7" t="s">
        <v>1272</v>
      </c>
      <c r="H33" s="2" t="s">
        <v>8</v>
      </c>
    </row>
    <row r="34" spans="1:8" ht="17">
      <c r="A34" s="325"/>
      <c r="B34" s="326"/>
      <c r="C34" s="5" t="s">
        <v>650</v>
      </c>
      <c r="D34" s="7" t="s">
        <v>651</v>
      </c>
      <c r="E34" s="7" t="s">
        <v>652</v>
      </c>
      <c r="F34" s="7" t="s">
        <v>1195</v>
      </c>
      <c r="G34" s="7"/>
      <c r="H34" s="2" t="s">
        <v>8</v>
      </c>
    </row>
    <row r="35" spans="1:8" ht="17">
      <c r="A35" s="325"/>
      <c r="B35" s="326"/>
      <c r="C35" s="5" t="s">
        <v>653</v>
      </c>
      <c r="D35" s="7" t="s">
        <v>654</v>
      </c>
      <c r="E35" s="7" t="s">
        <v>655</v>
      </c>
      <c r="F35" s="7" t="s">
        <v>1196</v>
      </c>
      <c r="G35" s="7"/>
      <c r="H35" s="2" t="s">
        <v>8</v>
      </c>
    </row>
    <row r="36" spans="1:8" ht="17">
      <c r="A36" s="325"/>
      <c r="B36" s="326"/>
      <c r="C36" s="5" t="s">
        <v>658</v>
      </c>
      <c r="D36" s="7" t="s">
        <v>659</v>
      </c>
      <c r="E36" s="7" t="s">
        <v>660</v>
      </c>
      <c r="F36" s="7" t="s">
        <v>1227</v>
      </c>
      <c r="G36" s="7"/>
      <c r="H36" s="2" t="s">
        <v>8</v>
      </c>
    </row>
    <row r="37" spans="1:8" ht="17">
      <c r="A37" s="325"/>
      <c r="B37" s="326"/>
      <c r="C37" s="5" t="s">
        <v>661</v>
      </c>
      <c r="D37" s="7" t="s">
        <v>662</v>
      </c>
      <c r="E37" s="7" t="s">
        <v>663</v>
      </c>
      <c r="F37" s="7"/>
      <c r="G37" s="7"/>
      <c r="H37" s="2" t="s">
        <v>8</v>
      </c>
    </row>
    <row r="38" spans="1:8" ht="17">
      <c r="A38" s="325"/>
      <c r="B38" s="326"/>
      <c r="C38" s="5" t="s">
        <v>664</v>
      </c>
      <c r="D38" s="7" t="s">
        <v>665</v>
      </c>
      <c r="E38" s="7" t="s">
        <v>666</v>
      </c>
      <c r="F38" s="7"/>
      <c r="G38" s="7"/>
      <c r="H38" s="2" t="s">
        <v>8</v>
      </c>
    </row>
    <row r="39" spans="1:8" ht="17">
      <c r="A39" s="325"/>
      <c r="B39" s="326"/>
      <c r="C39" s="5" t="s">
        <v>667</v>
      </c>
      <c r="D39" s="7" t="s">
        <v>668</v>
      </c>
      <c r="E39" s="7" t="s">
        <v>669</v>
      </c>
      <c r="F39" s="7" t="s">
        <v>1197</v>
      </c>
      <c r="G39" s="7" t="s">
        <v>1273</v>
      </c>
      <c r="H39" s="2" t="s">
        <v>8</v>
      </c>
    </row>
    <row r="40" spans="1:8" ht="17">
      <c r="A40" s="325"/>
      <c r="B40" s="326"/>
      <c r="C40" s="5" t="s">
        <v>670</v>
      </c>
      <c r="D40" s="7" t="s">
        <v>671</v>
      </c>
      <c r="E40" s="7" t="s">
        <v>672</v>
      </c>
      <c r="F40" s="7" t="s">
        <v>1198</v>
      </c>
      <c r="G40" s="7" t="s">
        <v>1274</v>
      </c>
      <c r="H40" s="2" t="s">
        <v>8</v>
      </c>
    </row>
    <row r="41" spans="1:8" ht="17">
      <c r="A41" s="325"/>
      <c r="B41" s="326"/>
      <c r="C41" s="5" t="s">
        <v>673</v>
      </c>
      <c r="D41" s="7" t="s">
        <v>674</v>
      </c>
      <c r="E41" s="7" t="s">
        <v>675</v>
      </c>
      <c r="F41" s="7" t="s">
        <v>1199</v>
      </c>
      <c r="G41" s="7" t="s">
        <v>1275</v>
      </c>
      <c r="H41" s="2" t="s">
        <v>8</v>
      </c>
    </row>
    <row r="42" spans="1:8" ht="17">
      <c r="A42" s="325"/>
      <c r="B42" s="326"/>
      <c r="C42" s="5" t="s">
        <v>684</v>
      </c>
      <c r="D42" s="7" t="s">
        <v>685</v>
      </c>
      <c r="E42" s="7" t="s">
        <v>686</v>
      </c>
      <c r="F42" s="7" t="s">
        <v>1228</v>
      </c>
      <c r="G42" s="7" t="s">
        <v>1276</v>
      </c>
      <c r="H42" s="2" t="s">
        <v>8</v>
      </c>
    </row>
    <row r="43" spans="1:8" ht="17">
      <c r="A43" s="325"/>
      <c r="B43" s="326"/>
      <c r="C43" s="5" t="s">
        <v>687</v>
      </c>
      <c r="D43" s="7" t="s">
        <v>688</v>
      </c>
      <c r="E43" s="7" t="s">
        <v>689</v>
      </c>
      <c r="F43" s="7" t="s">
        <v>1200</v>
      </c>
      <c r="G43" s="7"/>
      <c r="H43" s="2" t="s">
        <v>8</v>
      </c>
    </row>
    <row r="44" spans="1:8" ht="17">
      <c r="A44" s="325"/>
      <c r="B44" s="326"/>
      <c r="C44" s="5" t="s">
        <v>693</v>
      </c>
      <c r="D44" s="7" t="s">
        <v>694</v>
      </c>
      <c r="E44" s="7" t="s">
        <v>695</v>
      </c>
      <c r="F44" s="7" t="s">
        <v>1229</v>
      </c>
      <c r="G44" s="7" t="s">
        <v>1277</v>
      </c>
      <c r="H44" s="2" t="s">
        <v>8</v>
      </c>
    </row>
    <row r="45" spans="1:8" ht="17">
      <c r="A45" s="325"/>
      <c r="B45" s="326"/>
      <c r="C45" s="5" t="s">
        <v>696</v>
      </c>
      <c r="D45" s="7" t="s">
        <v>697</v>
      </c>
      <c r="E45" s="7" t="s">
        <v>698</v>
      </c>
      <c r="F45" s="7" t="s">
        <v>1230</v>
      </c>
      <c r="G45" s="7" t="s">
        <v>1278</v>
      </c>
      <c r="H45" s="2" t="s">
        <v>8</v>
      </c>
    </row>
    <row r="46" spans="1:8" ht="17">
      <c r="A46" s="325"/>
      <c r="B46" s="326"/>
      <c r="C46" s="5" t="s">
        <v>699</v>
      </c>
      <c r="D46" s="7" t="s">
        <v>700</v>
      </c>
      <c r="E46" s="7" t="s">
        <v>701</v>
      </c>
      <c r="F46" s="7" t="s">
        <v>1231</v>
      </c>
      <c r="G46" s="7" t="s">
        <v>1280</v>
      </c>
      <c r="H46" s="2" t="s">
        <v>8</v>
      </c>
    </row>
    <row r="47" spans="1:8" ht="17">
      <c r="A47" s="325"/>
      <c r="B47" s="326"/>
      <c r="C47" s="5" t="s">
        <v>702</v>
      </c>
      <c r="D47" s="7" t="s">
        <v>703</v>
      </c>
      <c r="E47" s="7" t="s">
        <v>704</v>
      </c>
      <c r="F47" s="7" t="s">
        <v>1201</v>
      </c>
      <c r="G47" s="7" t="s">
        <v>1279</v>
      </c>
      <c r="H47" s="2" t="s">
        <v>8</v>
      </c>
    </row>
    <row r="48" spans="1:8" ht="17">
      <c r="A48" s="325"/>
      <c r="B48" s="326"/>
      <c r="C48" s="5" t="s">
        <v>705</v>
      </c>
      <c r="D48" s="7" t="s">
        <v>706</v>
      </c>
      <c r="E48" s="7" t="s">
        <v>707</v>
      </c>
      <c r="F48" s="7" t="s">
        <v>1232</v>
      </c>
      <c r="G48" s="7" t="s">
        <v>1281</v>
      </c>
      <c r="H48" s="2" t="s">
        <v>8</v>
      </c>
    </row>
    <row r="49" spans="1:8" ht="17">
      <c r="A49" s="325"/>
      <c r="B49" s="326"/>
      <c r="C49" s="5" t="s">
        <v>708</v>
      </c>
      <c r="D49" s="7" t="s">
        <v>709</v>
      </c>
      <c r="E49" s="7" t="s">
        <v>710</v>
      </c>
      <c r="F49" s="7" t="s">
        <v>1202</v>
      </c>
      <c r="G49" s="7" t="s">
        <v>1282</v>
      </c>
      <c r="H49" s="2" t="s">
        <v>8</v>
      </c>
    </row>
    <row r="50" spans="1:8" ht="17">
      <c r="A50" s="325"/>
      <c r="B50" s="326"/>
      <c r="C50" s="5" t="s">
        <v>711</v>
      </c>
      <c r="D50" s="7" t="s">
        <v>712</v>
      </c>
      <c r="E50" s="7" t="s">
        <v>713</v>
      </c>
      <c r="F50" s="7" t="s">
        <v>1203</v>
      </c>
      <c r="G50" s="7" t="s">
        <v>1283</v>
      </c>
      <c r="H50" s="2" t="s">
        <v>8</v>
      </c>
    </row>
    <row r="51" spans="1:8" ht="17">
      <c r="A51" s="325"/>
      <c r="B51" s="326"/>
      <c r="C51" s="5" t="s">
        <v>714</v>
      </c>
      <c r="D51" s="7" t="s">
        <v>715</v>
      </c>
      <c r="E51" s="7" t="s">
        <v>716</v>
      </c>
      <c r="F51" s="7" t="s">
        <v>1233</v>
      </c>
      <c r="G51" s="7" t="s">
        <v>1284</v>
      </c>
      <c r="H51" s="2" t="s">
        <v>8</v>
      </c>
    </row>
    <row r="52" spans="1:8" ht="17">
      <c r="A52" s="325"/>
      <c r="B52" s="326"/>
      <c r="C52" s="5" t="s">
        <v>717</v>
      </c>
      <c r="D52" s="7" t="s">
        <v>718</v>
      </c>
      <c r="E52" s="7" t="s">
        <v>719</v>
      </c>
      <c r="F52" s="7" t="s">
        <v>1234</v>
      </c>
      <c r="G52" s="7" t="s">
        <v>1285</v>
      </c>
      <c r="H52" s="2" t="s">
        <v>8</v>
      </c>
    </row>
    <row r="53" spans="1:8" ht="17">
      <c r="A53" s="325"/>
      <c r="B53" s="326"/>
      <c r="C53" s="5" t="s">
        <v>720</v>
      </c>
      <c r="D53" s="7" t="s">
        <v>721</v>
      </c>
      <c r="E53" s="7" t="s">
        <v>722</v>
      </c>
      <c r="F53" s="7" t="s">
        <v>1235</v>
      </c>
      <c r="G53" s="7" t="s">
        <v>1286</v>
      </c>
      <c r="H53" s="2" t="s">
        <v>8</v>
      </c>
    </row>
    <row r="54" spans="1:8" ht="17">
      <c r="A54" s="325"/>
      <c r="B54" s="326"/>
      <c r="C54" s="5" t="s">
        <v>725</v>
      </c>
      <c r="D54" s="7" t="s">
        <v>726</v>
      </c>
      <c r="E54" s="7" t="s">
        <v>727</v>
      </c>
      <c r="F54" s="7" t="s">
        <v>1236</v>
      </c>
      <c r="G54" s="7" t="s">
        <v>1287</v>
      </c>
      <c r="H54" s="2" t="s">
        <v>8</v>
      </c>
    </row>
    <row r="55" spans="1:8" ht="17">
      <c r="A55" s="325"/>
      <c r="B55" s="326"/>
      <c r="C55" s="5" t="s">
        <v>728</v>
      </c>
      <c r="D55" s="7" t="s">
        <v>729</v>
      </c>
      <c r="E55" s="7" t="s">
        <v>730</v>
      </c>
      <c r="F55" s="7" t="s">
        <v>1237</v>
      </c>
      <c r="G55" s="7" t="s">
        <v>1288</v>
      </c>
      <c r="H55" s="2" t="s">
        <v>8</v>
      </c>
    </row>
    <row r="56" spans="1:8" ht="17">
      <c r="A56" s="325"/>
      <c r="B56" s="326"/>
      <c r="C56" s="5" t="s">
        <v>731</v>
      </c>
      <c r="D56" s="7" t="s">
        <v>732</v>
      </c>
      <c r="E56" s="7" t="s">
        <v>733</v>
      </c>
      <c r="F56" s="7" t="s">
        <v>1204</v>
      </c>
      <c r="G56" s="7" t="s">
        <v>1289</v>
      </c>
      <c r="H56" s="2" t="s">
        <v>8</v>
      </c>
    </row>
    <row r="57" spans="1:8" ht="17">
      <c r="A57" s="325"/>
      <c r="B57" s="326"/>
      <c r="C57" s="5" t="s">
        <v>734</v>
      </c>
      <c r="D57" s="7" t="s">
        <v>735</v>
      </c>
      <c r="E57" s="7" t="s">
        <v>736</v>
      </c>
      <c r="F57" s="7" t="s">
        <v>1238</v>
      </c>
      <c r="G57" s="7" t="s">
        <v>1290</v>
      </c>
      <c r="H57" s="2" t="s">
        <v>8</v>
      </c>
    </row>
    <row r="58" spans="1:8" ht="17">
      <c r="A58" s="325"/>
      <c r="B58" s="326"/>
      <c r="C58" s="5" t="s">
        <v>737</v>
      </c>
      <c r="D58" s="7" t="s">
        <v>738</v>
      </c>
      <c r="E58" s="7" t="s">
        <v>739</v>
      </c>
      <c r="F58" s="7" t="s">
        <v>1239</v>
      </c>
      <c r="G58" s="7" t="s">
        <v>1291</v>
      </c>
      <c r="H58" s="2" t="s">
        <v>8</v>
      </c>
    </row>
    <row r="59" spans="1:8" ht="17">
      <c r="A59" s="325"/>
      <c r="B59" s="326"/>
      <c r="C59" s="17" t="s">
        <v>594</v>
      </c>
      <c r="D59" s="6" t="s">
        <v>595</v>
      </c>
      <c r="E59" s="6" t="s">
        <v>596</v>
      </c>
      <c r="F59" s="6" t="s">
        <v>1215</v>
      </c>
      <c r="G59" s="6"/>
      <c r="H59" s="2" t="s">
        <v>43</v>
      </c>
    </row>
    <row r="60" spans="1:8" ht="17">
      <c r="A60" s="325"/>
      <c r="B60" s="326"/>
      <c r="C60" s="2" t="s">
        <v>618</v>
      </c>
      <c r="D60" s="7" t="s">
        <v>619</v>
      </c>
      <c r="E60" s="4" t="s">
        <v>7</v>
      </c>
      <c r="F60" s="4" t="s">
        <v>531</v>
      </c>
      <c r="G60" s="4" t="s">
        <v>531</v>
      </c>
      <c r="H60" s="2" t="s">
        <v>8</v>
      </c>
    </row>
    <row r="61" spans="1:8" ht="17">
      <c r="A61" s="325"/>
      <c r="B61" s="326"/>
      <c r="C61" s="2" t="s">
        <v>656</v>
      </c>
      <c r="D61" s="7" t="s">
        <v>657</v>
      </c>
      <c r="E61" s="4" t="s">
        <v>7</v>
      </c>
      <c r="F61" s="4" t="s">
        <v>531</v>
      </c>
      <c r="G61" s="4" t="s">
        <v>531</v>
      </c>
      <c r="H61" s="2" t="s">
        <v>8</v>
      </c>
    </row>
    <row r="62" spans="1:8" ht="17">
      <c r="A62" s="325"/>
      <c r="B62" s="326"/>
      <c r="C62" s="2" t="s">
        <v>679</v>
      </c>
      <c r="D62" s="7" t="s">
        <v>680</v>
      </c>
      <c r="E62" s="4" t="s">
        <v>7</v>
      </c>
      <c r="F62" s="4" t="s">
        <v>531</v>
      </c>
      <c r="G62" s="4" t="s">
        <v>531</v>
      </c>
      <c r="H62" s="2" t="s">
        <v>8</v>
      </c>
    </row>
    <row r="63" spans="1:8" ht="17">
      <c r="A63" s="325"/>
      <c r="B63" s="326"/>
      <c r="C63" s="2" t="s">
        <v>723</v>
      </c>
      <c r="D63" s="7" t="s">
        <v>724</v>
      </c>
      <c r="E63" s="4" t="s">
        <v>7</v>
      </c>
      <c r="F63" s="4" t="s">
        <v>531</v>
      </c>
      <c r="G63" s="4" t="s">
        <v>531</v>
      </c>
      <c r="H63" s="2" t="s">
        <v>8</v>
      </c>
    </row>
    <row r="64" spans="1:8" ht="17">
      <c r="A64" s="325"/>
      <c r="B64" s="326" t="s">
        <v>844</v>
      </c>
      <c r="C64" s="5" t="s">
        <v>746</v>
      </c>
      <c r="D64" s="6" t="s">
        <v>747</v>
      </c>
      <c r="E64" s="6" t="s">
        <v>748</v>
      </c>
      <c r="F64" s="6" t="s">
        <v>1189</v>
      </c>
      <c r="G64" s="6" t="s">
        <v>1259</v>
      </c>
      <c r="H64" s="2" t="s">
        <v>8</v>
      </c>
    </row>
    <row r="65" spans="1:8" ht="17">
      <c r="A65" s="325"/>
      <c r="B65" s="326"/>
      <c r="C65" s="16" t="s">
        <v>743</v>
      </c>
      <c r="D65" s="6" t="s">
        <v>744</v>
      </c>
      <c r="E65" s="6" t="s">
        <v>745</v>
      </c>
      <c r="F65" s="6"/>
      <c r="G65" s="6" t="s">
        <v>1258</v>
      </c>
      <c r="H65" s="2" t="s">
        <v>78</v>
      </c>
    </row>
    <row r="66" spans="1:8" ht="17">
      <c r="A66" s="325"/>
      <c r="B66" s="326"/>
      <c r="C66" s="2" t="s">
        <v>749</v>
      </c>
      <c r="D66" s="6" t="s">
        <v>750</v>
      </c>
      <c r="E66" s="4" t="s">
        <v>7</v>
      </c>
      <c r="F66" s="4" t="s">
        <v>531</v>
      </c>
      <c r="G66" s="4" t="s">
        <v>531</v>
      </c>
      <c r="H66" s="2" t="s">
        <v>8</v>
      </c>
    </row>
    <row r="67" spans="1:8" ht="17">
      <c r="A67" s="325"/>
      <c r="B67" s="326"/>
      <c r="C67" s="2" t="s">
        <v>751</v>
      </c>
      <c r="D67" s="6" t="s">
        <v>752</v>
      </c>
      <c r="E67" s="4" t="s">
        <v>7</v>
      </c>
      <c r="F67" s="4" t="s">
        <v>531</v>
      </c>
      <c r="G67" s="4" t="s">
        <v>531</v>
      </c>
      <c r="H67" s="2" t="s">
        <v>8</v>
      </c>
    </row>
    <row r="68" spans="1:8" ht="17">
      <c r="A68" s="325"/>
      <c r="B68" s="326"/>
      <c r="C68" s="2" t="s">
        <v>753</v>
      </c>
      <c r="D68" s="6" t="s">
        <v>754</v>
      </c>
      <c r="E68" s="4" t="s">
        <v>7</v>
      </c>
      <c r="F68" s="4" t="s">
        <v>531</v>
      </c>
      <c r="G68" s="4" t="s">
        <v>531</v>
      </c>
      <c r="H68" s="2" t="s">
        <v>8</v>
      </c>
    </row>
    <row r="69" spans="1:8" ht="17">
      <c r="A69" s="325"/>
      <c r="B69" s="326"/>
      <c r="C69" s="3" t="s">
        <v>755</v>
      </c>
      <c r="D69" s="4" t="s">
        <v>756</v>
      </c>
      <c r="E69" s="4" t="s">
        <v>7</v>
      </c>
      <c r="F69" s="4" t="s">
        <v>531</v>
      </c>
      <c r="G69" s="4" t="s">
        <v>531</v>
      </c>
      <c r="H69" s="2" t="s">
        <v>8</v>
      </c>
    </row>
    <row r="70" spans="1:8" ht="17">
      <c r="A70" s="325"/>
      <c r="B70" s="326"/>
      <c r="C70" s="3" t="s">
        <v>757</v>
      </c>
      <c r="D70" s="4" t="s">
        <v>756</v>
      </c>
      <c r="E70" s="4" t="s">
        <v>7</v>
      </c>
      <c r="F70" s="4" t="s">
        <v>531</v>
      </c>
      <c r="G70" s="4" t="s">
        <v>531</v>
      </c>
      <c r="H70" s="2" t="s">
        <v>8</v>
      </c>
    </row>
    <row r="71" spans="1:8" ht="17">
      <c r="A71" s="325"/>
      <c r="B71" s="326"/>
      <c r="C71" s="3" t="s">
        <v>758</v>
      </c>
      <c r="D71" s="4" t="s">
        <v>7</v>
      </c>
      <c r="E71" s="4" t="s">
        <v>7</v>
      </c>
      <c r="F71" s="4" t="s">
        <v>531</v>
      </c>
      <c r="G71" s="4" t="s">
        <v>531</v>
      </c>
      <c r="H71" s="2" t="s">
        <v>8</v>
      </c>
    </row>
    <row r="72" spans="1:8" ht="17">
      <c r="A72" s="325"/>
      <c r="B72" s="326"/>
      <c r="C72" s="3" t="s">
        <v>759</v>
      </c>
      <c r="D72" s="4" t="s">
        <v>7</v>
      </c>
      <c r="E72" s="4" t="s">
        <v>7</v>
      </c>
      <c r="F72" s="4" t="s">
        <v>531</v>
      </c>
      <c r="G72" s="4" t="s">
        <v>531</v>
      </c>
      <c r="H72" s="2" t="s">
        <v>8</v>
      </c>
    </row>
    <row r="73" spans="1:8" ht="17">
      <c r="A73" s="325"/>
      <c r="B73" s="326"/>
      <c r="C73" s="3" t="s">
        <v>760</v>
      </c>
      <c r="D73" s="4" t="s">
        <v>7</v>
      </c>
      <c r="E73" s="4" t="s">
        <v>7</v>
      </c>
      <c r="F73" s="4" t="s">
        <v>531</v>
      </c>
      <c r="G73" s="4" t="s">
        <v>531</v>
      </c>
      <c r="H73" s="2" t="s">
        <v>8</v>
      </c>
    </row>
    <row r="74" spans="1:8">
      <c r="A74" s="325"/>
      <c r="B74" s="326" t="s">
        <v>843</v>
      </c>
      <c r="C74" s="5" t="s">
        <v>767</v>
      </c>
      <c r="D74" s="2" t="s">
        <v>768</v>
      </c>
      <c r="E74" s="2" t="s">
        <v>769</v>
      </c>
      <c r="G74" s="2" t="s">
        <v>1243</v>
      </c>
      <c r="H74" s="2" t="s">
        <v>8</v>
      </c>
    </row>
    <row r="75" spans="1:8">
      <c r="A75" s="325"/>
      <c r="B75" s="326"/>
      <c r="C75" s="5" t="s">
        <v>770</v>
      </c>
      <c r="D75" s="10" t="s">
        <v>771</v>
      </c>
      <c r="E75" s="10" t="s">
        <v>772</v>
      </c>
      <c r="F75" s="10"/>
      <c r="G75" s="10"/>
      <c r="H75" s="2" t="s">
        <v>8</v>
      </c>
    </row>
    <row r="76" spans="1:8">
      <c r="A76" s="325"/>
      <c r="B76" s="326"/>
      <c r="C76" s="5" t="s">
        <v>773</v>
      </c>
      <c r="D76" s="10" t="s">
        <v>774</v>
      </c>
      <c r="E76" s="10" t="s">
        <v>775</v>
      </c>
      <c r="F76" s="10" t="s">
        <v>1181</v>
      </c>
      <c r="G76" s="10" t="s">
        <v>1241</v>
      </c>
      <c r="H76" s="2" t="s">
        <v>8</v>
      </c>
    </row>
    <row r="77" spans="1:8">
      <c r="A77" s="325"/>
      <c r="B77" s="326"/>
      <c r="C77" s="5" t="s">
        <v>776</v>
      </c>
      <c r="D77" s="10" t="s">
        <v>777</v>
      </c>
      <c r="E77" s="10" t="s">
        <v>778</v>
      </c>
      <c r="F77" s="10"/>
      <c r="G77" s="10"/>
      <c r="H77" s="2" t="s">
        <v>8</v>
      </c>
    </row>
    <row r="78" spans="1:8">
      <c r="A78" s="325"/>
      <c r="B78" s="326"/>
      <c r="C78" s="5" t="s">
        <v>780</v>
      </c>
      <c r="D78" s="10" t="s">
        <v>781</v>
      </c>
      <c r="E78" s="10" t="s">
        <v>782</v>
      </c>
      <c r="F78" s="10"/>
      <c r="G78" s="10"/>
      <c r="H78" s="2" t="s">
        <v>8</v>
      </c>
    </row>
    <row r="79" spans="1:8">
      <c r="A79" s="325"/>
      <c r="B79" s="326"/>
      <c r="C79" s="5" t="s">
        <v>783</v>
      </c>
      <c r="D79" s="10" t="s">
        <v>784</v>
      </c>
      <c r="E79" s="10" t="s">
        <v>785</v>
      </c>
      <c r="F79" s="10" t="s">
        <v>1182</v>
      </c>
      <c r="G79" s="10" t="s">
        <v>1242</v>
      </c>
      <c r="H79" s="2" t="s">
        <v>8</v>
      </c>
    </row>
    <row r="80" spans="1:8">
      <c r="A80" s="325"/>
      <c r="B80" s="326"/>
      <c r="C80" s="5" t="s">
        <v>787</v>
      </c>
      <c r="D80" s="10" t="s">
        <v>788</v>
      </c>
      <c r="E80" s="10" t="s">
        <v>789</v>
      </c>
      <c r="F80" s="10" t="s">
        <v>1205</v>
      </c>
      <c r="G80" s="10" t="s">
        <v>1244</v>
      </c>
      <c r="H80" s="2" t="s">
        <v>8</v>
      </c>
    </row>
    <row r="81" spans="1:8">
      <c r="A81" s="325"/>
      <c r="B81" s="326"/>
      <c r="C81" s="5" t="s">
        <v>790</v>
      </c>
      <c r="D81" s="10" t="s">
        <v>791</v>
      </c>
      <c r="E81" s="10" t="s">
        <v>792</v>
      </c>
      <c r="F81" s="10" t="s">
        <v>1252</v>
      </c>
      <c r="G81" s="10" t="s">
        <v>1245</v>
      </c>
      <c r="H81" s="2" t="s">
        <v>8</v>
      </c>
    </row>
    <row r="82" spans="1:8">
      <c r="A82" s="325"/>
      <c r="B82" s="326"/>
      <c r="C82" s="5" t="s">
        <v>793</v>
      </c>
      <c r="D82" s="10" t="s">
        <v>794</v>
      </c>
      <c r="E82" s="10" t="s">
        <v>795</v>
      </c>
      <c r="F82" s="10" t="s">
        <v>1253</v>
      </c>
      <c r="G82" s="10" t="s">
        <v>1246</v>
      </c>
      <c r="H82" s="2" t="s">
        <v>8</v>
      </c>
    </row>
    <row r="83" spans="1:8">
      <c r="A83" s="325"/>
      <c r="B83" s="326"/>
      <c r="C83" s="5" t="s">
        <v>796</v>
      </c>
      <c r="D83" s="10" t="s">
        <v>797</v>
      </c>
      <c r="E83" s="10" t="s">
        <v>798</v>
      </c>
      <c r="F83" s="10" t="s">
        <v>1183</v>
      </c>
      <c r="G83" s="10" t="s">
        <v>1247</v>
      </c>
      <c r="H83" s="2" t="s">
        <v>8</v>
      </c>
    </row>
    <row r="84" spans="1:8">
      <c r="A84" s="325"/>
      <c r="B84" s="326"/>
      <c r="C84" s="5" t="s">
        <v>805</v>
      </c>
      <c r="D84" s="10" t="s">
        <v>806</v>
      </c>
      <c r="E84" s="10" t="s">
        <v>807</v>
      </c>
      <c r="F84" s="10" t="s">
        <v>1184</v>
      </c>
      <c r="G84" s="10" t="s">
        <v>1248</v>
      </c>
      <c r="H84" s="2" t="s">
        <v>8</v>
      </c>
    </row>
    <row r="85" spans="1:8">
      <c r="A85" s="325"/>
      <c r="B85" s="326"/>
      <c r="C85" s="5" t="s">
        <v>808</v>
      </c>
      <c r="D85" s="10" t="s">
        <v>809</v>
      </c>
      <c r="E85" s="10" t="s">
        <v>810</v>
      </c>
      <c r="F85" s="10" t="s">
        <v>1185</v>
      </c>
      <c r="G85" s="10" t="s">
        <v>1249</v>
      </c>
      <c r="H85" s="2" t="s">
        <v>8</v>
      </c>
    </row>
    <row r="86" spans="1:8">
      <c r="A86" s="325"/>
      <c r="B86" s="326"/>
      <c r="C86" s="5" t="s">
        <v>813</v>
      </c>
      <c r="D86" s="10" t="s">
        <v>814</v>
      </c>
      <c r="E86" s="10" t="s">
        <v>815</v>
      </c>
      <c r="F86" s="10" t="s">
        <v>1186</v>
      </c>
      <c r="G86" s="10" t="s">
        <v>1250</v>
      </c>
      <c r="H86" s="2" t="s">
        <v>8</v>
      </c>
    </row>
    <row r="87" spans="1:8">
      <c r="A87" s="325"/>
      <c r="B87" s="326"/>
      <c r="C87" s="5" t="s">
        <v>817</v>
      </c>
      <c r="D87" s="10" t="s">
        <v>818</v>
      </c>
      <c r="E87" s="10" t="s">
        <v>819</v>
      </c>
      <c r="F87" s="10" t="s">
        <v>1187</v>
      </c>
      <c r="G87" s="10" t="s">
        <v>1251</v>
      </c>
      <c r="H87" s="2" t="s">
        <v>8</v>
      </c>
    </row>
    <row r="88" spans="1:8">
      <c r="A88" s="325"/>
      <c r="B88" s="326"/>
      <c r="C88" s="5" t="s">
        <v>820</v>
      </c>
      <c r="D88" s="10" t="s">
        <v>821</v>
      </c>
      <c r="E88" s="10" t="s">
        <v>822</v>
      </c>
      <c r="F88" s="10"/>
      <c r="G88" s="10"/>
      <c r="H88" s="2" t="s">
        <v>8</v>
      </c>
    </row>
    <row r="89" spans="1:8">
      <c r="A89" s="325"/>
      <c r="B89" s="326"/>
      <c r="C89" s="5" t="s">
        <v>761</v>
      </c>
      <c r="D89" s="10" t="s">
        <v>762</v>
      </c>
      <c r="E89" s="10" t="s">
        <v>763</v>
      </c>
      <c r="F89" s="10"/>
      <c r="G89" s="10"/>
      <c r="H89" s="2" t="s">
        <v>8</v>
      </c>
    </row>
    <row r="90" spans="1:8">
      <c r="A90" s="325"/>
      <c r="B90" s="326"/>
      <c r="C90" s="17" t="s">
        <v>764</v>
      </c>
      <c r="D90" s="2" t="s">
        <v>765</v>
      </c>
      <c r="E90" s="2" t="s">
        <v>766</v>
      </c>
      <c r="H90" s="2" t="s">
        <v>78</v>
      </c>
    </row>
    <row r="91" spans="1:8">
      <c r="A91" s="325"/>
      <c r="B91" s="326"/>
      <c r="C91" s="2" t="s">
        <v>799</v>
      </c>
      <c r="D91" s="10" t="s">
        <v>800</v>
      </c>
      <c r="E91" s="3" t="s">
        <v>7</v>
      </c>
      <c r="F91" s="3" t="s">
        <v>531</v>
      </c>
      <c r="G91" s="3" t="s">
        <v>531</v>
      </c>
      <c r="H91" s="2" t="s">
        <v>8</v>
      </c>
    </row>
    <row r="92" spans="1:8">
      <c r="A92" s="325"/>
      <c r="B92" s="326"/>
      <c r="C92" s="2" t="s">
        <v>811</v>
      </c>
      <c r="D92" s="10" t="s">
        <v>812</v>
      </c>
      <c r="E92" s="3" t="s">
        <v>7</v>
      </c>
      <c r="F92" s="3" t="s">
        <v>531</v>
      </c>
      <c r="G92" s="3" t="s">
        <v>531</v>
      </c>
      <c r="H92" s="2" t="s">
        <v>8</v>
      </c>
    </row>
    <row r="93" spans="1:8">
      <c r="A93" s="325"/>
      <c r="B93" s="326"/>
      <c r="C93" s="2" t="s">
        <v>803</v>
      </c>
      <c r="D93" s="10" t="s">
        <v>804</v>
      </c>
      <c r="E93" s="3" t="s">
        <v>7</v>
      </c>
      <c r="F93" s="3" t="s">
        <v>531</v>
      </c>
      <c r="G93" s="3" t="s">
        <v>531</v>
      </c>
      <c r="H93" s="2" t="s">
        <v>8</v>
      </c>
    </row>
    <row r="94" spans="1:8">
      <c r="A94" s="325"/>
      <c r="B94" s="326"/>
      <c r="C94" s="3" t="s">
        <v>779</v>
      </c>
      <c r="D94" s="3" t="s">
        <v>7</v>
      </c>
      <c r="E94" s="3" t="s">
        <v>7</v>
      </c>
      <c r="F94" s="3" t="s">
        <v>531</v>
      </c>
      <c r="G94" s="3" t="s">
        <v>531</v>
      </c>
      <c r="H94" s="2" t="s">
        <v>8</v>
      </c>
    </row>
    <row r="95" spans="1:8">
      <c r="A95" s="325"/>
      <c r="B95" s="326"/>
      <c r="C95" s="3" t="s">
        <v>786</v>
      </c>
      <c r="D95" s="3" t="s">
        <v>7</v>
      </c>
      <c r="E95" s="3" t="s">
        <v>7</v>
      </c>
      <c r="F95" s="3" t="s">
        <v>531</v>
      </c>
      <c r="G95" s="3" t="s">
        <v>531</v>
      </c>
      <c r="H95" s="2" t="s">
        <v>8</v>
      </c>
    </row>
    <row r="96" spans="1:8">
      <c r="A96" s="325"/>
      <c r="B96" s="326"/>
      <c r="C96" s="3" t="s">
        <v>801</v>
      </c>
      <c r="D96" s="3" t="s">
        <v>7</v>
      </c>
      <c r="E96" s="3" t="s">
        <v>7</v>
      </c>
      <c r="F96" s="3" t="s">
        <v>531</v>
      </c>
      <c r="G96" s="3" t="s">
        <v>531</v>
      </c>
      <c r="H96" s="2" t="s">
        <v>8</v>
      </c>
    </row>
    <row r="97" spans="1:8">
      <c r="A97" s="325"/>
      <c r="B97" s="326"/>
      <c r="C97" s="3" t="s">
        <v>802</v>
      </c>
      <c r="D97" s="3" t="s">
        <v>7</v>
      </c>
      <c r="E97" s="3" t="s">
        <v>7</v>
      </c>
      <c r="F97" s="3" t="s">
        <v>531</v>
      </c>
      <c r="G97" s="3" t="s">
        <v>531</v>
      </c>
      <c r="H97" s="2" t="s">
        <v>8</v>
      </c>
    </row>
    <row r="98" spans="1:8">
      <c r="A98" s="325"/>
      <c r="B98" s="326"/>
      <c r="C98" s="3" t="s">
        <v>816</v>
      </c>
      <c r="D98" s="3" t="s">
        <v>7</v>
      </c>
      <c r="E98" s="3" t="s">
        <v>7</v>
      </c>
      <c r="F98" s="3" t="s">
        <v>531</v>
      </c>
      <c r="G98" s="3" t="s">
        <v>531</v>
      </c>
      <c r="H98" s="2" t="s">
        <v>8</v>
      </c>
    </row>
    <row r="99" spans="1:8" ht="17">
      <c r="A99" s="325"/>
      <c r="B99" s="129" t="s">
        <v>823</v>
      </c>
      <c r="C99" s="17" t="s">
        <v>824</v>
      </c>
      <c r="D99" s="6" t="s">
        <v>825</v>
      </c>
      <c r="E99" s="6" t="s">
        <v>826</v>
      </c>
      <c r="F99" s="6" t="s">
        <v>1254</v>
      </c>
      <c r="G99" s="6"/>
      <c r="H99" s="2" t="s">
        <v>43</v>
      </c>
    </row>
    <row r="100" spans="1:8" ht="17">
      <c r="A100" s="325"/>
      <c r="B100" s="327" t="s">
        <v>829</v>
      </c>
      <c r="C100" s="17" t="s">
        <v>832</v>
      </c>
      <c r="D100" s="6" t="s">
        <v>833</v>
      </c>
      <c r="E100" s="14" t="s">
        <v>834</v>
      </c>
      <c r="F100" s="14" t="s">
        <v>1255</v>
      </c>
      <c r="G100" s="14" t="s">
        <v>1256</v>
      </c>
      <c r="H100" s="2" t="s">
        <v>43</v>
      </c>
    </row>
    <row r="101" spans="1:8" ht="17">
      <c r="A101" s="325"/>
      <c r="B101" s="327"/>
      <c r="C101" s="2" t="s">
        <v>830</v>
      </c>
      <c r="D101" s="4" t="s">
        <v>7</v>
      </c>
      <c r="E101" s="6" t="s">
        <v>831</v>
      </c>
      <c r="F101" s="6" t="s">
        <v>1188</v>
      </c>
      <c r="G101" s="6"/>
      <c r="H101" s="2" t="s">
        <v>43</v>
      </c>
    </row>
    <row r="102" spans="1:8" ht="17">
      <c r="A102" s="325"/>
      <c r="B102" s="129" t="s">
        <v>835</v>
      </c>
      <c r="C102" s="17" t="s">
        <v>836</v>
      </c>
      <c r="D102" s="6" t="s">
        <v>837</v>
      </c>
      <c r="E102" s="6" t="s">
        <v>838</v>
      </c>
      <c r="F102" s="6"/>
      <c r="G102" s="6" t="s">
        <v>1257</v>
      </c>
      <c r="H102" s="2" t="s">
        <v>78</v>
      </c>
    </row>
    <row r="104" spans="1:8">
      <c r="A104" s="9"/>
    </row>
  </sheetData>
  <mergeCells count="9">
    <mergeCell ref="F1:G1"/>
    <mergeCell ref="D1:E1"/>
    <mergeCell ref="A1:C1"/>
    <mergeCell ref="A3:A102"/>
    <mergeCell ref="B64:B73"/>
    <mergeCell ref="B3:B11"/>
    <mergeCell ref="B12:B63"/>
    <mergeCell ref="B74:B98"/>
    <mergeCell ref="B100:B101"/>
  </mergeCells>
  <hyperlinks>
    <hyperlink ref="J6" r:id="rId1" xr:uid="{AB951C3F-CFFF-5345-BF6E-90B5FC27279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0C29-A9B3-5D4E-A97F-6227696E8113}">
  <dimension ref="A1:J210"/>
  <sheetViews>
    <sheetView zoomScale="82" workbookViewId="0">
      <selection activeCell="A2" sqref="A2"/>
    </sheetView>
  </sheetViews>
  <sheetFormatPr baseColWidth="10" defaultRowHeight="16"/>
  <cols>
    <col min="1" max="1" width="18.5" bestFit="1" customWidth="1"/>
    <col min="2" max="2" width="23.5" bestFit="1" customWidth="1"/>
    <col min="3" max="3" width="17" style="36" bestFit="1" customWidth="1"/>
    <col min="4" max="7" width="10.83203125" style="36"/>
    <col min="9" max="9" width="2.83203125" bestFit="1" customWidth="1"/>
  </cols>
  <sheetData>
    <row r="1" spans="1:10" ht="24">
      <c r="A1" s="130" t="s">
        <v>2064</v>
      </c>
      <c r="B1" s="26"/>
      <c r="C1" s="33"/>
      <c r="D1" s="33"/>
      <c r="E1" s="33"/>
      <c r="F1" s="33"/>
      <c r="G1" s="33"/>
    </row>
    <row r="2" spans="1:10" ht="24">
      <c r="A2" s="130"/>
      <c r="B2" s="26"/>
      <c r="C2" s="33"/>
      <c r="D2" s="33"/>
      <c r="E2" s="33"/>
      <c r="F2" s="33"/>
      <c r="G2" s="33"/>
    </row>
    <row r="3" spans="1:10" ht="34">
      <c r="A3" s="25"/>
      <c r="B3" s="25"/>
      <c r="C3" s="58" t="s">
        <v>553</v>
      </c>
      <c r="D3" s="321" t="s">
        <v>845</v>
      </c>
      <c r="E3" s="321"/>
      <c r="F3" s="321" t="s">
        <v>552</v>
      </c>
      <c r="G3" s="321"/>
    </row>
    <row r="4" spans="1:10">
      <c r="A4" s="50" t="s">
        <v>519</v>
      </c>
      <c r="B4" s="50" t="s">
        <v>551</v>
      </c>
      <c r="C4" s="51"/>
      <c r="D4" s="52" t="s">
        <v>0</v>
      </c>
      <c r="E4" s="52" t="s">
        <v>1</v>
      </c>
      <c r="F4" s="52" t="s">
        <v>0</v>
      </c>
      <c r="G4" s="52" t="s">
        <v>1</v>
      </c>
    </row>
    <row r="5" spans="1:10">
      <c r="A5" s="27" t="s">
        <v>4</v>
      </c>
      <c r="B5" s="28" t="s">
        <v>5</v>
      </c>
      <c r="C5" s="41">
        <v>1</v>
      </c>
      <c r="D5" s="41">
        <v>0</v>
      </c>
      <c r="E5" s="84">
        <v>0</v>
      </c>
      <c r="F5" s="42" t="s">
        <v>547</v>
      </c>
      <c r="G5" s="84" t="s">
        <v>547</v>
      </c>
    </row>
    <row r="6" spans="1:10">
      <c r="A6" s="29" t="s">
        <v>9</v>
      </c>
      <c r="B6" s="30" t="s">
        <v>10</v>
      </c>
      <c r="C6" s="43">
        <v>3</v>
      </c>
      <c r="D6" s="88">
        <v>3</v>
      </c>
      <c r="E6" s="89">
        <v>2</v>
      </c>
      <c r="F6" s="44" t="s">
        <v>548</v>
      </c>
      <c r="G6" s="45" t="s">
        <v>548</v>
      </c>
      <c r="I6" s="35" t="s">
        <v>548</v>
      </c>
      <c r="J6" t="s">
        <v>1178</v>
      </c>
    </row>
    <row r="7" spans="1:10">
      <c r="A7" s="29" t="s">
        <v>19</v>
      </c>
      <c r="B7" s="30" t="s">
        <v>20</v>
      </c>
      <c r="C7" s="43">
        <v>0</v>
      </c>
      <c r="D7" s="43">
        <v>0</v>
      </c>
      <c r="E7" s="45">
        <v>0</v>
      </c>
      <c r="F7" s="90" t="s">
        <v>548</v>
      </c>
      <c r="G7" s="91" t="s">
        <v>548</v>
      </c>
      <c r="I7" s="34" t="s">
        <v>548</v>
      </c>
      <c r="J7" t="s">
        <v>1179</v>
      </c>
    </row>
    <row r="8" spans="1:10">
      <c r="A8" s="328" t="s">
        <v>29</v>
      </c>
      <c r="B8" s="30" t="s">
        <v>30</v>
      </c>
      <c r="C8" s="43">
        <v>5</v>
      </c>
      <c r="D8" s="85">
        <v>3</v>
      </c>
      <c r="E8" s="45">
        <v>0</v>
      </c>
      <c r="F8" s="44" t="s">
        <v>548</v>
      </c>
      <c r="G8" s="91" t="s">
        <v>548</v>
      </c>
      <c r="I8" s="39" t="s">
        <v>547</v>
      </c>
      <c r="J8" s="40" t="s">
        <v>1168</v>
      </c>
    </row>
    <row r="9" spans="1:10">
      <c r="A9" s="329"/>
      <c r="B9" s="30" t="s">
        <v>42</v>
      </c>
      <c r="C9" s="43">
        <v>8</v>
      </c>
      <c r="D9" s="85">
        <v>6</v>
      </c>
      <c r="E9" s="46">
        <v>2</v>
      </c>
      <c r="F9" s="44" t="s">
        <v>548</v>
      </c>
      <c r="G9" s="45" t="s">
        <v>548</v>
      </c>
    </row>
    <row r="10" spans="1:10">
      <c r="A10" s="329"/>
      <c r="B10" s="32" t="s">
        <v>60</v>
      </c>
      <c r="C10" s="43">
        <v>1</v>
      </c>
      <c r="D10" s="85">
        <v>1</v>
      </c>
      <c r="E10" s="46">
        <v>1</v>
      </c>
      <c r="F10" s="44" t="s">
        <v>548</v>
      </c>
      <c r="G10" s="45" t="s">
        <v>548</v>
      </c>
    </row>
    <row r="11" spans="1:10">
      <c r="A11" s="329"/>
      <c r="B11" s="32" t="s">
        <v>64</v>
      </c>
      <c r="C11" s="43">
        <v>0</v>
      </c>
      <c r="D11" s="43">
        <v>0</v>
      </c>
      <c r="E11" s="45">
        <v>0</v>
      </c>
      <c r="F11" s="90" t="s">
        <v>548</v>
      </c>
      <c r="G11" s="91" t="s">
        <v>548</v>
      </c>
    </row>
    <row r="12" spans="1:10">
      <c r="A12" s="329"/>
      <c r="B12" s="30" t="s">
        <v>66</v>
      </c>
      <c r="C12" s="43">
        <v>1</v>
      </c>
      <c r="D12" s="85">
        <v>1</v>
      </c>
      <c r="E12" s="45">
        <v>0</v>
      </c>
      <c r="F12" s="44" t="s">
        <v>548</v>
      </c>
      <c r="G12" s="45" t="s">
        <v>548</v>
      </c>
    </row>
    <row r="13" spans="1:10">
      <c r="A13" s="329"/>
      <c r="B13" s="30" t="s">
        <v>82</v>
      </c>
      <c r="C13" s="43">
        <v>27</v>
      </c>
      <c r="D13" s="85">
        <v>24</v>
      </c>
      <c r="E13" s="46">
        <v>13</v>
      </c>
      <c r="F13" s="44" t="s">
        <v>548</v>
      </c>
      <c r="G13" s="45" t="s">
        <v>548</v>
      </c>
    </row>
    <row r="14" spans="1:10">
      <c r="A14" s="329"/>
      <c r="B14" s="32" t="s">
        <v>525</v>
      </c>
      <c r="C14" s="43">
        <v>1</v>
      </c>
      <c r="D14" s="43">
        <v>0</v>
      </c>
      <c r="E14" s="45">
        <v>0</v>
      </c>
      <c r="F14" s="90" t="s">
        <v>548</v>
      </c>
      <c r="G14" s="91" t="s">
        <v>548</v>
      </c>
    </row>
    <row r="15" spans="1:10">
      <c r="A15" s="329"/>
      <c r="B15" s="30" t="s">
        <v>157</v>
      </c>
      <c r="C15" s="43">
        <v>0</v>
      </c>
      <c r="D15" s="43">
        <v>0</v>
      </c>
      <c r="E15" s="45">
        <v>0</v>
      </c>
      <c r="F15" s="90" t="s">
        <v>548</v>
      </c>
      <c r="G15" s="91" t="s">
        <v>548</v>
      </c>
    </row>
    <row r="16" spans="1:10">
      <c r="A16" s="329"/>
      <c r="B16" s="32" t="s">
        <v>526</v>
      </c>
      <c r="C16" s="43">
        <v>0</v>
      </c>
      <c r="D16" s="43">
        <v>0</v>
      </c>
      <c r="E16" s="45">
        <v>0</v>
      </c>
      <c r="F16" s="90" t="s">
        <v>548</v>
      </c>
      <c r="G16" s="91" t="s">
        <v>548</v>
      </c>
    </row>
    <row r="17" spans="1:7">
      <c r="A17" s="330"/>
      <c r="B17" s="30" t="s">
        <v>194</v>
      </c>
      <c r="C17" s="43">
        <v>1</v>
      </c>
      <c r="D17" s="85">
        <v>1</v>
      </c>
      <c r="E17" s="45">
        <v>0</v>
      </c>
      <c r="F17" s="44" t="s">
        <v>548</v>
      </c>
      <c r="G17" s="91" t="s">
        <v>548</v>
      </c>
    </row>
    <row r="18" spans="1:7">
      <c r="A18" s="328" t="s">
        <v>224</v>
      </c>
      <c r="B18" s="30" t="s">
        <v>225</v>
      </c>
      <c r="C18" s="43">
        <v>4</v>
      </c>
      <c r="D18" s="85">
        <v>3</v>
      </c>
      <c r="E18" s="46">
        <v>2</v>
      </c>
      <c r="F18" s="44" t="s">
        <v>548</v>
      </c>
      <c r="G18" s="45" t="s">
        <v>548</v>
      </c>
    </row>
    <row r="19" spans="1:7">
      <c r="A19" s="329"/>
      <c r="B19" s="30" t="s">
        <v>241</v>
      </c>
      <c r="C19" s="43">
        <v>4</v>
      </c>
      <c r="D19" s="85">
        <v>2</v>
      </c>
      <c r="E19" s="45">
        <v>0</v>
      </c>
      <c r="F19" s="44" t="s">
        <v>548</v>
      </c>
      <c r="G19" s="91" t="s">
        <v>548</v>
      </c>
    </row>
    <row r="20" spans="1:7">
      <c r="A20" s="329"/>
      <c r="B20" s="30" t="s">
        <v>263</v>
      </c>
      <c r="C20" s="43">
        <v>3</v>
      </c>
      <c r="D20" s="85">
        <v>1</v>
      </c>
      <c r="E20" s="46">
        <v>1</v>
      </c>
      <c r="F20" s="44" t="s">
        <v>548</v>
      </c>
      <c r="G20" s="45" t="s">
        <v>548</v>
      </c>
    </row>
    <row r="21" spans="1:7">
      <c r="A21" s="329"/>
      <c r="B21" s="32" t="s">
        <v>529</v>
      </c>
      <c r="C21" s="43">
        <v>0</v>
      </c>
      <c r="D21" s="43">
        <v>0</v>
      </c>
      <c r="E21" s="45">
        <v>0</v>
      </c>
      <c r="F21" s="44" t="s">
        <v>547</v>
      </c>
      <c r="G21" s="91" t="s">
        <v>548</v>
      </c>
    </row>
    <row r="22" spans="1:7">
      <c r="A22" s="330"/>
      <c r="B22" s="30" t="s">
        <v>271</v>
      </c>
      <c r="C22" s="43">
        <v>4</v>
      </c>
      <c r="D22" s="85">
        <v>4</v>
      </c>
      <c r="E22" s="45">
        <v>0</v>
      </c>
      <c r="F22" s="44" t="s">
        <v>548</v>
      </c>
      <c r="G22" s="45" t="s">
        <v>547</v>
      </c>
    </row>
    <row r="23" spans="1:7">
      <c r="A23" s="328" t="s">
        <v>280</v>
      </c>
      <c r="B23" s="30" t="s">
        <v>281</v>
      </c>
      <c r="C23" s="43">
        <v>1</v>
      </c>
      <c r="D23" s="43">
        <v>0</v>
      </c>
      <c r="E23" s="45">
        <v>0</v>
      </c>
      <c r="F23" s="90" t="s">
        <v>548</v>
      </c>
      <c r="G23" s="91" t="s">
        <v>548</v>
      </c>
    </row>
    <row r="24" spans="1:7">
      <c r="A24" s="329"/>
      <c r="B24" s="30" t="s">
        <v>285</v>
      </c>
      <c r="C24" s="43">
        <v>0</v>
      </c>
      <c r="D24" s="43">
        <v>0</v>
      </c>
      <c r="E24" s="45">
        <v>0</v>
      </c>
      <c r="F24" s="90" t="s">
        <v>548</v>
      </c>
      <c r="G24" s="91" t="s">
        <v>548</v>
      </c>
    </row>
    <row r="25" spans="1:7">
      <c r="A25" s="329"/>
      <c r="B25" s="30" t="s">
        <v>289</v>
      </c>
      <c r="C25" s="43">
        <v>0</v>
      </c>
      <c r="D25" s="43">
        <v>0</v>
      </c>
      <c r="E25" s="45">
        <v>0</v>
      </c>
      <c r="F25" s="90" t="s">
        <v>548</v>
      </c>
      <c r="G25" s="91" t="s">
        <v>548</v>
      </c>
    </row>
    <row r="26" spans="1:7">
      <c r="A26" s="329"/>
      <c r="B26" s="32" t="s">
        <v>296</v>
      </c>
      <c r="C26" s="43">
        <v>1</v>
      </c>
      <c r="D26" s="43">
        <v>0</v>
      </c>
      <c r="E26" s="45">
        <v>0</v>
      </c>
      <c r="F26" s="44" t="s">
        <v>547</v>
      </c>
      <c r="G26" s="45" t="s">
        <v>547</v>
      </c>
    </row>
    <row r="27" spans="1:7">
      <c r="A27" s="329"/>
      <c r="B27" s="30" t="s">
        <v>298</v>
      </c>
      <c r="C27" s="43">
        <v>5</v>
      </c>
      <c r="D27" s="85">
        <v>3</v>
      </c>
      <c r="E27" s="46">
        <v>1</v>
      </c>
      <c r="F27" s="44" t="s">
        <v>548</v>
      </c>
      <c r="G27" s="45" t="s">
        <v>548</v>
      </c>
    </row>
    <row r="28" spans="1:7">
      <c r="A28" s="330"/>
      <c r="B28" s="30" t="s">
        <v>320</v>
      </c>
      <c r="C28" s="43">
        <v>3</v>
      </c>
      <c r="D28" s="85">
        <v>1</v>
      </c>
      <c r="E28" s="45">
        <v>0</v>
      </c>
      <c r="F28" s="44" t="s">
        <v>548</v>
      </c>
      <c r="G28" s="91" t="s">
        <v>548</v>
      </c>
    </row>
    <row r="29" spans="1:7">
      <c r="A29" s="328" t="s">
        <v>336</v>
      </c>
      <c r="B29" s="30" t="s">
        <v>337</v>
      </c>
      <c r="C29" s="43">
        <v>2</v>
      </c>
      <c r="D29" s="85">
        <v>2</v>
      </c>
      <c r="E29" s="45">
        <v>0</v>
      </c>
      <c r="F29" s="44" t="s">
        <v>548</v>
      </c>
      <c r="G29" s="45" t="s">
        <v>547</v>
      </c>
    </row>
    <row r="30" spans="1:7">
      <c r="A30" s="329"/>
      <c r="B30" s="32" t="s">
        <v>342</v>
      </c>
      <c r="C30" s="43">
        <v>0</v>
      </c>
      <c r="D30" s="43">
        <v>0</v>
      </c>
      <c r="E30" s="45">
        <v>0</v>
      </c>
      <c r="F30" s="90" t="s">
        <v>548</v>
      </c>
      <c r="G30" s="45" t="s">
        <v>547</v>
      </c>
    </row>
    <row r="31" spans="1:7">
      <c r="A31" s="329"/>
      <c r="B31" s="32" t="s">
        <v>345</v>
      </c>
      <c r="C31" s="43">
        <v>1</v>
      </c>
      <c r="D31" s="85">
        <v>1</v>
      </c>
      <c r="E31" s="45">
        <v>0</v>
      </c>
      <c r="F31" s="44" t="s">
        <v>548</v>
      </c>
      <c r="G31" s="45" t="s">
        <v>547</v>
      </c>
    </row>
    <row r="32" spans="1:7">
      <c r="A32" s="330"/>
      <c r="B32" s="32" t="s">
        <v>538</v>
      </c>
      <c r="C32" s="43">
        <v>0</v>
      </c>
      <c r="D32" s="43">
        <v>0</v>
      </c>
      <c r="E32" s="45">
        <v>0</v>
      </c>
      <c r="F32" s="92" t="s">
        <v>547</v>
      </c>
      <c r="G32" s="93" t="s">
        <v>547</v>
      </c>
    </row>
    <row r="33" spans="1:10">
      <c r="A33" s="29" t="s">
        <v>349</v>
      </c>
      <c r="B33" s="30" t="s">
        <v>350</v>
      </c>
      <c r="C33" s="43">
        <v>0</v>
      </c>
      <c r="D33" s="43">
        <v>0</v>
      </c>
      <c r="E33" s="45">
        <v>0</v>
      </c>
      <c r="F33" s="44" t="s">
        <v>547</v>
      </c>
      <c r="G33" s="45" t="s">
        <v>547</v>
      </c>
    </row>
    <row r="34" spans="1:10">
      <c r="A34" s="328" t="s">
        <v>355</v>
      </c>
      <c r="B34" s="30" t="s">
        <v>356</v>
      </c>
      <c r="C34" s="43">
        <v>2</v>
      </c>
      <c r="D34" s="85">
        <v>2</v>
      </c>
      <c r="E34" s="45">
        <v>0</v>
      </c>
      <c r="F34" s="44" t="s">
        <v>548</v>
      </c>
      <c r="G34" s="45" t="s">
        <v>548</v>
      </c>
    </row>
    <row r="35" spans="1:10">
      <c r="A35" s="329"/>
      <c r="B35" s="32" t="s">
        <v>363</v>
      </c>
      <c r="C35" s="43">
        <v>0</v>
      </c>
      <c r="D35" s="43">
        <v>0</v>
      </c>
      <c r="E35" s="45">
        <v>0</v>
      </c>
      <c r="F35" s="44" t="s">
        <v>547</v>
      </c>
      <c r="G35" s="45" t="s">
        <v>547</v>
      </c>
    </row>
    <row r="36" spans="1:10">
      <c r="A36" s="329"/>
      <c r="B36" s="32" t="s">
        <v>540</v>
      </c>
      <c r="C36" s="43">
        <v>0</v>
      </c>
      <c r="D36" s="43">
        <v>0</v>
      </c>
      <c r="E36" s="45">
        <v>0</v>
      </c>
      <c r="F36" s="44" t="s">
        <v>547</v>
      </c>
      <c r="G36" s="45" t="s">
        <v>547</v>
      </c>
    </row>
    <row r="37" spans="1:10">
      <c r="A37" s="329"/>
      <c r="B37" s="30" t="s">
        <v>366</v>
      </c>
      <c r="C37" s="43">
        <v>6</v>
      </c>
      <c r="D37" s="85">
        <v>3</v>
      </c>
      <c r="E37" s="46">
        <v>3</v>
      </c>
      <c r="F37" s="44" t="s">
        <v>548</v>
      </c>
      <c r="G37" s="45" t="s">
        <v>548</v>
      </c>
    </row>
    <row r="38" spans="1:10">
      <c r="A38" s="329"/>
      <c r="B38" s="30" t="s">
        <v>393</v>
      </c>
      <c r="C38" s="43">
        <v>1</v>
      </c>
      <c r="D38" s="85">
        <v>1</v>
      </c>
      <c r="E38" s="45">
        <v>0</v>
      </c>
      <c r="F38" s="44" t="s">
        <v>548</v>
      </c>
      <c r="G38" s="91" t="s">
        <v>548</v>
      </c>
    </row>
    <row r="39" spans="1:10">
      <c r="A39" s="329"/>
      <c r="B39" s="30" t="s">
        <v>549</v>
      </c>
      <c r="C39" s="43">
        <v>13</v>
      </c>
      <c r="D39" s="43">
        <v>0</v>
      </c>
      <c r="E39" s="45">
        <v>0</v>
      </c>
      <c r="F39" s="44" t="s">
        <v>547</v>
      </c>
      <c r="G39" s="45" t="s">
        <v>547</v>
      </c>
    </row>
    <row r="40" spans="1:10">
      <c r="A40" s="329"/>
      <c r="B40" s="30" t="s">
        <v>414</v>
      </c>
      <c r="C40" s="43">
        <v>1</v>
      </c>
      <c r="D40" s="43">
        <v>0</v>
      </c>
      <c r="E40" s="45">
        <v>0</v>
      </c>
      <c r="F40" s="90" t="s">
        <v>548</v>
      </c>
      <c r="G40" s="91" t="s">
        <v>548</v>
      </c>
    </row>
    <row r="41" spans="1:10">
      <c r="A41" s="329"/>
      <c r="B41" s="30" t="s">
        <v>419</v>
      </c>
      <c r="C41" s="43">
        <v>2</v>
      </c>
      <c r="D41" s="43">
        <v>0</v>
      </c>
      <c r="E41" s="45">
        <v>0</v>
      </c>
      <c r="F41" s="90" t="s">
        <v>548</v>
      </c>
      <c r="G41" s="91" t="s">
        <v>548</v>
      </c>
    </row>
    <row r="42" spans="1:10">
      <c r="A42" s="330"/>
      <c r="B42" s="30" t="s">
        <v>424</v>
      </c>
      <c r="C42" s="47">
        <v>70</v>
      </c>
      <c r="D42" s="86">
        <v>8</v>
      </c>
      <c r="E42" s="87">
        <v>7</v>
      </c>
      <c r="F42" s="48" t="s">
        <v>548</v>
      </c>
      <c r="G42" s="49" t="s">
        <v>548</v>
      </c>
    </row>
    <row r="43" spans="1:10">
      <c r="A43" s="38" t="s">
        <v>550</v>
      </c>
      <c r="B43" s="36">
        <v>38</v>
      </c>
      <c r="C43" s="33">
        <v>171</v>
      </c>
      <c r="D43" s="33">
        <v>70</v>
      </c>
      <c r="E43" s="33">
        <v>32</v>
      </c>
      <c r="F43" s="33">
        <v>30</v>
      </c>
      <c r="G43" s="33">
        <v>27</v>
      </c>
      <c r="H43" s="33"/>
    </row>
    <row r="44" spans="1:10">
      <c r="A44" s="38" t="s">
        <v>554</v>
      </c>
      <c r="C44" s="33"/>
      <c r="D44" s="37">
        <f>D43/C43</f>
        <v>0.40935672514619881</v>
      </c>
      <c r="E44" s="37">
        <f>E43/C43</f>
        <v>0.1871345029239766</v>
      </c>
      <c r="F44" s="37">
        <f>F43/B43</f>
        <v>0.78947368421052633</v>
      </c>
      <c r="G44" s="37">
        <f>G43/B43</f>
        <v>0.71052631578947367</v>
      </c>
    </row>
    <row r="45" spans="1:10">
      <c r="A45" s="38" t="s">
        <v>555</v>
      </c>
      <c r="C45" s="33"/>
      <c r="D45" s="37"/>
      <c r="E45" s="37">
        <f>E44/D44</f>
        <v>0.45714285714285713</v>
      </c>
      <c r="F45" s="37"/>
      <c r="G45" s="37">
        <f>G44/F44</f>
        <v>0.9</v>
      </c>
      <c r="J45" t="s">
        <v>1162</v>
      </c>
    </row>
    <row r="46" spans="1:10">
      <c r="A46" s="25"/>
      <c r="B46" s="25"/>
      <c r="C46" s="33"/>
      <c r="D46" s="322" t="s">
        <v>1165</v>
      </c>
      <c r="E46" s="322"/>
      <c r="F46" s="322" t="s">
        <v>1166</v>
      </c>
      <c r="G46" s="322"/>
      <c r="J46" t="s">
        <v>1163</v>
      </c>
    </row>
    <row r="47" spans="1:10">
      <c r="A47" s="25"/>
      <c r="B47" s="25"/>
      <c r="C47" s="33"/>
      <c r="D47" s="33"/>
      <c r="E47" s="33"/>
      <c r="F47" s="33"/>
      <c r="G47" s="33"/>
    </row>
    <row r="48" spans="1:10">
      <c r="A48" s="25"/>
      <c r="B48" s="25"/>
      <c r="C48" s="33"/>
      <c r="D48" s="33"/>
      <c r="E48" s="33"/>
      <c r="F48" s="33"/>
      <c r="G48" s="33"/>
    </row>
    <row r="49" spans="1:7">
      <c r="A49" s="25"/>
      <c r="B49" s="25"/>
      <c r="C49" s="33"/>
      <c r="D49" s="33"/>
      <c r="E49" s="33"/>
      <c r="F49" s="33"/>
      <c r="G49" s="33"/>
    </row>
    <row r="50" spans="1:7">
      <c r="A50" s="25"/>
      <c r="B50" s="25"/>
      <c r="C50" s="33"/>
      <c r="D50" s="33"/>
      <c r="E50" s="33"/>
      <c r="F50" s="33"/>
      <c r="G50" s="33"/>
    </row>
    <row r="51" spans="1:7">
      <c r="A51" s="25"/>
      <c r="B51" s="25"/>
      <c r="C51" s="33"/>
      <c r="D51" s="33"/>
      <c r="E51" s="33"/>
      <c r="F51" s="33"/>
      <c r="G51" s="33"/>
    </row>
    <row r="52" spans="1:7">
      <c r="A52" s="25"/>
      <c r="B52" s="25"/>
      <c r="C52" s="33"/>
      <c r="D52" s="33"/>
      <c r="E52" s="33"/>
      <c r="F52" s="33"/>
      <c r="G52" s="33"/>
    </row>
    <row r="53" spans="1:7">
      <c r="A53" s="25"/>
      <c r="B53" s="25"/>
      <c r="C53" s="33"/>
      <c r="D53" s="33"/>
      <c r="E53" s="33"/>
      <c r="F53" s="33"/>
      <c r="G53" s="33"/>
    </row>
    <row r="54" spans="1:7">
      <c r="A54" s="25"/>
      <c r="B54" s="25"/>
      <c r="C54" s="33"/>
      <c r="D54" s="33"/>
      <c r="E54" s="33"/>
      <c r="F54" s="33"/>
      <c r="G54" s="33"/>
    </row>
    <row r="55" spans="1:7">
      <c r="A55" s="25"/>
      <c r="B55" s="25"/>
      <c r="C55" s="33"/>
      <c r="D55" s="33"/>
      <c r="E55" s="33"/>
      <c r="F55" s="33"/>
      <c r="G55" s="33"/>
    </row>
    <row r="56" spans="1:7">
      <c r="A56" s="25"/>
      <c r="B56" s="25"/>
      <c r="C56" s="33"/>
      <c r="D56" s="33"/>
      <c r="E56" s="33"/>
      <c r="F56" s="33"/>
      <c r="G56" s="33"/>
    </row>
    <row r="57" spans="1:7">
      <c r="A57" s="25"/>
      <c r="B57" s="25"/>
      <c r="C57" s="33"/>
      <c r="D57" s="33"/>
      <c r="E57" s="33"/>
      <c r="F57" s="33"/>
      <c r="G57" s="33"/>
    </row>
    <row r="58" spans="1:7">
      <c r="A58" s="25"/>
      <c r="B58" s="25"/>
      <c r="C58" s="33"/>
      <c r="D58" s="33"/>
      <c r="E58" s="33"/>
      <c r="F58" s="33"/>
      <c r="G58" s="33"/>
    </row>
    <row r="59" spans="1:7">
      <c r="A59" s="25"/>
      <c r="B59" s="25"/>
      <c r="C59" s="33"/>
      <c r="D59" s="33"/>
      <c r="E59" s="33"/>
      <c r="F59" s="33"/>
      <c r="G59" s="33"/>
    </row>
    <row r="60" spans="1:7">
      <c r="A60" s="25"/>
      <c r="B60" s="25"/>
      <c r="C60" s="33"/>
      <c r="D60" s="33"/>
      <c r="E60" s="33"/>
      <c r="F60" s="33"/>
      <c r="G60" s="33"/>
    </row>
    <row r="61" spans="1:7">
      <c r="A61" s="25"/>
      <c r="B61" s="25"/>
      <c r="C61" s="33"/>
      <c r="D61" s="33"/>
      <c r="E61" s="33"/>
      <c r="F61" s="33"/>
      <c r="G61" s="33"/>
    </row>
    <row r="62" spans="1:7">
      <c r="A62" s="25"/>
      <c r="B62" s="25"/>
      <c r="C62" s="33"/>
      <c r="D62" s="33"/>
      <c r="E62" s="33"/>
      <c r="F62" s="33"/>
      <c r="G62" s="33"/>
    </row>
    <row r="63" spans="1:7">
      <c r="A63" s="25"/>
      <c r="B63" s="25"/>
      <c r="C63" s="33"/>
      <c r="D63" s="33"/>
      <c r="E63" s="33"/>
      <c r="F63" s="33"/>
      <c r="G63" s="33"/>
    </row>
    <row r="64" spans="1:7">
      <c r="A64" s="25"/>
      <c r="B64" s="25"/>
      <c r="C64" s="33"/>
      <c r="D64" s="33"/>
      <c r="E64" s="33"/>
      <c r="F64" s="33"/>
      <c r="G64" s="33"/>
    </row>
    <row r="65" spans="1:7">
      <c r="A65" s="25"/>
      <c r="B65" s="25"/>
      <c r="C65" s="33"/>
      <c r="D65" s="33"/>
      <c r="E65" s="33"/>
      <c r="F65" s="33"/>
      <c r="G65" s="33"/>
    </row>
    <row r="66" spans="1:7">
      <c r="A66" s="25"/>
      <c r="B66" s="25"/>
      <c r="C66" s="33"/>
      <c r="D66" s="33"/>
      <c r="E66" s="33"/>
      <c r="F66" s="33"/>
      <c r="G66" s="33"/>
    </row>
    <row r="67" spans="1:7">
      <c r="A67" s="25"/>
      <c r="B67" s="25"/>
      <c r="C67" s="33"/>
      <c r="D67" s="33"/>
      <c r="E67" s="33"/>
      <c r="F67" s="33"/>
      <c r="G67" s="33"/>
    </row>
    <row r="68" spans="1:7">
      <c r="A68" s="25"/>
      <c r="B68" s="25"/>
      <c r="C68" s="33"/>
      <c r="D68" s="33"/>
      <c r="E68" s="33"/>
      <c r="F68" s="33"/>
      <c r="G68" s="33"/>
    </row>
    <row r="69" spans="1:7">
      <c r="A69" s="25"/>
      <c r="B69" s="25"/>
      <c r="C69" s="33"/>
      <c r="D69" s="33"/>
      <c r="E69" s="33"/>
      <c r="F69" s="33"/>
      <c r="G69" s="33"/>
    </row>
    <row r="70" spans="1:7">
      <c r="A70" s="25"/>
      <c r="B70" s="25"/>
      <c r="C70" s="33"/>
      <c r="D70" s="33"/>
      <c r="E70" s="33"/>
      <c r="F70" s="33"/>
      <c r="G70" s="33"/>
    </row>
    <row r="71" spans="1:7">
      <c r="A71" s="25"/>
      <c r="B71" s="25"/>
      <c r="C71" s="33"/>
      <c r="D71" s="33"/>
      <c r="E71" s="33"/>
      <c r="F71" s="33"/>
      <c r="G71" s="33"/>
    </row>
    <row r="72" spans="1:7">
      <c r="A72" s="25"/>
      <c r="B72" s="25"/>
      <c r="C72" s="33"/>
      <c r="D72" s="33"/>
      <c r="E72" s="33"/>
      <c r="F72" s="33"/>
      <c r="G72" s="33"/>
    </row>
    <row r="73" spans="1:7">
      <c r="A73" s="25"/>
      <c r="B73" s="25"/>
      <c r="C73" s="33"/>
      <c r="D73" s="33"/>
      <c r="E73" s="33"/>
      <c r="F73" s="33"/>
      <c r="G73" s="33"/>
    </row>
    <row r="74" spans="1:7">
      <c r="A74" s="25"/>
      <c r="B74" s="25"/>
      <c r="C74" s="33"/>
      <c r="D74" s="33"/>
      <c r="E74" s="33"/>
      <c r="F74" s="33"/>
      <c r="G74" s="33"/>
    </row>
    <row r="75" spans="1:7">
      <c r="A75" s="25"/>
      <c r="B75" s="25"/>
      <c r="C75" s="33"/>
      <c r="D75" s="33"/>
      <c r="E75" s="33"/>
      <c r="F75" s="33"/>
      <c r="G75" s="33"/>
    </row>
    <row r="76" spans="1:7">
      <c r="A76" s="25"/>
      <c r="B76" s="25"/>
      <c r="C76" s="33"/>
      <c r="D76" s="33"/>
      <c r="E76" s="33"/>
      <c r="F76" s="33"/>
      <c r="G76" s="33"/>
    </row>
    <row r="77" spans="1:7">
      <c r="A77" s="25"/>
      <c r="B77" s="25"/>
      <c r="C77" s="33"/>
      <c r="D77" s="33"/>
      <c r="E77" s="33"/>
      <c r="F77" s="33"/>
      <c r="G77" s="33"/>
    </row>
    <row r="78" spans="1:7">
      <c r="A78" s="25"/>
      <c r="B78" s="25"/>
      <c r="C78" s="33"/>
      <c r="D78" s="33"/>
      <c r="E78" s="33"/>
      <c r="F78" s="33"/>
      <c r="G78" s="33"/>
    </row>
    <row r="79" spans="1:7">
      <c r="A79" s="25"/>
      <c r="B79" s="25"/>
      <c r="C79" s="33"/>
      <c r="D79" s="33"/>
      <c r="E79" s="33"/>
      <c r="F79" s="33"/>
      <c r="G79" s="33"/>
    </row>
    <row r="80" spans="1:7">
      <c r="A80" s="25"/>
      <c r="B80" s="25"/>
      <c r="C80" s="33"/>
      <c r="D80" s="33"/>
      <c r="E80" s="33"/>
      <c r="F80" s="33"/>
      <c r="G80" s="33"/>
    </row>
    <row r="81" spans="1:7">
      <c r="A81" s="25"/>
      <c r="B81" s="25"/>
      <c r="C81" s="33"/>
      <c r="D81" s="33"/>
      <c r="E81" s="33"/>
      <c r="F81" s="33"/>
      <c r="G81" s="33"/>
    </row>
    <row r="82" spans="1:7">
      <c r="A82" s="25"/>
      <c r="B82" s="25"/>
      <c r="C82" s="33"/>
      <c r="D82" s="33"/>
      <c r="E82" s="33"/>
      <c r="F82" s="33"/>
      <c r="G82" s="33"/>
    </row>
    <row r="83" spans="1:7">
      <c r="A83" s="25"/>
      <c r="B83" s="25"/>
      <c r="C83" s="33"/>
      <c r="D83" s="33"/>
      <c r="E83" s="33"/>
      <c r="F83" s="33"/>
      <c r="G83" s="33"/>
    </row>
    <row r="84" spans="1:7">
      <c r="A84" s="25"/>
      <c r="B84" s="25"/>
      <c r="C84" s="33"/>
      <c r="D84" s="33"/>
      <c r="E84" s="33"/>
      <c r="F84" s="33"/>
      <c r="G84" s="33"/>
    </row>
    <row r="85" spans="1:7">
      <c r="A85" s="25"/>
      <c r="B85" s="25"/>
      <c r="C85" s="33"/>
      <c r="D85" s="33"/>
      <c r="E85" s="33"/>
      <c r="F85" s="33"/>
      <c r="G85" s="33"/>
    </row>
    <row r="86" spans="1:7">
      <c r="A86" s="25"/>
      <c r="B86" s="25"/>
      <c r="C86" s="33"/>
      <c r="D86" s="33"/>
      <c r="E86" s="33"/>
      <c r="F86" s="33"/>
      <c r="G86" s="33"/>
    </row>
    <row r="87" spans="1:7">
      <c r="A87" s="25"/>
      <c r="B87" s="25"/>
      <c r="C87" s="33"/>
      <c r="D87" s="33"/>
      <c r="E87" s="33"/>
      <c r="F87" s="33"/>
      <c r="G87" s="33"/>
    </row>
    <row r="88" spans="1:7">
      <c r="A88" s="25"/>
      <c r="B88" s="25"/>
      <c r="C88" s="33"/>
      <c r="D88" s="33"/>
      <c r="E88" s="33"/>
      <c r="F88" s="33"/>
      <c r="G88" s="33"/>
    </row>
    <row r="89" spans="1:7">
      <c r="A89" s="25"/>
      <c r="B89" s="25"/>
      <c r="C89" s="33"/>
      <c r="D89" s="33"/>
      <c r="E89" s="33"/>
      <c r="F89" s="33"/>
      <c r="G89" s="33"/>
    </row>
    <row r="90" spans="1:7">
      <c r="A90" s="25"/>
      <c r="B90" s="25"/>
      <c r="C90" s="33"/>
      <c r="D90" s="33"/>
      <c r="E90" s="33"/>
      <c r="F90" s="33"/>
      <c r="G90" s="33"/>
    </row>
    <row r="91" spans="1:7">
      <c r="A91" s="25"/>
      <c r="B91" s="25"/>
      <c r="C91" s="33"/>
      <c r="D91" s="33"/>
      <c r="E91" s="33"/>
      <c r="F91" s="33"/>
      <c r="G91" s="33"/>
    </row>
    <row r="92" spans="1:7">
      <c r="A92" s="25"/>
      <c r="B92" s="25"/>
      <c r="C92" s="33"/>
      <c r="D92" s="33"/>
      <c r="E92" s="33"/>
      <c r="F92" s="33"/>
      <c r="G92" s="33"/>
    </row>
    <row r="93" spans="1:7">
      <c r="A93" s="25"/>
      <c r="B93" s="25"/>
      <c r="C93" s="33"/>
      <c r="D93" s="33"/>
      <c r="E93" s="33"/>
      <c r="F93" s="33"/>
      <c r="G93" s="33"/>
    </row>
    <row r="94" spans="1:7">
      <c r="A94" s="25"/>
      <c r="B94" s="25"/>
      <c r="C94" s="33"/>
      <c r="D94" s="33"/>
      <c r="E94" s="33"/>
      <c r="F94" s="33"/>
      <c r="G94" s="33"/>
    </row>
    <row r="95" spans="1:7">
      <c r="A95" s="25"/>
      <c r="B95" s="25"/>
      <c r="C95" s="33"/>
      <c r="D95" s="33"/>
      <c r="E95" s="33"/>
      <c r="F95" s="33"/>
      <c r="G95" s="33"/>
    </row>
    <row r="96" spans="1:7">
      <c r="A96" s="25"/>
      <c r="B96" s="25"/>
      <c r="C96" s="33"/>
      <c r="D96" s="33"/>
      <c r="E96" s="33"/>
      <c r="F96" s="33"/>
      <c r="G96" s="33"/>
    </row>
    <row r="97" spans="1:7">
      <c r="A97" s="25"/>
      <c r="B97" s="25"/>
      <c r="C97" s="33"/>
      <c r="D97" s="33"/>
      <c r="E97" s="33"/>
      <c r="F97" s="33"/>
      <c r="G97" s="33"/>
    </row>
    <row r="98" spans="1:7">
      <c r="A98" s="25"/>
      <c r="B98" s="25"/>
      <c r="C98" s="33"/>
      <c r="D98" s="33"/>
      <c r="E98" s="33"/>
      <c r="F98" s="33"/>
      <c r="G98" s="33"/>
    </row>
    <row r="99" spans="1:7">
      <c r="A99" s="25"/>
      <c r="B99" s="25"/>
      <c r="C99" s="33"/>
      <c r="D99" s="33"/>
      <c r="E99" s="33"/>
      <c r="F99" s="33"/>
      <c r="G99" s="33"/>
    </row>
    <row r="100" spans="1:7">
      <c r="A100" s="25"/>
      <c r="B100" s="25"/>
      <c r="C100" s="33"/>
      <c r="D100" s="33"/>
      <c r="E100" s="33"/>
      <c r="F100" s="33"/>
      <c r="G100" s="33"/>
    </row>
    <row r="101" spans="1:7">
      <c r="A101" s="25"/>
      <c r="B101" s="25"/>
      <c r="C101" s="33"/>
      <c r="D101" s="33"/>
      <c r="E101" s="33"/>
      <c r="F101" s="33"/>
      <c r="G101" s="33"/>
    </row>
    <row r="102" spans="1:7">
      <c r="A102" s="25"/>
      <c r="B102" s="25"/>
      <c r="C102" s="33"/>
      <c r="D102" s="33"/>
      <c r="E102" s="33"/>
      <c r="F102" s="33"/>
      <c r="G102" s="33"/>
    </row>
    <row r="103" spans="1:7">
      <c r="A103" s="25"/>
      <c r="B103" s="25"/>
      <c r="C103" s="33"/>
      <c r="D103" s="33"/>
      <c r="E103" s="33"/>
      <c r="F103" s="33"/>
      <c r="G103" s="33"/>
    </row>
    <row r="104" spans="1:7">
      <c r="A104" s="25"/>
      <c r="B104" s="25"/>
      <c r="C104" s="33"/>
      <c r="D104" s="33"/>
      <c r="E104" s="33"/>
      <c r="F104" s="33"/>
      <c r="G104" s="33"/>
    </row>
    <row r="105" spans="1:7">
      <c r="A105" s="25"/>
      <c r="B105" s="25"/>
      <c r="C105" s="33"/>
      <c r="D105" s="33"/>
      <c r="E105" s="33"/>
      <c r="F105" s="33"/>
      <c r="G105" s="33"/>
    </row>
    <row r="106" spans="1:7">
      <c r="A106" s="25"/>
      <c r="B106" s="25"/>
      <c r="C106" s="33"/>
      <c r="D106" s="33"/>
      <c r="E106" s="33"/>
      <c r="F106" s="33"/>
      <c r="G106" s="33"/>
    </row>
    <row r="107" spans="1:7">
      <c r="A107" s="25"/>
      <c r="B107" s="25"/>
      <c r="C107" s="33"/>
      <c r="D107" s="33"/>
      <c r="E107" s="33"/>
      <c r="F107" s="33"/>
      <c r="G107" s="33"/>
    </row>
    <row r="108" spans="1:7">
      <c r="A108" s="25"/>
      <c r="B108" s="25"/>
      <c r="C108" s="33"/>
      <c r="D108" s="33"/>
      <c r="E108" s="33"/>
      <c r="F108" s="33"/>
      <c r="G108" s="33"/>
    </row>
    <row r="109" spans="1:7">
      <c r="A109" s="25"/>
      <c r="B109" s="25"/>
      <c r="C109" s="33"/>
      <c r="D109" s="33"/>
      <c r="E109" s="33"/>
      <c r="F109" s="33"/>
      <c r="G109" s="33"/>
    </row>
    <row r="110" spans="1:7">
      <c r="A110" s="25"/>
      <c r="B110" s="25"/>
      <c r="C110" s="33"/>
      <c r="D110" s="33"/>
      <c r="E110" s="33"/>
      <c r="F110" s="33"/>
      <c r="G110" s="33"/>
    </row>
    <row r="111" spans="1:7">
      <c r="A111" s="25"/>
      <c r="B111" s="25"/>
      <c r="C111" s="33"/>
      <c r="D111" s="33"/>
      <c r="E111" s="33"/>
      <c r="F111" s="33"/>
      <c r="G111" s="33"/>
    </row>
    <row r="112" spans="1:7">
      <c r="A112" s="25"/>
      <c r="B112" s="25"/>
      <c r="C112" s="33"/>
      <c r="D112" s="33"/>
      <c r="E112" s="33"/>
      <c r="F112" s="33"/>
      <c r="G112" s="33"/>
    </row>
    <row r="113" spans="1:7">
      <c r="A113" s="25"/>
      <c r="B113" s="25"/>
      <c r="C113" s="33"/>
      <c r="D113" s="33"/>
      <c r="E113" s="33"/>
      <c r="F113" s="33"/>
      <c r="G113" s="33"/>
    </row>
    <row r="114" spans="1:7">
      <c r="A114" s="25"/>
      <c r="B114" s="25"/>
      <c r="C114" s="33"/>
      <c r="D114" s="33"/>
      <c r="E114" s="33"/>
      <c r="F114" s="33"/>
      <c r="G114" s="33"/>
    </row>
    <row r="115" spans="1:7">
      <c r="A115" s="25"/>
      <c r="B115" s="25"/>
      <c r="C115" s="33"/>
      <c r="D115" s="33"/>
      <c r="E115" s="33"/>
      <c r="F115" s="33"/>
      <c r="G115" s="33"/>
    </row>
    <row r="116" spans="1:7">
      <c r="A116" s="25"/>
      <c r="B116" s="25"/>
      <c r="C116" s="33"/>
      <c r="D116" s="33"/>
      <c r="E116" s="33"/>
      <c r="F116" s="33"/>
      <c r="G116" s="33"/>
    </row>
    <row r="117" spans="1:7">
      <c r="A117" s="25"/>
      <c r="B117" s="25"/>
      <c r="C117" s="33"/>
      <c r="D117" s="33"/>
      <c r="E117" s="33"/>
      <c r="F117" s="33"/>
      <c r="G117" s="33"/>
    </row>
    <row r="118" spans="1:7">
      <c r="A118" s="25"/>
      <c r="B118" s="25"/>
      <c r="C118" s="33"/>
      <c r="D118" s="33"/>
      <c r="E118" s="33"/>
      <c r="F118" s="33"/>
      <c r="G118" s="33"/>
    </row>
    <row r="119" spans="1:7">
      <c r="A119" s="25"/>
      <c r="B119" s="25"/>
      <c r="C119" s="33"/>
      <c r="D119" s="33"/>
      <c r="E119" s="33"/>
      <c r="F119" s="33"/>
      <c r="G119" s="33"/>
    </row>
    <row r="120" spans="1:7">
      <c r="A120" s="25"/>
      <c r="B120" s="25"/>
      <c r="C120" s="33"/>
      <c r="D120" s="33"/>
      <c r="E120" s="33"/>
      <c r="F120" s="33"/>
      <c r="G120" s="33"/>
    </row>
    <row r="121" spans="1:7">
      <c r="A121" s="25"/>
      <c r="B121" s="25"/>
      <c r="C121" s="33"/>
      <c r="D121" s="33"/>
      <c r="E121" s="33"/>
      <c r="F121" s="33"/>
      <c r="G121" s="33"/>
    </row>
    <row r="122" spans="1:7">
      <c r="A122" s="25"/>
      <c r="B122" s="25"/>
      <c r="C122" s="33"/>
      <c r="D122" s="33"/>
      <c r="E122" s="33"/>
      <c r="F122" s="33"/>
      <c r="G122" s="33"/>
    </row>
    <row r="123" spans="1:7">
      <c r="A123" s="25"/>
      <c r="B123" s="25"/>
      <c r="C123" s="33"/>
      <c r="D123" s="33"/>
      <c r="E123" s="33"/>
      <c r="F123" s="33"/>
      <c r="G123" s="33"/>
    </row>
    <row r="124" spans="1:7">
      <c r="A124" s="25"/>
      <c r="B124" s="25"/>
      <c r="C124" s="33"/>
      <c r="D124" s="33"/>
      <c r="E124" s="33"/>
      <c r="F124" s="33"/>
      <c r="G124" s="33"/>
    </row>
    <row r="125" spans="1:7">
      <c r="A125" s="25"/>
      <c r="B125" s="25"/>
      <c r="C125" s="33"/>
      <c r="D125" s="33"/>
      <c r="E125" s="33"/>
      <c r="F125" s="33"/>
      <c r="G125" s="33"/>
    </row>
    <row r="126" spans="1:7">
      <c r="A126" s="25"/>
      <c r="B126" s="25"/>
      <c r="C126" s="33"/>
      <c r="D126" s="33"/>
      <c r="E126" s="33"/>
      <c r="F126" s="33"/>
      <c r="G126" s="33"/>
    </row>
    <row r="127" spans="1:7">
      <c r="A127" s="25"/>
      <c r="B127" s="25"/>
      <c r="C127" s="33"/>
      <c r="D127" s="33"/>
      <c r="E127" s="33"/>
      <c r="F127" s="33"/>
      <c r="G127" s="33"/>
    </row>
    <row r="128" spans="1:7">
      <c r="A128" s="25"/>
      <c r="B128" s="25"/>
      <c r="C128" s="33"/>
      <c r="D128" s="33"/>
      <c r="E128" s="33"/>
      <c r="F128" s="33"/>
      <c r="G128" s="33"/>
    </row>
    <row r="129" spans="1:7">
      <c r="A129" s="25"/>
      <c r="B129" s="25"/>
      <c r="C129" s="33"/>
      <c r="D129" s="33"/>
      <c r="E129" s="33"/>
      <c r="F129" s="33"/>
      <c r="G129" s="33"/>
    </row>
    <row r="130" spans="1:7">
      <c r="A130" s="25"/>
      <c r="B130" s="25"/>
      <c r="C130" s="33"/>
      <c r="D130" s="33"/>
      <c r="E130" s="33"/>
      <c r="F130" s="33"/>
      <c r="G130" s="33"/>
    </row>
    <row r="131" spans="1:7">
      <c r="A131" s="25"/>
      <c r="B131" s="25"/>
      <c r="C131" s="33"/>
      <c r="D131" s="33"/>
      <c r="E131" s="33"/>
      <c r="F131" s="33"/>
      <c r="G131" s="33"/>
    </row>
    <row r="132" spans="1:7">
      <c r="A132" s="25"/>
      <c r="B132" s="25"/>
      <c r="C132" s="33"/>
      <c r="D132" s="33"/>
      <c r="E132" s="33"/>
      <c r="F132" s="33"/>
      <c r="G132" s="33"/>
    </row>
    <row r="133" spans="1:7">
      <c r="A133" s="25"/>
      <c r="B133" s="25"/>
      <c r="C133" s="33"/>
      <c r="D133" s="33"/>
      <c r="E133" s="33"/>
      <c r="F133" s="33"/>
      <c r="G133" s="33"/>
    </row>
    <row r="134" spans="1:7">
      <c r="A134" s="25"/>
      <c r="B134" s="25"/>
      <c r="C134" s="33"/>
      <c r="D134" s="33"/>
      <c r="E134" s="33"/>
      <c r="F134" s="33"/>
      <c r="G134" s="33"/>
    </row>
    <row r="135" spans="1:7">
      <c r="A135" s="25"/>
      <c r="B135" s="25"/>
      <c r="C135" s="33"/>
      <c r="D135" s="33"/>
      <c r="E135" s="33"/>
      <c r="F135" s="33"/>
      <c r="G135" s="33"/>
    </row>
    <row r="136" spans="1:7">
      <c r="A136" s="25"/>
      <c r="B136" s="25"/>
      <c r="C136" s="33"/>
      <c r="D136" s="33"/>
      <c r="E136" s="33"/>
      <c r="F136" s="33"/>
      <c r="G136" s="33"/>
    </row>
    <row r="137" spans="1:7">
      <c r="A137" s="25"/>
      <c r="B137" s="25"/>
      <c r="C137" s="33"/>
      <c r="D137" s="33"/>
      <c r="E137" s="33"/>
      <c r="F137" s="33"/>
      <c r="G137" s="33"/>
    </row>
    <row r="138" spans="1:7">
      <c r="A138" s="25"/>
      <c r="B138" s="25"/>
      <c r="C138" s="33"/>
      <c r="D138" s="33"/>
      <c r="E138" s="33"/>
      <c r="F138" s="33"/>
      <c r="G138" s="33"/>
    </row>
    <row r="139" spans="1:7">
      <c r="A139" s="25"/>
      <c r="B139" s="25"/>
      <c r="C139" s="33"/>
      <c r="D139" s="33"/>
      <c r="E139" s="33"/>
      <c r="F139" s="33"/>
      <c r="G139" s="33"/>
    </row>
    <row r="140" spans="1:7">
      <c r="A140" s="25"/>
      <c r="B140" s="25"/>
      <c r="C140" s="33"/>
      <c r="D140" s="33"/>
      <c r="E140" s="33"/>
      <c r="F140" s="33"/>
      <c r="G140" s="33"/>
    </row>
    <row r="141" spans="1:7">
      <c r="A141" s="25"/>
      <c r="B141" s="25"/>
      <c r="C141" s="33"/>
      <c r="D141" s="33"/>
      <c r="E141" s="33"/>
      <c r="F141" s="33"/>
      <c r="G141" s="33"/>
    </row>
    <row r="142" spans="1:7">
      <c r="A142" s="25"/>
      <c r="B142" s="25"/>
      <c r="C142" s="33"/>
      <c r="D142" s="33"/>
      <c r="E142" s="33"/>
      <c r="F142" s="33"/>
      <c r="G142" s="33"/>
    </row>
    <row r="143" spans="1:7">
      <c r="A143" s="25"/>
      <c r="B143" s="25"/>
      <c r="C143" s="33"/>
      <c r="D143" s="33"/>
      <c r="E143" s="33"/>
      <c r="F143" s="33"/>
      <c r="G143" s="33"/>
    </row>
    <row r="144" spans="1:7">
      <c r="A144" s="25"/>
      <c r="B144" s="25"/>
      <c r="C144" s="33"/>
      <c r="D144" s="33"/>
      <c r="E144" s="33"/>
      <c r="F144" s="33"/>
      <c r="G144" s="33"/>
    </row>
    <row r="145" spans="1:7">
      <c r="A145" s="25"/>
      <c r="B145" s="25"/>
      <c r="C145" s="33"/>
      <c r="D145" s="33"/>
      <c r="E145" s="33"/>
      <c r="F145" s="33"/>
      <c r="G145" s="33"/>
    </row>
    <row r="146" spans="1:7">
      <c r="A146" s="25"/>
      <c r="B146" s="25"/>
      <c r="C146" s="33"/>
      <c r="D146" s="33"/>
      <c r="E146" s="33"/>
      <c r="F146" s="33"/>
      <c r="G146" s="33"/>
    </row>
    <row r="147" spans="1:7">
      <c r="A147" s="25"/>
      <c r="B147" s="25"/>
      <c r="C147" s="33"/>
      <c r="D147" s="33"/>
      <c r="E147" s="33"/>
      <c r="F147" s="33"/>
      <c r="G147" s="33"/>
    </row>
    <row r="148" spans="1:7">
      <c r="A148" s="25"/>
      <c r="B148" s="25"/>
      <c r="C148" s="33"/>
      <c r="D148" s="33"/>
      <c r="E148" s="33"/>
      <c r="F148" s="33"/>
      <c r="G148" s="33"/>
    </row>
    <row r="149" spans="1:7">
      <c r="A149" s="25"/>
      <c r="B149" s="25"/>
      <c r="C149" s="33"/>
      <c r="D149" s="33"/>
      <c r="E149" s="33"/>
      <c r="F149" s="33"/>
      <c r="G149" s="33"/>
    </row>
    <row r="150" spans="1:7">
      <c r="A150" s="25"/>
      <c r="B150" s="25"/>
      <c r="C150" s="33"/>
      <c r="D150" s="33"/>
      <c r="E150" s="33"/>
      <c r="F150" s="33"/>
      <c r="G150" s="33"/>
    </row>
    <row r="151" spans="1:7">
      <c r="A151" s="25"/>
      <c r="B151" s="25"/>
      <c r="C151" s="33"/>
      <c r="D151" s="33"/>
      <c r="E151" s="33"/>
      <c r="F151" s="33"/>
      <c r="G151" s="33"/>
    </row>
    <row r="152" spans="1:7">
      <c r="A152" s="25"/>
      <c r="B152" s="25"/>
      <c r="C152" s="33"/>
      <c r="D152" s="33"/>
      <c r="E152" s="33"/>
      <c r="F152" s="33"/>
      <c r="G152" s="33"/>
    </row>
    <row r="153" spans="1:7">
      <c r="A153" s="25"/>
      <c r="B153" s="25"/>
      <c r="C153" s="33"/>
      <c r="D153" s="33"/>
      <c r="E153" s="33"/>
      <c r="F153" s="33"/>
      <c r="G153" s="33"/>
    </row>
    <row r="154" spans="1:7">
      <c r="A154" s="25"/>
      <c r="B154" s="25"/>
      <c r="C154" s="33"/>
      <c r="D154" s="33"/>
      <c r="E154" s="33"/>
      <c r="F154" s="33"/>
      <c r="G154" s="33"/>
    </row>
    <row r="155" spans="1:7">
      <c r="A155" s="25"/>
      <c r="B155" s="25"/>
      <c r="C155" s="33"/>
      <c r="D155" s="33"/>
      <c r="E155" s="33"/>
      <c r="F155" s="33"/>
      <c r="G155" s="33"/>
    </row>
    <row r="156" spans="1:7">
      <c r="A156" s="25"/>
      <c r="B156" s="25"/>
      <c r="C156" s="35"/>
      <c r="D156" s="35"/>
      <c r="E156" s="35"/>
      <c r="F156" s="35"/>
      <c r="G156" s="35"/>
    </row>
    <row r="157" spans="1:7">
      <c r="A157" s="25"/>
      <c r="B157" s="25"/>
      <c r="C157" s="35"/>
      <c r="D157" s="35"/>
      <c r="E157" s="35"/>
      <c r="F157" s="35"/>
      <c r="G157" s="35"/>
    </row>
    <row r="158" spans="1:7">
      <c r="A158" s="25"/>
      <c r="B158" s="25"/>
      <c r="C158" s="33"/>
      <c r="D158" s="33"/>
      <c r="E158" s="33"/>
      <c r="F158" s="33"/>
      <c r="G158" s="33"/>
    </row>
    <row r="159" spans="1:7">
      <c r="A159" s="25"/>
      <c r="B159" s="25"/>
      <c r="C159" s="33"/>
      <c r="D159" s="33"/>
      <c r="E159" s="33"/>
      <c r="F159" s="33"/>
      <c r="G159" s="33"/>
    </row>
    <row r="160" spans="1:7">
      <c r="A160" s="25"/>
      <c r="B160" s="25"/>
      <c r="C160" s="33"/>
      <c r="D160" s="33"/>
      <c r="E160" s="33"/>
      <c r="F160" s="33"/>
      <c r="G160" s="33"/>
    </row>
    <row r="161" spans="1:7">
      <c r="A161" s="25"/>
      <c r="B161" s="25"/>
      <c r="C161" s="33"/>
      <c r="D161" s="33"/>
      <c r="E161" s="33"/>
      <c r="F161" s="33"/>
      <c r="G161" s="33"/>
    </row>
    <row r="162" spans="1:7">
      <c r="A162" s="25"/>
      <c r="B162" s="25"/>
      <c r="C162" s="33"/>
      <c r="D162" s="33"/>
      <c r="E162" s="33"/>
      <c r="F162" s="33"/>
      <c r="G162" s="33"/>
    </row>
    <row r="163" spans="1:7">
      <c r="A163" s="25"/>
      <c r="B163" s="25"/>
      <c r="C163" s="33"/>
      <c r="D163" s="33"/>
      <c r="E163" s="33"/>
      <c r="F163" s="33"/>
      <c r="G163" s="33"/>
    </row>
    <row r="164" spans="1:7">
      <c r="A164" s="25"/>
      <c r="B164" s="25"/>
      <c r="C164" s="33"/>
      <c r="D164" s="33"/>
      <c r="E164" s="33"/>
      <c r="F164" s="33"/>
      <c r="G164" s="33"/>
    </row>
    <row r="165" spans="1:7">
      <c r="A165" s="25"/>
      <c r="B165" s="25"/>
      <c r="C165" s="33"/>
      <c r="D165" s="33"/>
      <c r="E165" s="33"/>
      <c r="F165" s="33"/>
      <c r="G165" s="33"/>
    </row>
    <row r="166" spans="1:7">
      <c r="A166" s="25"/>
      <c r="B166" s="25"/>
      <c r="C166" s="33"/>
      <c r="D166" s="33"/>
      <c r="E166" s="33"/>
      <c r="F166" s="33"/>
      <c r="G166" s="33"/>
    </row>
    <row r="167" spans="1:7">
      <c r="A167" s="25"/>
      <c r="B167" s="25"/>
      <c r="C167" s="33"/>
      <c r="D167" s="33"/>
      <c r="E167" s="33"/>
      <c r="F167" s="33"/>
      <c r="G167" s="33"/>
    </row>
    <row r="168" spans="1:7">
      <c r="A168" s="25"/>
      <c r="B168" s="25"/>
      <c r="C168" s="33"/>
      <c r="D168" s="33"/>
      <c r="E168" s="33"/>
      <c r="F168" s="33"/>
      <c r="G168" s="33"/>
    </row>
    <row r="169" spans="1:7">
      <c r="A169" s="25"/>
      <c r="B169" s="25"/>
      <c r="C169" s="33"/>
      <c r="D169" s="33"/>
      <c r="E169" s="33"/>
      <c r="F169" s="33"/>
      <c r="G169" s="33"/>
    </row>
    <row r="170" spans="1:7">
      <c r="A170" s="25"/>
      <c r="B170" s="25"/>
      <c r="C170" s="33"/>
      <c r="D170" s="33"/>
      <c r="E170" s="33"/>
      <c r="F170" s="33"/>
      <c r="G170" s="33"/>
    </row>
    <row r="171" spans="1:7">
      <c r="A171" s="25"/>
      <c r="B171" s="25"/>
      <c r="C171" s="33"/>
      <c r="D171" s="33"/>
      <c r="E171" s="33"/>
      <c r="F171" s="33"/>
      <c r="G171" s="33"/>
    </row>
    <row r="172" spans="1:7">
      <c r="A172" s="25"/>
      <c r="B172" s="25"/>
      <c r="C172" s="33"/>
      <c r="D172" s="33"/>
      <c r="E172" s="33"/>
      <c r="F172" s="33"/>
      <c r="G172" s="33"/>
    </row>
    <row r="173" spans="1:7">
      <c r="A173" s="25"/>
      <c r="B173" s="25"/>
      <c r="C173" s="33"/>
      <c r="D173" s="33"/>
      <c r="E173" s="33"/>
      <c r="F173" s="33"/>
      <c r="G173" s="33"/>
    </row>
    <row r="174" spans="1:7">
      <c r="A174" s="25"/>
      <c r="B174" s="25"/>
      <c r="C174" s="33"/>
      <c r="D174" s="33"/>
      <c r="E174" s="33"/>
      <c r="F174" s="33"/>
      <c r="G174" s="33"/>
    </row>
    <row r="175" spans="1:7">
      <c r="A175" s="25"/>
      <c r="B175" s="25"/>
      <c r="C175" s="33"/>
      <c r="D175" s="33"/>
      <c r="E175" s="33"/>
      <c r="F175" s="33"/>
      <c r="G175" s="33"/>
    </row>
    <row r="176" spans="1:7">
      <c r="A176" s="25"/>
      <c r="B176" s="25"/>
      <c r="C176" s="33"/>
      <c r="D176" s="33"/>
      <c r="E176" s="33"/>
      <c r="F176" s="33"/>
      <c r="G176" s="33"/>
    </row>
    <row r="177" spans="1:7">
      <c r="A177" s="25"/>
      <c r="B177" s="25"/>
      <c r="C177" s="33"/>
      <c r="D177" s="33"/>
      <c r="E177" s="33"/>
      <c r="F177" s="33"/>
      <c r="G177" s="33"/>
    </row>
    <row r="178" spans="1:7">
      <c r="A178" s="25"/>
      <c r="B178" s="25"/>
      <c r="C178" s="33"/>
      <c r="D178" s="33"/>
      <c r="E178" s="33"/>
      <c r="F178" s="33"/>
      <c r="G178" s="33"/>
    </row>
    <row r="179" spans="1:7">
      <c r="A179" s="25"/>
      <c r="B179" s="25"/>
      <c r="C179" s="33"/>
      <c r="D179" s="33"/>
      <c r="E179" s="33"/>
      <c r="F179" s="33"/>
      <c r="G179" s="33"/>
    </row>
    <row r="180" spans="1:7">
      <c r="A180" s="25"/>
      <c r="B180" s="25"/>
      <c r="C180" s="33"/>
      <c r="D180" s="33"/>
      <c r="E180" s="33"/>
      <c r="F180" s="33"/>
      <c r="G180" s="33"/>
    </row>
    <row r="181" spans="1:7">
      <c r="A181" s="25"/>
      <c r="B181" s="25"/>
      <c r="C181" s="33"/>
      <c r="D181" s="33"/>
      <c r="E181" s="33"/>
      <c r="F181" s="33"/>
      <c r="G181" s="33"/>
    </row>
    <row r="182" spans="1:7">
      <c r="A182" s="25"/>
      <c r="B182" s="25"/>
      <c r="C182" s="33"/>
      <c r="D182" s="33"/>
      <c r="E182" s="33"/>
      <c r="F182" s="33"/>
      <c r="G182" s="33"/>
    </row>
    <row r="183" spans="1:7">
      <c r="A183" s="25"/>
      <c r="B183" s="25"/>
      <c r="C183" s="33"/>
      <c r="D183" s="33"/>
      <c r="E183" s="33"/>
      <c r="F183" s="33"/>
      <c r="G183" s="33"/>
    </row>
    <row r="184" spans="1:7">
      <c r="A184" s="25"/>
      <c r="B184" s="25"/>
      <c r="C184" s="33"/>
      <c r="D184" s="33"/>
      <c r="E184" s="33"/>
      <c r="F184" s="33"/>
      <c r="G184" s="33"/>
    </row>
    <row r="185" spans="1:7">
      <c r="A185" s="25"/>
      <c r="B185" s="25"/>
      <c r="C185" s="33"/>
      <c r="D185" s="33"/>
      <c r="E185" s="33"/>
      <c r="F185" s="33"/>
      <c r="G185" s="33"/>
    </row>
    <row r="186" spans="1:7">
      <c r="A186" s="25"/>
      <c r="B186" s="25"/>
      <c r="C186" s="33"/>
      <c r="D186" s="33"/>
      <c r="E186" s="33"/>
      <c r="F186" s="33"/>
      <c r="G186" s="33"/>
    </row>
    <row r="187" spans="1:7">
      <c r="A187" s="25"/>
      <c r="B187" s="25"/>
      <c r="C187" s="33"/>
      <c r="D187" s="33"/>
      <c r="E187" s="33"/>
      <c r="F187" s="33"/>
      <c r="G187" s="33"/>
    </row>
    <row r="188" spans="1:7">
      <c r="A188" s="25"/>
      <c r="B188" s="25"/>
      <c r="C188" s="33"/>
      <c r="D188" s="33"/>
      <c r="E188" s="33"/>
      <c r="F188" s="33"/>
      <c r="G188" s="33"/>
    </row>
    <row r="189" spans="1:7">
      <c r="A189" s="25"/>
      <c r="B189" s="25"/>
      <c r="C189" s="33"/>
      <c r="D189" s="33"/>
      <c r="E189" s="33"/>
      <c r="F189" s="33"/>
      <c r="G189" s="33"/>
    </row>
    <row r="190" spans="1:7">
      <c r="A190" s="25"/>
      <c r="B190" s="25"/>
      <c r="C190" s="33"/>
      <c r="D190" s="33"/>
      <c r="E190" s="33"/>
      <c r="F190" s="33"/>
      <c r="G190" s="33"/>
    </row>
    <row r="191" spans="1:7">
      <c r="A191" s="25"/>
      <c r="B191" s="25"/>
      <c r="C191" s="33"/>
      <c r="D191" s="33"/>
      <c r="E191" s="33"/>
      <c r="F191" s="33"/>
      <c r="G191" s="33"/>
    </row>
    <row r="192" spans="1:7">
      <c r="A192" s="25"/>
      <c r="B192" s="25"/>
      <c r="C192" s="33"/>
      <c r="D192" s="33"/>
      <c r="E192" s="33"/>
      <c r="F192" s="33"/>
      <c r="G192" s="33"/>
    </row>
    <row r="193" spans="1:7">
      <c r="A193" s="25"/>
      <c r="B193" s="25"/>
      <c r="C193" s="33"/>
      <c r="D193" s="33"/>
      <c r="E193" s="33"/>
      <c r="F193" s="33"/>
      <c r="G193" s="33"/>
    </row>
    <row r="194" spans="1:7">
      <c r="A194" s="25"/>
      <c r="B194" s="25"/>
      <c r="C194" s="33"/>
      <c r="D194" s="33"/>
      <c r="E194" s="33"/>
      <c r="F194" s="33"/>
      <c r="G194" s="33"/>
    </row>
    <row r="195" spans="1:7">
      <c r="A195" s="25"/>
      <c r="B195" s="25"/>
      <c r="C195" s="33"/>
      <c r="D195" s="33"/>
      <c r="E195" s="33"/>
      <c r="F195" s="33"/>
      <c r="G195" s="33"/>
    </row>
    <row r="196" spans="1:7">
      <c r="A196" s="25"/>
      <c r="B196" s="25"/>
      <c r="C196" s="33"/>
      <c r="D196" s="33"/>
      <c r="E196" s="33"/>
      <c r="F196" s="33"/>
      <c r="G196" s="33"/>
    </row>
    <row r="197" spans="1:7">
      <c r="A197" s="25"/>
      <c r="B197" s="25"/>
      <c r="C197" s="33"/>
      <c r="D197" s="33"/>
      <c r="E197" s="33"/>
      <c r="F197" s="33"/>
      <c r="G197" s="33"/>
    </row>
    <row r="198" spans="1:7">
      <c r="A198" s="25"/>
      <c r="B198" s="25"/>
      <c r="C198" s="33"/>
      <c r="D198" s="33"/>
      <c r="E198" s="33"/>
      <c r="F198" s="33"/>
      <c r="G198" s="33"/>
    </row>
    <row r="199" spans="1:7">
      <c r="A199" s="25"/>
      <c r="B199" s="25"/>
      <c r="C199" s="33"/>
      <c r="D199" s="33"/>
      <c r="E199" s="33"/>
      <c r="F199" s="33"/>
      <c r="G199" s="33"/>
    </row>
    <row r="200" spans="1:7">
      <c r="A200" s="25"/>
      <c r="B200" s="25"/>
      <c r="C200" s="33"/>
      <c r="D200" s="33"/>
      <c r="E200" s="33"/>
      <c r="F200" s="33"/>
      <c r="G200" s="33"/>
    </row>
    <row r="201" spans="1:7">
      <c r="A201" s="25"/>
      <c r="B201" s="25"/>
      <c r="C201" s="33"/>
      <c r="D201" s="33"/>
      <c r="E201" s="33"/>
      <c r="F201" s="33"/>
      <c r="G201" s="33"/>
    </row>
    <row r="202" spans="1:7">
      <c r="A202" s="25"/>
      <c r="B202" s="25"/>
      <c r="C202" s="33"/>
      <c r="D202" s="33"/>
      <c r="E202" s="33"/>
      <c r="F202" s="33"/>
      <c r="G202" s="33"/>
    </row>
    <row r="203" spans="1:7">
      <c r="A203" s="25"/>
      <c r="B203" s="25"/>
      <c r="C203" s="33"/>
      <c r="D203" s="33"/>
      <c r="E203" s="33"/>
      <c r="F203" s="33"/>
      <c r="G203" s="33"/>
    </row>
    <row r="204" spans="1:7">
      <c r="A204" s="25"/>
      <c r="B204" s="25"/>
      <c r="C204" s="33"/>
      <c r="D204" s="33"/>
      <c r="E204" s="33"/>
      <c r="F204" s="33"/>
      <c r="G204" s="33"/>
    </row>
    <row r="205" spans="1:7">
      <c r="A205" s="25"/>
      <c r="B205" s="25"/>
      <c r="C205" s="33"/>
      <c r="D205" s="33"/>
      <c r="E205" s="33"/>
      <c r="F205" s="33"/>
      <c r="G205" s="33"/>
    </row>
    <row r="206" spans="1:7">
      <c r="A206" s="25"/>
      <c r="B206" s="25"/>
      <c r="C206" s="33"/>
      <c r="D206" s="33"/>
      <c r="E206" s="33"/>
      <c r="F206" s="33"/>
      <c r="G206" s="33"/>
    </row>
    <row r="207" spans="1:7">
      <c r="A207" s="25"/>
      <c r="B207" s="25"/>
      <c r="C207" s="33"/>
      <c r="D207" s="33"/>
      <c r="E207" s="33"/>
      <c r="F207" s="33"/>
      <c r="G207" s="33"/>
    </row>
    <row r="208" spans="1:7">
      <c r="A208" s="25"/>
      <c r="B208" s="25"/>
      <c r="C208" s="33"/>
      <c r="D208" s="33"/>
      <c r="E208" s="33"/>
      <c r="F208" s="33"/>
      <c r="G208" s="33"/>
    </row>
    <row r="209" spans="1:7">
      <c r="A209" s="25"/>
      <c r="B209" s="25"/>
      <c r="C209" s="33"/>
      <c r="D209" s="33"/>
      <c r="E209" s="33"/>
      <c r="F209" s="33"/>
      <c r="G209" s="33"/>
    </row>
    <row r="210" spans="1:7">
      <c r="A210" s="25"/>
      <c r="B210" s="25"/>
      <c r="C210" s="33"/>
      <c r="D210" s="33"/>
      <c r="E210" s="33"/>
      <c r="F210" s="33"/>
      <c r="G210" s="33"/>
    </row>
  </sheetData>
  <mergeCells count="9">
    <mergeCell ref="A34:A42"/>
    <mergeCell ref="D3:E3"/>
    <mergeCell ref="D46:E46"/>
    <mergeCell ref="F46:G46"/>
    <mergeCell ref="F3:G3"/>
    <mergeCell ref="A8:A17"/>
    <mergeCell ref="A18:A22"/>
    <mergeCell ref="A23:A28"/>
    <mergeCell ref="A29:A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D3837-A5AB-5F42-98FE-4A409AED2A97}">
  <dimension ref="A1:I259"/>
  <sheetViews>
    <sheetView zoomScale="65" workbookViewId="0">
      <selection activeCell="D30" sqref="D30"/>
    </sheetView>
  </sheetViews>
  <sheetFormatPr baseColWidth="10" defaultRowHeight="16"/>
  <cols>
    <col min="1" max="1" width="20.1640625" style="105" bestFit="1" customWidth="1"/>
    <col min="2" max="2" width="21" style="105" bestFit="1" customWidth="1"/>
    <col min="3" max="3" width="20.1640625" style="105" bestFit="1" customWidth="1"/>
    <col min="4" max="4" width="56.33203125" style="105" bestFit="1" customWidth="1"/>
    <col min="5" max="5" width="18.33203125" style="105" bestFit="1" customWidth="1"/>
    <col min="6" max="6" width="22.33203125" style="105" bestFit="1" customWidth="1"/>
    <col min="7" max="7" width="21.33203125" style="2" bestFit="1" customWidth="1"/>
    <col min="8" max="8" width="6.5" style="105" customWidth="1"/>
    <col min="9" max="16384" width="10.83203125" style="105"/>
  </cols>
  <sheetData>
    <row r="1" spans="1:9" ht="24">
      <c r="A1" s="331" t="s">
        <v>1174</v>
      </c>
      <c r="B1" s="331"/>
      <c r="C1" s="331"/>
      <c r="E1" s="323" t="s">
        <v>1293</v>
      </c>
      <c r="F1" s="323"/>
    </row>
    <row r="2" spans="1:9" s="112" customFormat="1" ht="18">
      <c r="A2" s="106" t="s">
        <v>520</v>
      </c>
      <c r="B2" s="107" t="s">
        <v>519</v>
      </c>
      <c r="C2" s="108" t="s">
        <v>518</v>
      </c>
      <c r="D2" s="109" t="s">
        <v>987</v>
      </c>
      <c r="E2" s="110" t="s">
        <v>0</v>
      </c>
      <c r="F2" s="110" t="s">
        <v>1</v>
      </c>
      <c r="G2" s="111" t="s">
        <v>2</v>
      </c>
    </row>
    <row r="3" spans="1:9" ht="17">
      <c r="A3" s="332" t="s">
        <v>3</v>
      </c>
      <c r="B3" s="113" t="s">
        <v>4</v>
      </c>
      <c r="C3" s="114" t="s">
        <v>5</v>
      </c>
      <c r="D3" s="3" t="s">
        <v>6</v>
      </c>
      <c r="E3" s="3" t="s">
        <v>7</v>
      </c>
      <c r="F3" s="4" t="s">
        <v>7</v>
      </c>
      <c r="G3" s="2" t="s">
        <v>8</v>
      </c>
      <c r="I3" s="115" t="s">
        <v>515</v>
      </c>
    </row>
    <row r="4" spans="1:9" ht="17">
      <c r="A4" s="333"/>
      <c r="B4" s="335" t="s">
        <v>9</v>
      </c>
      <c r="C4" s="338" t="s">
        <v>10</v>
      </c>
      <c r="D4" s="5" t="s">
        <v>11</v>
      </c>
      <c r="E4" s="6" t="s">
        <v>12</v>
      </c>
      <c r="F4" s="6" t="s">
        <v>13</v>
      </c>
      <c r="G4" s="2" t="s">
        <v>8</v>
      </c>
      <c r="I4" s="116"/>
    </row>
    <row r="5" spans="1:9" ht="17">
      <c r="A5" s="333"/>
      <c r="B5" s="336"/>
      <c r="C5" s="339"/>
      <c r="D5" s="5" t="s">
        <v>14</v>
      </c>
      <c r="E5" s="2" t="s">
        <v>15</v>
      </c>
      <c r="F5" s="7" t="s">
        <v>16</v>
      </c>
      <c r="G5" s="2" t="s">
        <v>8</v>
      </c>
      <c r="I5" s="116" t="s">
        <v>1175</v>
      </c>
    </row>
    <row r="6" spans="1:9" ht="17">
      <c r="A6" s="333"/>
      <c r="B6" s="337"/>
      <c r="C6" s="340"/>
      <c r="D6" s="2" t="s">
        <v>17</v>
      </c>
      <c r="E6" s="2" t="s">
        <v>18</v>
      </c>
      <c r="F6" s="4" t="s">
        <v>7</v>
      </c>
      <c r="G6" s="2" t="s">
        <v>8</v>
      </c>
      <c r="I6" s="117" t="s">
        <v>556</v>
      </c>
    </row>
    <row r="7" spans="1:9" ht="17">
      <c r="A7" s="333"/>
      <c r="B7" s="341" t="s">
        <v>19</v>
      </c>
      <c r="C7" s="343" t="s">
        <v>20</v>
      </c>
      <c r="D7" s="17" t="s">
        <v>21</v>
      </c>
      <c r="E7" s="6" t="s">
        <v>22</v>
      </c>
      <c r="F7" s="6" t="s">
        <v>23</v>
      </c>
      <c r="G7" s="2" t="s">
        <v>24</v>
      </c>
      <c r="I7" s="117" t="s">
        <v>557</v>
      </c>
    </row>
    <row r="8" spans="1:9" ht="17">
      <c r="A8" s="333"/>
      <c r="B8" s="342"/>
      <c r="C8" s="344"/>
      <c r="D8" s="16" t="s">
        <v>25</v>
      </c>
      <c r="E8" s="7" t="s">
        <v>26</v>
      </c>
      <c r="F8" s="7" t="s">
        <v>27</v>
      </c>
      <c r="G8" s="2" t="s">
        <v>28</v>
      </c>
    </row>
    <row r="9" spans="1:9" ht="17">
      <c r="A9" s="333"/>
      <c r="B9" s="341" t="s">
        <v>29</v>
      </c>
      <c r="C9" s="343" t="s">
        <v>30</v>
      </c>
      <c r="D9" s="17" t="s">
        <v>31</v>
      </c>
      <c r="E9" s="2" t="s">
        <v>32</v>
      </c>
      <c r="F9" s="6" t="s">
        <v>33</v>
      </c>
      <c r="G9" s="2" t="s">
        <v>24</v>
      </c>
      <c r="I9" s="118" t="s">
        <v>521</v>
      </c>
    </row>
    <row r="10" spans="1:9" ht="17">
      <c r="A10" s="333"/>
      <c r="B10" s="346"/>
      <c r="C10" s="345"/>
      <c r="D10" s="2" t="s">
        <v>34</v>
      </c>
      <c r="E10" s="7" t="s">
        <v>35</v>
      </c>
      <c r="F10" s="4" t="s">
        <v>7</v>
      </c>
      <c r="G10" s="2" t="s">
        <v>8</v>
      </c>
      <c r="I10" s="119" t="s">
        <v>532</v>
      </c>
    </row>
    <row r="11" spans="1:9" ht="17">
      <c r="A11" s="333"/>
      <c r="B11" s="346"/>
      <c r="C11" s="345"/>
      <c r="D11" s="2" t="s">
        <v>36</v>
      </c>
      <c r="E11" s="7" t="s">
        <v>37</v>
      </c>
      <c r="F11" s="4" t="s">
        <v>7</v>
      </c>
      <c r="G11" s="2" t="s">
        <v>8</v>
      </c>
    </row>
    <row r="12" spans="1:9" ht="17">
      <c r="A12" s="333"/>
      <c r="B12" s="346"/>
      <c r="C12" s="345"/>
      <c r="D12" s="2" t="s">
        <v>39</v>
      </c>
      <c r="E12" s="7" t="s">
        <v>40</v>
      </c>
      <c r="F12" s="4" t="s">
        <v>7</v>
      </c>
      <c r="G12" s="2" t="s">
        <v>8</v>
      </c>
      <c r="I12" s="116"/>
    </row>
    <row r="13" spans="1:9" ht="17">
      <c r="A13" s="333"/>
      <c r="B13" s="346"/>
      <c r="C13" s="345"/>
      <c r="D13" s="3" t="s">
        <v>38</v>
      </c>
      <c r="E13" s="3" t="s">
        <v>7</v>
      </c>
      <c r="F13" s="4" t="s">
        <v>7</v>
      </c>
      <c r="G13" s="2" t="s">
        <v>8</v>
      </c>
      <c r="I13" s="116"/>
    </row>
    <row r="14" spans="1:9" ht="17">
      <c r="A14" s="333"/>
      <c r="B14" s="346"/>
      <c r="C14" s="345"/>
      <c r="D14" s="3" t="s">
        <v>41</v>
      </c>
      <c r="E14" s="3" t="s">
        <v>7</v>
      </c>
      <c r="F14" s="4" t="s">
        <v>7</v>
      </c>
      <c r="G14" s="2" t="s">
        <v>8</v>
      </c>
      <c r="I14" s="116"/>
    </row>
    <row r="15" spans="1:9">
      <c r="A15" s="333"/>
      <c r="B15" s="346"/>
      <c r="C15" s="120" t="s">
        <v>516</v>
      </c>
      <c r="D15" s="3" t="s">
        <v>517</v>
      </c>
      <c r="E15" s="2"/>
      <c r="F15" s="2"/>
    </row>
    <row r="16" spans="1:9" ht="17">
      <c r="A16" s="333"/>
      <c r="B16" s="346"/>
      <c r="C16" s="347" t="s">
        <v>42</v>
      </c>
      <c r="D16" s="5" t="s">
        <v>44</v>
      </c>
      <c r="E16" s="10" t="s">
        <v>45</v>
      </c>
      <c r="F16" s="7" t="s">
        <v>46</v>
      </c>
      <c r="G16" s="2" t="s">
        <v>8</v>
      </c>
    </row>
    <row r="17" spans="1:7" ht="17">
      <c r="A17" s="333"/>
      <c r="B17" s="346"/>
      <c r="C17" s="345"/>
      <c r="D17" s="5" t="s">
        <v>47</v>
      </c>
      <c r="E17" s="10" t="s">
        <v>48</v>
      </c>
      <c r="F17" s="7" t="s">
        <v>49</v>
      </c>
      <c r="G17" s="2" t="s">
        <v>8</v>
      </c>
    </row>
    <row r="18" spans="1:7" ht="17">
      <c r="A18" s="333"/>
      <c r="B18" s="346"/>
      <c r="C18" s="345"/>
      <c r="D18" s="2" t="s">
        <v>50</v>
      </c>
      <c r="E18" s="10" t="s">
        <v>51</v>
      </c>
      <c r="F18" s="4" t="s">
        <v>7</v>
      </c>
      <c r="G18" s="2" t="s">
        <v>8</v>
      </c>
    </row>
    <row r="19" spans="1:7" ht="17">
      <c r="A19" s="333"/>
      <c r="B19" s="346"/>
      <c r="C19" s="345"/>
      <c r="D19" s="2" t="s">
        <v>52</v>
      </c>
      <c r="E19" s="10" t="s">
        <v>53</v>
      </c>
      <c r="F19" s="4" t="s">
        <v>7</v>
      </c>
      <c r="G19" s="2" t="s">
        <v>8</v>
      </c>
    </row>
    <row r="20" spans="1:7" ht="17">
      <c r="A20" s="333"/>
      <c r="B20" s="346"/>
      <c r="C20" s="345"/>
      <c r="D20" s="2" t="s">
        <v>54</v>
      </c>
      <c r="E20" s="10" t="s">
        <v>55</v>
      </c>
      <c r="F20" s="4" t="s">
        <v>7</v>
      </c>
      <c r="G20" s="2" t="s">
        <v>8</v>
      </c>
    </row>
    <row r="21" spans="1:7" ht="17">
      <c r="A21" s="333"/>
      <c r="B21" s="346"/>
      <c r="C21" s="345"/>
      <c r="D21" s="2" t="s">
        <v>57</v>
      </c>
      <c r="E21" s="10" t="s">
        <v>58</v>
      </c>
      <c r="F21" s="4" t="s">
        <v>7</v>
      </c>
      <c r="G21" s="2" t="s">
        <v>8</v>
      </c>
    </row>
    <row r="22" spans="1:7" ht="17">
      <c r="A22" s="333"/>
      <c r="B22" s="346"/>
      <c r="C22" s="345"/>
      <c r="D22" s="3" t="s">
        <v>56</v>
      </c>
      <c r="E22" s="3" t="s">
        <v>7</v>
      </c>
      <c r="F22" s="4" t="s">
        <v>7</v>
      </c>
      <c r="G22" s="2" t="s">
        <v>8</v>
      </c>
    </row>
    <row r="23" spans="1:7" ht="17">
      <c r="A23" s="333"/>
      <c r="B23" s="346"/>
      <c r="C23" s="348"/>
      <c r="D23" s="3" t="s">
        <v>59</v>
      </c>
      <c r="E23" s="3" t="s">
        <v>7</v>
      </c>
      <c r="F23" s="4" t="s">
        <v>7</v>
      </c>
      <c r="G23" s="2" t="s">
        <v>8</v>
      </c>
    </row>
    <row r="24" spans="1:7" ht="17">
      <c r="A24" s="333"/>
      <c r="B24" s="346"/>
      <c r="C24" s="121" t="s">
        <v>60</v>
      </c>
      <c r="D24" s="17" t="s">
        <v>61</v>
      </c>
      <c r="E24" s="6" t="s">
        <v>62</v>
      </c>
      <c r="F24" s="6" t="s">
        <v>63</v>
      </c>
      <c r="G24" s="2" t="s">
        <v>43</v>
      </c>
    </row>
    <row r="25" spans="1:7">
      <c r="A25" s="333"/>
      <c r="B25" s="346"/>
      <c r="C25" s="120" t="s">
        <v>522</v>
      </c>
      <c r="D25" s="3" t="s">
        <v>517</v>
      </c>
      <c r="E25" s="2"/>
      <c r="F25" s="2"/>
    </row>
    <row r="26" spans="1:7">
      <c r="A26" s="333"/>
      <c r="B26" s="346"/>
      <c r="C26" s="122" t="s">
        <v>64</v>
      </c>
      <c r="D26" s="17" t="s">
        <v>65</v>
      </c>
      <c r="E26" s="7">
        <v>2909923303</v>
      </c>
      <c r="F26" s="10">
        <v>2909926281</v>
      </c>
      <c r="G26" s="105" t="s">
        <v>514</v>
      </c>
    </row>
    <row r="27" spans="1:7">
      <c r="A27" s="333"/>
      <c r="B27" s="346"/>
      <c r="C27" s="120" t="s">
        <v>523</v>
      </c>
      <c r="D27" s="3" t="s">
        <v>517</v>
      </c>
      <c r="E27" s="2"/>
      <c r="F27" s="2"/>
    </row>
    <row r="28" spans="1:7">
      <c r="A28" s="333"/>
      <c r="B28" s="346"/>
      <c r="C28" s="123" t="s">
        <v>524</v>
      </c>
      <c r="D28" s="3" t="s">
        <v>517</v>
      </c>
      <c r="E28" s="2"/>
      <c r="F28" s="2"/>
    </row>
    <row r="29" spans="1:7" ht="17">
      <c r="A29" s="333"/>
      <c r="B29" s="346"/>
      <c r="C29" s="347" t="s">
        <v>66</v>
      </c>
      <c r="D29" s="17" t="s">
        <v>69</v>
      </c>
      <c r="E29" s="7" t="s">
        <v>70</v>
      </c>
      <c r="F29" s="10" t="s">
        <v>71</v>
      </c>
      <c r="G29" s="2" t="s">
        <v>43</v>
      </c>
    </row>
    <row r="30" spans="1:7" ht="17">
      <c r="A30" s="333"/>
      <c r="B30" s="346"/>
      <c r="C30" s="345"/>
      <c r="D30" s="17" t="s">
        <v>72</v>
      </c>
      <c r="E30" s="7" t="s">
        <v>73</v>
      </c>
      <c r="F30" s="10" t="s">
        <v>74</v>
      </c>
      <c r="G30" s="2" t="s">
        <v>43</v>
      </c>
    </row>
    <row r="31" spans="1:7" ht="17">
      <c r="A31" s="333"/>
      <c r="B31" s="346"/>
      <c r="C31" s="345"/>
      <c r="D31" s="17" t="s">
        <v>75</v>
      </c>
      <c r="E31" s="7" t="s">
        <v>76</v>
      </c>
      <c r="F31" s="10" t="s">
        <v>77</v>
      </c>
      <c r="G31" s="2" t="s">
        <v>28</v>
      </c>
    </row>
    <row r="32" spans="1:7" ht="17">
      <c r="A32" s="333"/>
      <c r="B32" s="346"/>
      <c r="C32" s="345"/>
      <c r="D32" s="17" t="s">
        <v>79</v>
      </c>
      <c r="E32" s="2" t="s">
        <v>80</v>
      </c>
      <c r="F32" s="6" t="s">
        <v>81</v>
      </c>
      <c r="G32" s="2" t="s">
        <v>43</v>
      </c>
    </row>
    <row r="33" spans="1:7" ht="17">
      <c r="A33" s="333"/>
      <c r="B33" s="346"/>
      <c r="C33" s="348"/>
      <c r="D33" s="2" t="s">
        <v>67</v>
      </c>
      <c r="E33" s="7" t="s">
        <v>68</v>
      </c>
      <c r="F33" s="3" t="s">
        <v>7</v>
      </c>
      <c r="G33" s="2" t="s">
        <v>8</v>
      </c>
    </row>
    <row r="34" spans="1:7" ht="17">
      <c r="A34" s="333"/>
      <c r="B34" s="346"/>
      <c r="C34" s="347" t="s">
        <v>82</v>
      </c>
      <c r="D34" s="5" t="s">
        <v>83</v>
      </c>
      <c r="E34" s="2" t="s">
        <v>84</v>
      </c>
      <c r="F34" s="6" t="s">
        <v>85</v>
      </c>
      <c r="G34" s="2" t="s">
        <v>8</v>
      </c>
    </row>
    <row r="35" spans="1:7" ht="17">
      <c r="A35" s="333"/>
      <c r="B35" s="346"/>
      <c r="C35" s="345"/>
      <c r="D35" s="5" t="s">
        <v>86</v>
      </c>
      <c r="E35" s="10" t="s">
        <v>87</v>
      </c>
      <c r="F35" s="7" t="s">
        <v>88</v>
      </c>
      <c r="G35" s="2" t="s">
        <v>8</v>
      </c>
    </row>
    <row r="36" spans="1:7" ht="17">
      <c r="A36" s="333"/>
      <c r="B36" s="346"/>
      <c r="C36" s="345"/>
      <c r="D36" s="5" t="s">
        <v>89</v>
      </c>
      <c r="E36" s="10" t="s">
        <v>90</v>
      </c>
      <c r="F36" s="7" t="s">
        <v>91</v>
      </c>
      <c r="G36" s="2" t="s">
        <v>8</v>
      </c>
    </row>
    <row r="37" spans="1:7" ht="17">
      <c r="A37" s="333"/>
      <c r="B37" s="346"/>
      <c r="C37" s="345"/>
      <c r="D37" s="5" t="s">
        <v>92</v>
      </c>
      <c r="E37" s="10" t="s">
        <v>93</v>
      </c>
      <c r="F37" s="7" t="s">
        <v>94</v>
      </c>
      <c r="G37" s="2" t="s">
        <v>8</v>
      </c>
    </row>
    <row r="38" spans="1:7" ht="17">
      <c r="A38" s="333"/>
      <c r="B38" s="346"/>
      <c r="C38" s="345"/>
      <c r="D38" s="5" t="s">
        <v>95</v>
      </c>
      <c r="E38" s="10" t="s">
        <v>96</v>
      </c>
      <c r="F38" s="7" t="s">
        <v>97</v>
      </c>
      <c r="G38" s="2" t="s">
        <v>8</v>
      </c>
    </row>
    <row r="39" spans="1:7" ht="17">
      <c r="A39" s="333"/>
      <c r="B39" s="346"/>
      <c r="C39" s="345"/>
      <c r="D39" s="5" t="s">
        <v>98</v>
      </c>
      <c r="E39" s="10" t="s">
        <v>99</v>
      </c>
      <c r="F39" s="7" t="s">
        <v>100</v>
      </c>
      <c r="G39" s="2" t="s">
        <v>8</v>
      </c>
    </row>
    <row r="40" spans="1:7" ht="17">
      <c r="A40" s="333"/>
      <c r="B40" s="346"/>
      <c r="C40" s="345"/>
      <c r="D40" s="5" t="s">
        <v>103</v>
      </c>
      <c r="E40" s="10" t="s">
        <v>104</v>
      </c>
      <c r="F40" s="7" t="s">
        <v>105</v>
      </c>
      <c r="G40" s="2" t="s">
        <v>8</v>
      </c>
    </row>
    <row r="41" spans="1:7" ht="17">
      <c r="A41" s="333"/>
      <c r="B41" s="346"/>
      <c r="C41" s="345"/>
      <c r="D41" s="5" t="s">
        <v>110</v>
      </c>
      <c r="E41" s="10" t="s">
        <v>111</v>
      </c>
      <c r="F41" s="7" t="s">
        <v>112</v>
      </c>
      <c r="G41" s="2" t="s">
        <v>8</v>
      </c>
    </row>
    <row r="42" spans="1:7" ht="17">
      <c r="A42" s="333"/>
      <c r="B42" s="346"/>
      <c r="C42" s="345"/>
      <c r="D42" s="5" t="s">
        <v>117</v>
      </c>
      <c r="E42" s="10" t="s">
        <v>118</v>
      </c>
      <c r="F42" s="7" t="s">
        <v>119</v>
      </c>
      <c r="G42" s="2" t="s">
        <v>8</v>
      </c>
    </row>
    <row r="43" spans="1:7" ht="17">
      <c r="A43" s="333"/>
      <c r="B43" s="346"/>
      <c r="C43" s="345"/>
      <c r="D43" s="5" t="s">
        <v>120</v>
      </c>
      <c r="E43" s="10" t="s">
        <v>121</v>
      </c>
      <c r="F43" s="7" t="s">
        <v>122</v>
      </c>
      <c r="G43" s="2" t="s">
        <v>8</v>
      </c>
    </row>
    <row r="44" spans="1:7" ht="17">
      <c r="A44" s="333"/>
      <c r="B44" s="346"/>
      <c r="C44" s="345"/>
      <c r="D44" s="5" t="s">
        <v>135</v>
      </c>
      <c r="E44" s="10" t="s">
        <v>136</v>
      </c>
      <c r="F44" s="7" t="s">
        <v>137</v>
      </c>
      <c r="G44" s="2" t="s">
        <v>8</v>
      </c>
    </row>
    <row r="45" spans="1:7" ht="17">
      <c r="A45" s="333"/>
      <c r="B45" s="346"/>
      <c r="C45" s="345"/>
      <c r="D45" s="5" t="s">
        <v>138</v>
      </c>
      <c r="E45" s="10" t="s">
        <v>139</v>
      </c>
      <c r="F45" s="7" t="s">
        <v>140</v>
      </c>
      <c r="G45" s="2" t="s">
        <v>8</v>
      </c>
    </row>
    <row r="46" spans="1:7" ht="17">
      <c r="A46" s="333"/>
      <c r="B46" s="346"/>
      <c r="C46" s="345"/>
      <c r="D46" s="5" t="s">
        <v>143</v>
      </c>
      <c r="E46" s="10" t="s">
        <v>144</v>
      </c>
      <c r="F46" s="7" t="s">
        <v>145</v>
      </c>
      <c r="G46" s="2" t="s">
        <v>8</v>
      </c>
    </row>
    <row r="47" spans="1:7" ht="17">
      <c r="A47" s="333"/>
      <c r="B47" s="346"/>
      <c r="C47" s="345"/>
      <c r="D47" s="17" t="s">
        <v>147</v>
      </c>
      <c r="E47" s="10" t="s">
        <v>148</v>
      </c>
      <c r="F47" s="7" t="s">
        <v>149</v>
      </c>
      <c r="G47" s="2" t="s">
        <v>28</v>
      </c>
    </row>
    <row r="48" spans="1:7" ht="17">
      <c r="A48" s="333"/>
      <c r="B48" s="346"/>
      <c r="C48" s="345"/>
      <c r="D48" s="17" t="s">
        <v>150</v>
      </c>
      <c r="E48" s="10" t="s">
        <v>151</v>
      </c>
      <c r="F48" s="7" t="s">
        <v>152</v>
      </c>
      <c r="G48" s="2" t="s">
        <v>28</v>
      </c>
    </row>
    <row r="49" spans="1:7" ht="17">
      <c r="A49" s="333"/>
      <c r="B49" s="346"/>
      <c r="C49" s="345"/>
      <c r="D49" s="2" t="s">
        <v>101</v>
      </c>
      <c r="E49" s="10" t="s">
        <v>102</v>
      </c>
      <c r="F49" s="4" t="s">
        <v>7</v>
      </c>
      <c r="G49" s="2" t="s">
        <v>8</v>
      </c>
    </row>
    <row r="50" spans="1:7" ht="17">
      <c r="A50" s="333"/>
      <c r="B50" s="346"/>
      <c r="C50" s="345"/>
      <c r="D50" s="2" t="s">
        <v>106</v>
      </c>
      <c r="E50" s="10" t="s">
        <v>107</v>
      </c>
      <c r="F50" s="4" t="s">
        <v>7</v>
      </c>
      <c r="G50" s="2" t="s">
        <v>8</v>
      </c>
    </row>
    <row r="51" spans="1:7" ht="17">
      <c r="A51" s="333"/>
      <c r="B51" s="346"/>
      <c r="C51" s="345"/>
      <c r="D51" s="2" t="s">
        <v>108</v>
      </c>
      <c r="E51" s="10" t="s">
        <v>109</v>
      </c>
      <c r="F51" s="4" t="s">
        <v>7</v>
      </c>
      <c r="G51" s="2" t="s">
        <v>8</v>
      </c>
    </row>
    <row r="52" spans="1:7" ht="17">
      <c r="A52" s="333"/>
      <c r="B52" s="346"/>
      <c r="C52" s="345"/>
      <c r="D52" s="2" t="s">
        <v>113</v>
      </c>
      <c r="E52" s="10" t="s">
        <v>114</v>
      </c>
      <c r="F52" s="4" t="s">
        <v>7</v>
      </c>
      <c r="G52" s="2" t="s">
        <v>8</v>
      </c>
    </row>
    <row r="53" spans="1:7" ht="17">
      <c r="A53" s="333"/>
      <c r="B53" s="346"/>
      <c r="C53" s="345"/>
      <c r="D53" s="2" t="s">
        <v>115</v>
      </c>
      <c r="E53" s="10" t="s">
        <v>116</v>
      </c>
      <c r="F53" s="4" t="s">
        <v>7</v>
      </c>
      <c r="G53" s="2" t="s">
        <v>8</v>
      </c>
    </row>
    <row r="54" spans="1:7" ht="17">
      <c r="A54" s="333"/>
      <c r="B54" s="346"/>
      <c r="C54" s="345"/>
      <c r="D54" s="2" t="s">
        <v>123</v>
      </c>
      <c r="E54" s="10" t="s">
        <v>124</v>
      </c>
      <c r="F54" s="4" t="s">
        <v>7</v>
      </c>
      <c r="G54" s="2" t="s">
        <v>8</v>
      </c>
    </row>
    <row r="55" spans="1:7" ht="17">
      <c r="A55" s="333"/>
      <c r="B55" s="346"/>
      <c r="C55" s="345"/>
      <c r="D55" s="2" t="s">
        <v>125</v>
      </c>
      <c r="E55" s="10" t="s">
        <v>126</v>
      </c>
      <c r="F55" s="4" t="s">
        <v>7</v>
      </c>
      <c r="G55" s="2" t="s">
        <v>8</v>
      </c>
    </row>
    <row r="56" spans="1:7" ht="17">
      <c r="A56" s="333"/>
      <c r="B56" s="346"/>
      <c r="C56" s="345"/>
      <c r="D56" s="2" t="s">
        <v>127</v>
      </c>
      <c r="E56" s="10" t="s">
        <v>128</v>
      </c>
      <c r="F56" s="4" t="s">
        <v>7</v>
      </c>
      <c r="G56" s="2" t="s">
        <v>8</v>
      </c>
    </row>
    <row r="57" spans="1:7" ht="17">
      <c r="A57" s="333"/>
      <c r="B57" s="346"/>
      <c r="C57" s="345"/>
      <c r="D57" s="2" t="s">
        <v>131</v>
      </c>
      <c r="E57" s="10" t="s">
        <v>132</v>
      </c>
      <c r="F57" s="4" t="s">
        <v>7</v>
      </c>
      <c r="G57" s="2" t="s">
        <v>8</v>
      </c>
    </row>
    <row r="58" spans="1:7" ht="17">
      <c r="A58" s="333"/>
      <c r="B58" s="346"/>
      <c r="C58" s="345"/>
      <c r="D58" s="2" t="s">
        <v>133</v>
      </c>
      <c r="E58" s="10" t="s">
        <v>134</v>
      </c>
      <c r="F58" s="4" t="s">
        <v>7</v>
      </c>
      <c r="G58" s="2" t="s">
        <v>8</v>
      </c>
    </row>
    <row r="59" spans="1:7" ht="17">
      <c r="A59" s="333"/>
      <c r="B59" s="346"/>
      <c r="C59" s="345"/>
      <c r="D59" s="2" t="s">
        <v>141</v>
      </c>
      <c r="E59" s="10" t="s">
        <v>142</v>
      </c>
      <c r="F59" s="4" t="s">
        <v>7</v>
      </c>
      <c r="G59" s="2" t="s">
        <v>8</v>
      </c>
    </row>
    <row r="60" spans="1:7" ht="17">
      <c r="A60" s="333"/>
      <c r="B60" s="346"/>
      <c r="C60" s="345"/>
      <c r="D60" s="3" t="s">
        <v>129</v>
      </c>
      <c r="E60" s="3" t="s">
        <v>7</v>
      </c>
      <c r="F60" s="4" t="s">
        <v>7</v>
      </c>
      <c r="G60" s="2" t="s">
        <v>8</v>
      </c>
    </row>
    <row r="61" spans="1:7" ht="17">
      <c r="A61" s="333"/>
      <c r="B61" s="346"/>
      <c r="C61" s="345"/>
      <c r="D61" s="3" t="s">
        <v>130</v>
      </c>
      <c r="E61" s="3" t="s">
        <v>7</v>
      </c>
      <c r="F61" s="4" t="s">
        <v>7</v>
      </c>
      <c r="G61" s="2" t="s">
        <v>8</v>
      </c>
    </row>
    <row r="62" spans="1:7" ht="17">
      <c r="A62" s="333"/>
      <c r="B62" s="346"/>
      <c r="C62" s="345"/>
      <c r="D62" s="3" t="s">
        <v>146</v>
      </c>
      <c r="E62" s="3" t="s">
        <v>7</v>
      </c>
      <c r="F62" s="4" t="s">
        <v>7</v>
      </c>
      <c r="G62" s="2" t="s">
        <v>8</v>
      </c>
    </row>
    <row r="63" spans="1:7" ht="17">
      <c r="A63" s="333"/>
      <c r="B63" s="346"/>
      <c r="C63" s="347" t="s">
        <v>525</v>
      </c>
      <c r="D63" s="17" t="s">
        <v>154</v>
      </c>
      <c r="E63" s="7" t="s">
        <v>155</v>
      </c>
      <c r="F63" s="7" t="s">
        <v>156</v>
      </c>
      <c r="G63" s="2" t="s">
        <v>43</v>
      </c>
    </row>
    <row r="64" spans="1:7" ht="17">
      <c r="A64" s="333"/>
      <c r="B64" s="346"/>
      <c r="C64" s="348"/>
      <c r="D64" s="3" t="s">
        <v>153</v>
      </c>
      <c r="E64" s="4" t="s">
        <v>7</v>
      </c>
      <c r="F64" s="4" t="s">
        <v>7</v>
      </c>
      <c r="G64" s="2" t="s">
        <v>8</v>
      </c>
    </row>
    <row r="65" spans="1:7" ht="17">
      <c r="A65" s="333"/>
      <c r="B65" s="346"/>
      <c r="C65" s="347" t="s">
        <v>157</v>
      </c>
      <c r="D65" s="17" t="s">
        <v>158</v>
      </c>
      <c r="E65" s="6" t="s">
        <v>159</v>
      </c>
      <c r="F65" s="6" t="s">
        <v>160</v>
      </c>
      <c r="G65" s="2" t="s">
        <v>43</v>
      </c>
    </row>
    <row r="66" spans="1:7" ht="17">
      <c r="A66" s="333"/>
      <c r="B66" s="346"/>
      <c r="C66" s="345"/>
      <c r="D66" s="17" t="s">
        <v>161</v>
      </c>
      <c r="E66" s="7" t="s">
        <v>162</v>
      </c>
      <c r="F66" s="7" t="s">
        <v>163</v>
      </c>
      <c r="G66" s="2" t="s">
        <v>24</v>
      </c>
    </row>
    <row r="67" spans="1:7" ht="17">
      <c r="A67" s="333"/>
      <c r="B67" s="346"/>
      <c r="C67" s="345"/>
      <c r="D67" s="17" t="s">
        <v>173</v>
      </c>
      <c r="E67" s="7" t="s">
        <v>174</v>
      </c>
      <c r="F67" s="7" t="s">
        <v>175</v>
      </c>
      <c r="G67" s="2" t="s">
        <v>28</v>
      </c>
    </row>
    <row r="68" spans="1:7" ht="17">
      <c r="A68" s="333"/>
      <c r="B68" s="346"/>
      <c r="C68" s="345"/>
      <c r="D68" s="17" t="s">
        <v>176</v>
      </c>
      <c r="E68" s="7" t="s">
        <v>177</v>
      </c>
      <c r="F68" s="7" t="s">
        <v>178</v>
      </c>
      <c r="G68" s="2" t="s">
        <v>43</v>
      </c>
    </row>
    <row r="69" spans="1:7" ht="17">
      <c r="A69" s="333"/>
      <c r="B69" s="346"/>
      <c r="C69" s="345"/>
      <c r="D69" s="17" t="s">
        <v>188</v>
      </c>
      <c r="E69" s="7" t="s">
        <v>189</v>
      </c>
      <c r="F69" s="7" t="s">
        <v>190</v>
      </c>
      <c r="G69" s="2" t="s">
        <v>43</v>
      </c>
    </row>
    <row r="70" spans="1:7" ht="17">
      <c r="A70" s="333"/>
      <c r="B70" s="346"/>
      <c r="C70" s="345"/>
      <c r="D70" s="17" t="s">
        <v>164</v>
      </c>
      <c r="E70" s="7" t="s">
        <v>165</v>
      </c>
      <c r="F70" s="7" t="s">
        <v>166</v>
      </c>
      <c r="G70" s="2" t="s">
        <v>43</v>
      </c>
    </row>
    <row r="71" spans="1:7" ht="17">
      <c r="A71" s="333"/>
      <c r="B71" s="346"/>
      <c r="C71" s="345"/>
      <c r="D71" s="17" t="s">
        <v>167</v>
      </c>
      <c r="E71" s="7" t="s">
        <v>168</v>
      </c>
      <c r="F71" s="7" t="s">
        <v>169</v>
      </c>
      <c r="G71" s="2" t="s">
        <v>43</v>
      </c>
    </row>
    <row r="72" spans="1:7" ht="17">
      <c r="A72" s="333"/>
      <c r="B72" s="346"/>
      <c r="C72" s="345"/>
      <c r="D72" s="17" t="s">
        <v>170</v>
      </c>
      <c r="E72" s="7" t="s">
        <v>171</v>
      </c>
      <c r="F72" s="7" t="s">
        <v>172</v>
      </c>
      <c r="G72" s="2" t="s">
        <v>24</v>
      </c>
    </row>
    <row r="73" spans="1:7" ht="17">
      <c r="A73" s="333"/>
      <c r="B73" s="346"/>
      <c r="C73" s="345"/>
      <c r="D73" s="17" t="s">
        <v>179</v>
      </c>
      <c r="E73" s="7" t="s">
        <v>180</v>
      </c>
      <c r="F73" s="7" t="s">
        <v>181</v>
      </c>
      <c r="G73" s="2" t="s">
        <v>43</v>
      </c>
    </row>
    <row r="74" spans="1:7" ht="17">
      <c r="A74" s="333"/>
      <c r="B74" s="346"/>
      <c r="C74" s="345"/>
      <c r="D74" s="17" t="s">
        <v>182</v>
      </c>
      <c r="E74" s="7" t="s">
        <v>183</v>
      </c>
      <c r="F74" s="7" t="s">
        <v>184</v>
      </c>
      <c r="G74" s="2" t="s">
        <v>43</v>
      </c>
    </row>
    <row r="75" spans="1:7" ht="17">
      <c r="A75" s="333"/>
      <c r="B75" s="346"/>
      <c r="C75" s="345"/>
      <c r="D75" s="17" t="s">
        <v>185</v>
      </c>
      <c r="E75" s="7" t="s">
        <v>186</v>
      </c>
      <c r="F75" s="7" t="s">
        <v>187</v>
      </c>
      <c r="G75" s="2" t="s">
        <v>28</v>
      </c>
    </row>
    <row r="76" spans="1:7">
      <c r="A76" s="333"/>
      <c r="B76" s="346"/>
      <c r="C76" s="120" t="s">
        <v>527</v>
      </c>
      <c r="D76" s="3" t="s">
        <v>517</v>
      </c>
      <c r="E76" s="8"/>
      <c r="F76" s="8"/>
    </row>
    <row r="77" spans="1:7">
      <c r="A77" s="333"/>
      <c r="B77" s="346"/>
      <c r="C77" s="121" t="s">
        <v>526</v>
      </c>
      <c r="D77" s="17" t="s">
        <v>191</v>
      </c>
      <c r="E77" s="10" t="s">
        <v>192</v>
      </c>
      <c r="F77" s="10" t="s">
        <v>193</v>
      </c>
      <c r="G77" s="2" t="s">
        <v>43</v>
      </c>
    </row>
    <row r="78" spans="1:7" ht="17">
      <c r="A78" s="333"/>
      <c r="B78" s="346"/>
      <c r="C78" s="347" t="s">
        <v>194</v>
      </c>
      <c r="D78" s="17" t="s">
        <v>195</v>
      </c>
      <c r="E78" s="6" t="s">
        <v>196</v>
      </c>
      <c r="F78" s="7" t="s">
        <v>197</v>
      </c>
      <c r="G78" s="2" t="s">
        <v>43</v>
      </c>
    </row>
    <row r="79" spans="1:7" ht="17">
      <c r="A79" s="333"/>
      <c r="B79" s="346"/>
      <c r="C79" s="345"/>
      <c r="D79" s="17" t="s">
        <v>206</v>
      </c>
      <c r="E79" s="10" t="s">
        <v>207</v>
      </c>
      <c r="F79" s="7" t="s">
        <v>208</v>
      </c>
      <c r="G79" s="2" t="s">
        <v>43</v>
      </c>
    </row>
    <row r="80" spans="1:7" ht="17">
      <c r="A80" s="333"/>
      <c r="B80" s="346"/>
      <c r="C80" s="345"/>
      <c r="D80" s="17" t="s">
        <v>209</v>
      </c>
      <c r="E80" s="10" t="s">
        <v>210</v>
      </c>
      <c r="F80" s="7" t="s">
        <v>211</v>
      </c>
      <c r="G80" s="2" t="s">
        <v>43</v>
      </c>
    </row>
    <row r="81" spans="1:7" ht="17">
      <c r="A81" s="333"/>
      <c r="B81" s="346"/>
      <c r="C81" s="345"/>
      <c r="D81" s="17" t="s">
        <v>212</v>
      </c>
      <c r="E81" s="10" t="s">
        <v>213</v>
      </c>
      <c r="F81" s="7" t="s">
        <v>214</v>
      </c>
      <c r="G81" s="2" t="s">
        <v>28</v>
      </c>
    </row>
    <row r="82" spans="1:7" ht="17">
      <c r="A82" s="333"/>
      <c r="B82" s="346"/>
      <c r="C82" s="345"/>
      <c r="D82" s="17" t="s">
        <v>215</v>
      </c>
      <c r="E82" s="10" t="s">
        <v>216</v>
      </c>
      <c r="F82" s="7" t="s">
        <v>217</v>
      </c>
      <c r="G82" s="2" t="s">
        <v>28</v>
      </c>
    </row>
    <row r="83" spans="1:7" ht="17">
      <c r="A83" s="333"/>
      <c r="B83" s="346"/>
      <c r="C83" s="345"/>
      <c r="D83" s="17" t="s">
        <v>221</v>
      </c>
      <c r="E83" s="10" t="s">
        <v>222</v>
      </c>
      <c r="F83" s="7" t="s">
        <v>223</v>
      </c>
      <c r="G83" s="2" t="s">
        <v>28</v>
      </c>
    </row>
    <row r="84" spans="1:7" ht="17">
      <c r="A84" s="333"/>
      <c r="B84" s="346"/>
      <c r="C84" s="345"/>
      <c r="D84" s="17" t="s">
        <v>198</v>
      </c>
      <c r="E84" s="2" t="s">
        <v>199</v>
      </c>
      <c r="F84" s="6" t="s">
        <v>200</v>
      </c>
      <c r="G84" s="2" t="s">
        <v>43</v>
      </c>
    </row>
    <row r="85" spans="1:7" ht="17">
      <c r="A85" s="333"/>
      <c r="B85" s="346"/>
      <c r="C85" s="345"/>
      <c r="D85" s="17" t="s">
        <v>218</v>
      </c>
      <c r="E85" s="10" t="s">
        <v>219</v>
      </c>
      <c r="F85" s="7" t="s">
        <v>220</v>
      </c>
      <c r="G85" s="2" t="s">
        <v>28</v>
      </c>
    </row>
    <row r="86" spans="1:7" ht="17">
      <c r="A86" s="333"/>
      <c r="B86" s="346"/>
      <c r="C86" s="345"/>
      <c r="D86" s="17" t="s">
        <v>203</v>
      </c>
      <c r="E86" s="10" t="s">
        <v>204</v>
      </c>
      <c r="F86" s="7" t="s">
        <v>205</v>
      </c>
      <c r="G86" s="2" t="s">
        <v>28</v>
      </c>
    </row>
    <row r="87" spans="1:7" ht="17">
      <c r="A87" s="333"/>
      <c r="B87" s="342"/>
      <c r="C87" s="344"/>
      <c r="D87" s="2" t="s">
        <v>201</v>
      </c>
      <c r="E87" s="10" t="s">
        <v>202</v>
      </c>
      <c r="F87" s="4" t="s">
        <v>7</v>
      </c>
      <c r="G87" s="2" t="s">
        <v>8</v>
      </c>
    </row>
    <row r="88" spans="1:7" ht="34">
      <c r="A88" s="333"/>
      <c r="B88" s="349" t="s">
        <v>224</v>
      </c>
      <c r="C88" s="343" t="s">
        <v>225</v>
      </c>
      <c r="D88" s="15" t="s">
        <v>528</v>
      </c>
      <c r="E88" s="6" t="s">
        <v>226</v>
      </c>
      <c r="F88" s="6" t="s">
        <v>227</v>
      </c>
      <c r="G88" s="2" t="s">
        <v>8</v>
      </c>
    </row>
    <row r="89" spans="1:7" ht="17">
      <c r="A89" s="333"/>
      <c r="B89" s="349"/>
      <c r="C89" s="345"/>
      <c r="D89" s="15" t="s">
        <v>228</v>
      </c>
      <c r="E89" s="7" t="s">
        <v>229</v>
      </c>
      <c r="F89" s="7" t="s">
        <v>230</v>
      </c>
      <c r="G89" s="2" t="s">
        <v>8</v>
      </c>
    </row>
    <row r="90" spans="1:7">
      <c r="A90" s="333"/>
      <c r="B90" s="349"/>
      <c r="C90" s="345"/>
      <c r="D90" s="17" t="s">
        <v>232</v>
      </c>
      <c r="E90" s="10">
        <v>2795624261</v>
      </c>
      <c r="F90" s="7">
        <v>2795623811</v>
      </c>
      <c r="G90" s="2" t="s">
        <v>514</v>
      </c>
    </row>
    <row r="91" spans="1:7" ht="17">
      <c r="A91" s="333"/>
      <c r="B91" s="349"/>
      <c r="C91" s="345"/>
      <c r="D91" s="17" t="s">
        <v>235</v>
      </c>
      <c r="E91" s="10" t="s">
        <v>236</v>
      </c>
      <c r="F91" s="7" t="s">
        <v>237</v>
      </c>
      <c r="G91" s="2" t="s">
        <v>28</v>
      </c>
    </row>
    <row r="92" spans="1:7" ht="17">
      <c r="A92" s="333"/>
      <c r="B92" s="349"/>
      <c r="C92" s="345"/>
      <c r="D92" s="2" t="s">
        <v>233</v>
      </c>
      <c r="E92" s="10" t="s">
        <v>234</v>
      </c>
      <c r="F92" s="4" t="s">
        <v>7</v>
      </c>
      <c r="G92" s="2" t="s">
        <v>8</v>
      </c>
    </row>
    <row r="93" spans="1:7" ht="17">
      <c r="A93" s="333"/>
      <c r="B93" s="349"/>
      <c r="C93" s="345"/>
      <c r="D93" s="4" t="s">
        <v>231</v>
      </c>
      <c r="E93" s="4" t="s">
        <v>7</v>
      </c>
      <c r="F93" s="4" t="s">
        <v>7</v>
      </c>
      <c r="G93" s="2" t="s">
        <v>8</v>
      </c>
    </row>
    <row r="94" spans="1:7" ht="17">
      <c r="A94" s="333"/>
      <c r="B94" s="349"/>
      <c r="C94" s="345"/>
      <c r="D94" s="3" t="s">
        <v>238</v>
      </c>
      <c r="E94" s="3" t="s">
        <v>7</v>
      </c>
      <c r="F94" s="4" t="s">
        <v>7</v>
      </c>
      <c r="G94" s="2" t="s">
        <v>8</v>
      </c>
    </row>
    <row r="95" spans="1:7" ht="17">
      <c r="A95" s="333"/>
      <c r="B95" s="349"/>
      <c r="C95" s="345"/>
      <c r="D95" s="3" t="s">
        <v>239</v>
      </c>
      <c r="E95" s="3" t="s">
        <v>7</v>
      </c>
      <c r="F95" s="4" t="s">
        <v>7</v>
      </c>
      <c r="G95" s="2" t="s">
        <v>8</v>
      </c>
    </row>
    <row r="96" spans="1:7" ht="17">
      <c r="A96" s="333"/>
      <c r="B96" s="349"/>
      <c r="C96" s="348"/>
      <c r="D96" s="3" t="s">
        <v>240</v>
      </c>
      <c r="E96" s="3" t="s">
        <v>7</v>
      </c>
      <c r="F96" s="4" t="s">
        <v>7</v>
      </c>
      <c r="G96" s="2" t="s">
        <v>8</v>
      </c>
    </row>
    <row r="97" spans="1:7" ht="17">
      <c r="A97" s="333"/>
      <c r="B97" s="349"/>
      <c r="C97" s="347" t="s">
        <v>241</v>
      </c>
      <c r="D97" s="17" t="s">
        <v>242</v>
      </c>
      <c r="E97" s="2" t="s">
        <v>243</v>
      </c>
      <c r="F97" s="7" t="s">
        <v>244</v>
      </c>
      <c r="G97" s="2" t="s">
        <v>24</v>
      </c>
    </row>
    <row r="98" spans="1:7" ht="17">
      <c r="A98" s="333"/>
      <c r="B98" s="349"/>
      <c r="C98" s="345"/>
      <c r="D98" s="17" t="s">
        <v>245</v>
      </c>
      <c r="E98" s="10" t="s">
        <v>246</v>
      </c>
      <c r="F98" s="7" t="s">
        <v>247</v>
      </c>
      <c r="G98" s="2" t="s">
        <v>28</v>
      </c>
    </row>
    <row r="99" spans="1:7" ht="17">
      <c r="A99" s="333"/>
      <c r="B99" s="349"/>
      <c r="C99" s="345"/>
      <c r="D99" s="17" t="s">
        <v>248</v>
      </c>
      <c r="E99" s="7" t="s">
        <v>249</v>
      </c>
      <c r="F99" s="7" t="s">
        <v>250</v>
      </c>
      <c r="G99" s="2" t="s">
        <v>28</v>
      </c>
    </row>
    <row r="100" spans="1:7" ht="17">
      <c r="A100" s="333"/>
      <c r="B100" s="349"/>
      <c r="C100" s="345"/>
      <c r="D100" s="17" t="s">
        <v>251</v>
      </c>
      <c r="E100" s="7" t="s">
        <v>252</v>
      </c>
      <c r="F100" s="7" t="s">
        <v>253</v>
      </c>
      <c r="G100" s="2" t="s">
        <v>28</v>
      </c>
    </row>
    <row r="101" spans="1:7" ht="17">
      <c r="A101" s="333"/>
      <c r="B101" s="349"/>
      <c r="C101" s="345"/>
      <c r="D101" s="17" t="s">
        <v>254</v>
      </c>
      <c r="E101" s="7" t="s">
        <v>255</v>
      </c>
      <c r="F101" s="7" t="s">
        <v>256</v>
      </c>
      <c r="G101" s="2" t="s">
        <v>28</v>
      </c>
    </row>
    <row r="102" spans="1:7" ht="17">
      <c r="A102" s="333"/>
      <c r="B102" s="349"/>
      <c r="C102" s="345"/>
      <c r="D102" s="12" t="s">
        <v>259</v>
      </c>
      <c r="E102" s="7" t="s">
        <v>260</v>
      </c>
      <c r="F102" s="4" t="s">
        <v>7</v>
      </c>
      <c r="G102" s="2" t="s">
        <v>8</v>
      </c>
    </row>
    <row r="103" spans="1:7" ht="17">
      <c r="A103" s="333"/>
      <c r="B103" s="349"/>
      <c r="C103" s="345"/>
      <c r="D103" s="12" t="s">
        <v>261</v>
      </c>
      <c r="E103" s="7" t="s">
        <v>262</v>
      </c>
      <c r="F103" s="4" t="s">
        <v>7</v>
      </c>
      <c r="G103" s="2" t="s">
        <v>8</v>
      </c>
    </row>
    <row r="104" spans="1:7" ht="17">
      <c r="A104" s="333"/>
      <c r="B104" s="349"/>
      <c r="C104" s="345"/>
      <c r="D104" s="13" t="s">
        <v>257</v>
      </c>
      <c r="E104" s="4" t="s">
        <v>7</v>
      </c>
      <c r="F104" s="4" t="s">
        <v>7</v>
      </c>
      <c r="G104" s="2" t="s">
        <v>8</v>
      </c>
    </row>
    <row r="105" spans="1:7" ht="17">
      <c r="A105" s="333"/>
      <c r="B105" s="349"/>
      <c r="C105" s="345"/>
      <c r="D105" s="13" t="s">
        <v>258</v>
      </c>
      <c r="E105" s="4" t="s">
        <v>7</v>
      </c>
      <c r="F105" s="4" t="s">
        <v>7</v>
      </c>
      <c r="G105" s="2" t="s">
        <v>8</v>
      </c>
    </row>
    <row r="106" spans="1:7" ht="17">
      <c r="A106" s="333"/>
      <c r="B106" s="349"/>
      <c r="C106" s="347" t="s">
        <v>263</v>
      </c>
      <c r="D106" s="5" t="s">
        <v>264</v>
      </c>
      <c r="E106" s="7" t="s">
        <v>265</v>
      </c>
      <c r="F106" s="7" t="s">
        <v>266</v>
      </c>
      <c r="G106" s="2" t="s">
        <v>8</v>
      </c>
    </row>
    <row r="107" spans="1:7" ht="17">
      <c r="A107" s="333"/>
      <c r="B107" s="349"/>
      <c r="C107" s="345"/>
      <c r="D107" s="3" t="s">
        <v>267</v>
      </c>
      <c r="E107" s="4" t="s">
        <v>7</v>
      </c>
      <c r="F107" s="4" t="s">
        <v>7</v>
      </c>
      <c r="G107" s="2" t="s">
        <v>8</v>
      </c>
    </row>
    <row r="108" spans="1:7" ht="17">
      <c r="A108" s="333"/>
      <c r="B108" s="349"/>
      <c r="C108" s="348"/>
      <c r="D108" s="3" t="s">
        <v>268</v>
      </c>
      <c r="E108" s="4" t="s">
        <v>7</v>
      </c>
      <c r="F108" s="4" t="s">
        <v>7</v>
      </c>
      <c r="G108" s="2" t="s">
        <v>8</v>
      </c>
    </row>
    <row r="109" spans="1:7">
      <c r="A109" s="333"/>
      <c r="B109" s="349"/>
      <c r="C109" s="120" t="s">
        <v>534</v>
      </c>
      <c r="D109" s="3" t="s">
        <v>517</v>
      </c>
      <c r="E109" s="10"/>
      <c r="F109" s="10"/>
    </row>
    <row r="110" spans="1:7">
      <c r="A110" s="333"/>
      <c r="B110" s="349"/>
      <c r="C110" s="124" t="s">
        <v>529</v>
      </c>
      <c r="D110" s="10" t="s">
        <v>269</v>
      </c>
      <c r="E110" s="3" t="s">
        <v>7</v>
      </c>
      <c r="F110" s="10" t="s">
        <v>270</v>
      </c>
      <c r="G110" s="10" t="s">
        <v>28</v>
      </c>
    </row>
    <row r="111" spans="1:7">
      <c r="A111" s="333"/>
      <c r="B111" s="349"/>
      <c r="C111" s="120" t="s">
        <v>535</v>
      </c>
      <c r="D111" s="3" t="s">
        <v>517</v>
      </c>
      <c r="E111" s="10"/>
      <c r="F111" s="10"/>
    </row>
    <row r="112" spans="1:7">
      <c r="A112" s="333"/>
      <c r="B112" s="349"/>
      <c r="C112" s="356" t="s">
        <v>271</v>
      </c>
      <c r="D112" s="2" t="s">
        <v>272</v>
      </c>
      <c r="E112" s="10" t="s">
        <v>273</v>
      </c>
      <c r="F112" s="3" t="s">
        <v>7</v>
      </c>
      <c r="G112" s="2" t="s">
        <v>8</v>
      </c>
    </row>
    <row r="113" spans="1:7">
      <c r="A113" s="333"/>
      <c r="B113" s="349"/>
      <c r="C113" s="354"/>
      <c r="D113" s="2" t="s">
        <v>274</v>
      </c>
      <c r="E113" s="10" t="s">
        <v>275</v>
      </c>
      <c r="F113" s="3" t="s">
        <v>7</v>
      </c>
      <c r="G113" s="2" t="s">
        <v>8</v>
      </c>
    </row>
    <row r="114" spans="1:7">
      <c r="A114" s="333"/>
      <c r="B114" s="349"/>
      <c r="C114" s="354"/>
      <c r="D114" s="2" t="s">
        <v>276</v>
      </c>
      <c r="E114" s="10" t="s">
        <v>277</v>
      </c>
      <c r="F114" s="3" t="s">
        <v>7</v>
      </c>
      <c r="G114" s="2" t="s">
        <v>8</v>
      </c>
    </row>
    <row r="115" spans="1:7">
      <c r="A115" s="333"/>
      <c r="B115" s="349"/>
      <c r="C115" s="355"/>
      <c r="D115" s="2" t="s">
        <v>278</v>
      </c>
      <c r="E115" s="10" t="s">
        <v>279</v>
      </c>
      <c r="F115" s="3" t="s">
        <v>7</v>
      </c>
      <c r="G115" s="2" t="s">
        <v>8</v>
      </c>
    </row>
    <row r="116" spans="1:7">
      <c r="A116" s="333"/>
      <c r="B116" s="341" t="s">
        <v>280</v>
      </c>
      <c r="C116" s="125" t="s">
        <v>536</v>
      </c>
      <c r="D116" s="3" t="s">
        <v>517</v>
      </c>
      <c r="E116" s="2"/>
      <c r="F116" s="2"/>
    </row>
    <row r="117" spans="1:7" ht="34">
      <c r="A117" s="333"/>
      <c r="B117" s="346"/>
      <c r="C117" s="347" t="s">
        <v>281</v>
      </c>
      <c r="D117" s="19" t="s">
        <v>282</v>
      </c>
      <c r="E117" s="7" t="s">
        <v>530</v>
      </c>
      <c r="F117" s="7" t="s">
        <v>283</v>
      </c>
      <c r="G117" s="2" t="s">
        <v>28</v>
      </c>
    </row>
    <row r="118" spans="1:7" ht="17">
      <c r="A118" s="333"/>
      <c r="B118" s="346"/>
      <c r="C118" s="348"/>
      <c r="D118" s="3" t="s">
        <v>284</v>
      </c>
      <c r="E118" s="4" t="s">
        <v>7</v>
      </c>
      <c r="F118" s="4" t="s">
        <v>7</v>
      </c>
      <c r="G118" s="2" t="s">
        <v>8</v>
      </c>
    </row>
    <row r="119" spans="1:7" ht="17">
      <c r="A119" s="333"/>
      <c r="B119" s="346"/>
      <c r="C119" s="126" t="s">
        <v>285</v>
      </c>
      <c r="D119" s="17" t="s">
        <v>286</v>
      </c>
      <c r="E119" s="7" t="s">
        <v>287</v>
      </c>
      <c r="F119" s="7" t="s">
        <v>288</v>
      </c>
      <c r="G119" s="2" t="s">
        <v>531</v>
      </c>
    </row>
    <row r="120" spans="1:7" ht="17">
      <c r="A120" s="333"/>
      <c r="B120" s="346"/>
      <c r="C120" s="347" t="s">
        <v>289</v>
      </c>
      <c r="D120" s="17" t="s">
        <v>290</v>
      </c>
      <c r="E120" s="7" t="s">
        <v>291</v>
      </c>
      <c r="F120" s="7" t="s">
        <v>292</v>
      </c>
      <c r="G120" s="2" t="s">
        <v>28</v>
      </c>
    </row>
    <row r="121" spans="1:7" ht="17">
      <c r="A121" s="333"/>
      <c r="B121" s="346"/>
      <c r="C121" s="348"/>
      <c r="D121" s="17" t="s">
        <v>293</v>
      </c>
      <c r="E121" s="7" t="s">
        <v>294</v>
      </c>
      <c r="F121" s="7" t="s">
        <v>295</v>
      </c>
      <c r="G121" s="2" t="s">
        <v>43</v>
      </c>
    </row>
    <row r="122" spans="1:7" ht="17">
      <c r="A122" s="333"/>
      <c r="B122" s="346"/>
      <c r="C122" s="124" t="s">
        <v>296</v>
      </c>
      <c r="D122" s="3" t="s">
        <v>297</v>
      </c>
      <c r="E122" s="3" t="s">
        <v>7</v>
      </c>
      <c r="F122" s="4" t="s">
        <v>7</v>
      </c>
      <c r="G122" s="2" t="s">
        <v>8</v>
      </c>
    </row>
    <row r="123" spans="1:7">
      <c r="A123" s="333"/>
      <c r="B123" s="346"/>
      <c r="C123" s="120" t="s">
        <v>537</v>
      </c>
      <c r="D123" s="3" t="s">
        <v>517</v>
      </c>
      <c r="E123" s="10"/>
      <c r="F123" s="10"/>
    </row>
    <row r="124" spans="1:7" ht="17">
      <c r="A124" s="333"/>
      <c r="B124" s="346"/>
      <c r="C124" s="347" t="s">
        <v>298</v>
      </c>
      <c r="D124" s="5" t="s">
        <v>301</v>
      </c>
      <c r="E124" s="10" t="s">
        <v>302</v>
      </c>
      <c r="F124" s="7" t="s">
        <v>303</v>
      </c>
      <c r="G124" s="2" t="s">
        <v>8</v>
      </c>
    </row>
    <row r="125" spans="1:7" ht="17">
      <c r="A125" s="333"/>
      <c r="B125" s="346"/>
      <c r="C125" s="345"/>
      <c r="D125" s="17" t="s">
        <v>304</v>
      </c>
      <c r="E125" s="10" t="s">
        <v>305</v>
      </c>
      <c r="F125" s="7" t="s">
        <v>306</v>
      </c>
      <c r="G125" s="2" t="s">
        <v>43</v>
      </c>
    </row>
    <row r="126" spans="1:7" ht="17">
      <c r="A126" s="333"/>
      <c r="B126" s="346"/>
      <c r="C126" s="345"/>
      <c r="D126" s="17" t="s">
        <v>307</v>
      </c>
      <c r="E126" s="10" t="s">
        <v>308</v>
      </c>
      <c r="F126" s="7" t="s">
        <v>309</v>
      </c>
      <c r="G126" s="2" t="s">
        <v>43</v>
      </c>
    </row>
    <row r="127" spans="1:7" ht="17">
      <c r="A127" s="333"/>
      <c r="B127" s="346"/>
      <c r="C127" s="345"/>
      <c r="D127" s="17" t="s">
        <v>310</v>
      </c>
      <c r="E127" s="10" t="s">
        <v>311</v>
      </c>
      <c r="F127" s="7" t="s">
        <v>312</v>
      </c>
      <c r="G127" s="2" t="s">
        <v>43</v>
      </c>
    </row>
    <row r="128" spans="1:7" ht="17">
      <c r="A128" s="333"/>
      <c r="B128" s="346"/>
      <c r="C128" s="345"/>
      <c r="D128" s="17" t="s">
        <v>313</v>
      </c>
      <c r="E128" s="10" t="s">
        <v>314</v>
      </c>
      <c r="F128" s="7" t="s">
        <v>315</v>
      </c>
      <c r="G128" s="2" t="s">
        <v>28</v>
      </c>
    </row>
    <row r="129" spans="1:7" ht="17">
      <c r="A129" s="333"/>
      <c r="B129" s="346"/>
      <c r="C129" s="345"/>
      <c r="D129" s="12" t="s">
        <v>299</v>
      </c>
      <c r="E129" s="7" t="s">
        <v>300</v>
      </c>
      <c r="F129" s="3" t="s">
        <v>7</v>
      </c>
      <c r="G129" s="2" t="s">
        <v>8</v>
      </c>
    </row>
    <row r="130" spans="1:7" ht="17">
      <c r="A130" s="333"/>
      <c r="B130" s="346"/>
      <c r="C130" s="345"/>
      <c r="D130" s="2" t="s">
        <v>316</v>
      </c>
      <c r="E130" s="10" t="s">
        <v>317</v>
      </c>
      <c r="F130" s="4" t="s">
        <v>7</v>
      </c>
      <c r="G130" s="2" t="s">
        <v>8</v>
      </c>
    </row>
    <row r="131" spans="1:7" ht="17">
      <c r="A131" s="333"/>
      <c r="B131" s="346"/>
      <c r="C131" s="345"/>
      <c r="D131" s="3" t="s">
        <v>318</v>
      </c>
      <c r="E131" s="3" t="s">
        <v>7</v>
      </c>
      <c r="F131" s="4" t="s">
        <v>7</v>
      </c>
      <c r="G131" s="2" t="s">
        <v>8</v>
      </c>
    </row>
    <row r="132" spans="1:7" ht="17">
      <c r="A132" s="333"/>
      <c r="B132" s="346"/>
      <c r="C132" s="345"/>
      <c r="D132" s="3" t="s">
        <v>319</v>
      </c>
      <c r="E132" s="3" t="s">
        <v>7</v>
      </c>
      <c r="F132" s="4" t="s">
        <v>7</v>
      </c>
      <c r="G132" s="2" t="s">
        <v>8</v>
      </c>
    </row>
    <row r="133" spans="1:7" ht="17">
      <c r="A133" s="333"/>
      <c r="B133" s="346"/>
      <c r="C133" s="347" t="s">
        <v>320</v>
      </c>
      <c r="D133" s="19" t="s">
        <v>533</v>
      </c>
      <c r="E133" s="2" t="s">
        <v>321</v>
      </c>
      <c r="F133" s="6" t="s">
        <v>322</v>
      </c>
      <c r="G133" s="2" t="s">
        <v>43</v>
      </c>
    </row>
    <row r="134" spans="1:7" s="127" customFormat="1" ht="17">
      <c r="A134" s="333"/>
      <c r="B134" s="346"/>
      <c r="C134" s="345"/>
      <c r="D134" s="20" t="s">
        <v>326</v>
      </c>
      <c r="E134" s="10" t="s">
        <v>327</v>
      </c>
      <c r="F134" s="7" t="s">
        <v>328</v>
      </c>
      <c r="G134" s="2" t="s">
        <v>43</v>
      </c>
    </row>
    <row r="135" spans="1:7" s="127" customFormat="1" ht="17">
      <c r="A135" s="333"/>
      <c r="B135" s="346"/>
      <c r="C135" s="345"/>
      <c r="D135" s="20" t="s">
        <v>323</v>
      </c>
      <c r="E135" s="10" t="s">
        <v>324</v>
      </c>
      <c r="F135" s="7" t="s">
        <v>325</v>
      </c>
      <c r="G135" s="2" t="s">
        <v>28</v>
      </c>
    </row>
    <row r="136" spans="1:7" ht="17">
      <c r="A136" s="333"/>
      <c r="B136" s="346"/>
      <c r="C136" s="345"/>
      <c r="D136" s="19" t="s">
        <v>333</v>
      </c>
      <c r="E136" s="10" t="s">
        <v>334</v>
      </c>
      <c r="F136" s="7" t="s">
        <v>335</v>
      </c>
      <c r="G136" s="2" t="s">
        <v>28</v>
      </c>
    </row>
    <row r="137" spans="1:7" ht="17">
      <c r="A137" s="333"/>
      <c r="B137" s="346"/>
      <c r="C137" s="345"/>
      <c r="D137" s="6" t="s">
        <v>329</v>
      </c>
      <c r="E137" s="10" t="s">
        <v>330</v>
      </c>
      <c r="F137" s="4" t="s">
        <v>7</v>
      </c>
      <c r="G137" s="2" t="s">
        <v>8</v>
      </c>
    </row>
    <row r="138" spans="1:7" ht="17">
      <c r="A138" s="333"/>
      <c r="B138" s="346"/>
      <c r="C138" s="345"/>
      <c r="D138" s="4" t="s">
        <v>331</v>
      </c>
      <c r="E138" s="3" t="s">
        <v>7</v>
      </c>
      <c r="F138" s="4" t="s">
        <v>7</v>
      </c>
      <c r="G138" s="2" t="s">
        <v>8</v>
      </c>
    </row>
    <row r="139" spans="1:7" ht="17">
      <c r="A139" s="333"/>
      <c r="B139" s="346"/>
      <c r="C139" s="344"/>
      <c r="D139" s="4" t="s">
        <v>332</v>
      </c>
      <c r="E139" s="3" t="s">
        <v>7</v>
      </c>
      <c r="F139" s="4" t="s">
        <v>7</v>
      </c>
      <c r="G139" s="2" t="s">
        <v>8</v>
      </c>
    </row>
    <row r="140" spans="1:7" ht="17">
      <c r="A140" s="333"/>
      <c r="B140" s="357" t="s">
        <v>336</v>
      </c>
      <c r="C140" s="353" t="s">
        <v>337</v>
      </c>
      <c r="D140" s="12" t="s">
        <v>338</v>
      </c>
      <c r="E140" s="7" t="s">
        <v>339</v>
      </c>
      <c r="F140" s="4" t="s">
        <v>7</v>
      </c>
      <c r="G140" s="2" t="s">
        <v>8</v>
      </c>
    </row>
    <row r="141" spans="1:7" ht="17">
      <c r="A141" s="333"/>
      <c r="B141" s="357"/>
      <c r="C141" s="358"/>
      <c r="D141" s="12" t="s">
        <v>340</v>
      </c>
      <c r="E141" s="7" t="s">
        <v>341</v>
      </c>
      <c r="F141" s="4" t="s">
        <v>7</v>
      </c>
      <c r="G141" s="2" t="s">
        <v>8</v>
      </c>
    </row>
    <row r="142" spans="1:7" ht="17">
      <c r="A142" s="333"/>
      <c r="B142" s="357"/>
      <c r="C142" s="124" t="s">
        <v>342</v>
      </c>
      <c r="D142" s="21" t="s">
        <v>343</v>
      </c>
      <c r="E142" s="10" t="s">
        <v>344</v>
      </c>
      <c r="F142" s="4" t="s">
        <v>7</v>
      </c>
      <c r="G142" s="2" t="s">
        <v>43</v>
      </c>
    </row>
    <row r="143" spans="1:7" ht="34">
      <c r="A143" s="333"/>
      <c r="B143" s="357"/>
      <c r="C143" s="124" t="s">
        <v>345</v>
      </c>
      <c r="D143" s="14" t="s">
        <v>346</v>
      </c>
      <c r="E143" s="2" t="s">
        <v>347</v>
      </c>
      <c r="F143" s="4" t="s">
        <v>7</v>
      </c>
      <c r="G143" s="2" t="s">
        <v>8</v>
      </c>
    </row>
    <row r="144" spans="1:7" ht="17">
      <c r="A144" s="333"/>
      <c r="B144" s="357"/>
      <c r="C144" s="128" t="s">
        <v>538</v>
      </c>
      <c r="D144" s="3" t="s">
        <v>348</v>
      </c>
      <c r="E144" s="3" t="s">
        <v>7</v>
      </c>
      <c r="F144" s="4" t="s">
        <v>7</v>
      </c>
      <c r="G144" s="10" t="s">
        <v>28</v>
      </c>
    </row>
    <row r="145" spans="1:7" ht="17">
      <c r="A145" s="333"/>
      <c r="B145" s="350" t="s">
        <v>349</v>
      </c>
      <c r="C145" s="353" t="s">
        <v>350</v>
      </c>
      <c r="D145" s="3" t="s">
        <v>351</v>
      </c>
      <c r="E145" s="3" t="s">
        <v>7</v>
      </c>
      <c r="F145" s="4" t="s">
        <v>7</v>
      </c>
      <c r="G145" s="2" t="s">
        <v>43</v>
      </c>
    </row>
    <row r="146" spans="1:7" ht="17">
      <c r="A146" s="333"/>
      <c r="B146" s="351"/>
      <c r="C146" s="354"/>
      <c r="D146" s="3" t="s">
        <v>352</v>
      </c>
      <c r="E146" s="3" t="s">
        <v>7</v>
      </c>
      <c r="F146" s="4" t="s">
        <v>7</v>
      </c>
      <c r="G146" s="2" t="s">
        <v>43</v>
      </c>
    </row>
    <row r="147" spans="1:7" ht="17">
      <c r="A147" s="333"/>
      <c r="B147" s="352"/>
      <c r="C147" s="355"/>
      <c r="D147" s="10" t="s">
        <v>353</v>
      </c>
      <c r="E147" s="3" t="s">
        <v>7</v>
      </c>
      <c r="F147" s="7" t="s">
        <v>354</v>
      </c>
      <c r="G147" s="10" t="s">
        <v>43</v>
      </c>
    </row>
    <row r="148" spans="1:7" ht="34">
      <c r="A148" s="333"/>
      <c r="B148" s="341" t="s">
        <v>355</v>
      </c>
      <c r="C148" s="343" t="s">
        <v>356</v>
      </c>
      <c r="D148" s="24" t="s">
        <v>539</v>
      </c>
      <c r="E148" s="6" t="s">
        <v>357</v>
      </c>
      <c r="F148" s="6" t="s">
        <v>358</v>
      </c>
      <c r="G148" s="2" t="s">
        <v>43</v>
      </c>
    </row>
    <row r="149" spans="1:7" ht="17">
      <c r="A149" s="333"/>
      <c r="B149" s="346"/>
      <c r="C149" s="345"/>
      <c r="D149" s="14" t="s">
        <v>359</v>
      </c>
      <c r="E149" s="7" t="s">
        <v>360</v>
      </c>
      <c r="F149" s="4" t="s">
        <v>7</v>
      </c>
      <c r="G149" s="2" t="s">
        <v>8</v>
      </c>
    </row>
    <row r="150" spans="1:7" ht="17">
      <c r="A150" s="333"/>
      <c r="B150" s="346"/>
      <c r="C150" s="348"/>
      <c r="D150" s="12" t="s">
        <v>361</v>
      </c>
      <c r="E150" s="2" t="s">
        <v>362</v>
      </c>
      <c r="F150" s="4" t="s">
        <v>7</v>
      </c>
      <c r="G150" s="2" t="s">
        <v>8</v>
      </c>
    </row>
    <row r="151" spans="1:7" ht="17">
      <c r="A151" s="333"/>
      <c r="B151" s="346"/>
      <c r="C151" s="124" t="s">
        <v>363</v>
      </c>
      <c r="D151" s="3" t="s">
        <v>364</v>
      </c>
      <c r="E151" s="3" t="s">
        <v>7</v>
      </c>
      <c r="F151" s="4" t="s">
        <v>7</v>
      </c>
      <c r="G151" s="10" t="s">
        <v>24</v>
      </c>
    </row>
    <row r="152" spans="1:7" ht="17">
      <c r="A152" s="333"/>
      <c r="B152" s="346"/>
      <c r="C152" s="124" t="s">
        <v>540</v>
      </c>
      <c r="D152" s="3" t="s">
        <v>365</v>
      </c>
      <c r="E152" s="4" t="s">
        <v>7</v>
      </c>
      <c r="F152" s="4" t="s">
        <v>7</v>
      </c>
      <c r="G152" s="2" t="s">
        <v>43</v>
      </c>
    </row>
    <row r="153" spans="1:7">
      <c r="A153" s="333"/>
      <c r="B153" s="346"/>
      <c r="C153" s="120" t="s">
        <v>541</v>
      </c>
      <c r="D153" s="3" t="s">
        <v>517</v>
      </c>
      <c r="E153" s="2"/>
      <c r="F153" s="2"/>
    </row>
    <row r="154" spans="1:7" ht="17">
      <c r="A154" s="333"/>
      <c r="B154" s="346"/>
      <c r="C154" s="347" t="s">
        <v>366</v>
      </c>
      <c r="D154" s="5" t="s">
        <v>370</v>
      </c>
      <c r="E154" s="10" t="s">
        <v>371</v>
      </c>
      <c r="F154" s="7" t="s">
        <v>508</v>
      </c>
      <c r="G154" s="2" t="s">
        <v>8</v>
      </c>
    </row>
    <row r="155" spans="1:7" ht="17">
      <c r="A155" s="333"/>
      <c r="B155" s="346"/>
      <c r="C155" s="345"/>
      <c r="D155" s="5" t="s">
        <v>372</v>
      </c>
      <c r="E155" s="10" t="s">
        <v>373</v>
      </c>
      <c r="F155" s="7" t="s">
        <v>509</v>
      </c>
      <c r="G155" s="2" t="s">
        <v>8</v>
      </c>
    </row>
    <row r="156" spans="1:7" ht="17">
      <c r="A156" s="333"/>
      <c r="B156" s="346"/>
      <c r="C156" s="345"/>
      <c r="D156" s="23" t="s">
        <v>388</v>
      </c>
      <c r="E156" s="10" t="s">
        <v>389</v>
      </c>
      <c r="F156" s="7" t="s">
        <v>390</v>
      </c>
      <c r="G156" s="2" t="s">
        <v>8</v>
      </c>
    </row>
    <row r="157" spans="1:7" ht="17">
      <c r="A157" s="333"/>
      <c r="B157" s="346"/>
      <c r="C157" s="345"/>
      <c r="D157" s="5" t="s">
        <v>367</v>
      </c>
      <c r="E157" s="6" t="s">
        <v>368</v>
      </c>
      <c r="F157" s="6" t="s">
        <v>369</v>
      </c>
      <c r="G157" s="2" t="s">
        <v>28</v>
      </c>
    </row>
    <row r="158" spans="1:7" ht="17">
      <c r="A158" s="333"/>
      <c r="B158" s="346"/>
      <c r="C158" s="345"/>
      <c r="D158" s="19" t="s">
        <v>374</v>
      </c>
      <c r="E158" s="10" t="s">
        <v>375</v>
      </c>
      <c r="F158" s="7" t="s">
        <v>376</v>
      </c>
      <c r="G158" s="2" t="s">
        <v>43</v>
      </c>
    </row>
    <row r="159" spans="1:7" ht="34">
      <c r="A159" s="333"/>
      <c r="B159" s="346"/>
      <c r="C159" s="345"/>
      <c r="D159" s="19" t="s">
        <v>545</v>
      </c>
      <c r="E159" s="10" t="s">
        <v>377</v>
      </c>
      <c r="F159" s="7" t="s">
        <v>510</v>
      </c>
      <c r="G159" s="2" t="s">
        <v>28</v>
      </c>
    </row>
    <row r="160" spans="1:7" ht="17">
      <c r="A160" s="333"/>
      <c r="B160" s="346"/>
      <c r="C160" s="345"/>
      <c r="D160" s="19" t="s">
        <v>379</v>
      </c>
      <c r="E160" s="10" t="s">
        <v>380</v>
      </c>
      <c r="F160" s="7" t="s">
        <v>381</v>
      </c>
      <c r="G160" s="2" t="s">
        <v>43</v>
      </c>
    </row>
    <row r="161" spans="1:7" ht="17">
      <c r="A161" s="333"/>
      <c r="B161" s="346"/>
      <c r="C161" s="345"/>
      <c r="D161" s="19" t="s">
        <v>382</v>
      </c>
      <c r="E161" s="10" t="s">
        <v>383</v>
      </c>
      <c r="F161" s="7" t="s">
        <v>384</v>
      </c>
      <c r="G161" s="2" t="s">
        <v>28</v>
      </c>
    </row>
    <row r="162" spans="1:7" ht="17">
      <c r="A162" s="333"/>
      <c r="B162" s="346"/>
      <c r="C162" s="345"/>
      <c r="D162" s="19" t="s">
        <v>385</v>
      </c>
      <c r="E162" s="10" t="s">
        <v>386</v>
      </c>
      <c r="F162" s="7" t="s">
        <v>387</v>
      </c>
      <c r="G162" s="2" t="s">
        <v>28</v>
      </c>
    </row>
    <row r="163" spans="1:7" ht="17">
      <c r="A163" s="333"/>
      <c r="B163" s="346"/>
      <c r="C163" s="345"/>
      <c r="D163" s="22" t="s">
        <v>378</v>
      </c>
      <c r="E163" s="3" t="s">
        <v>7</v>
      </c>
      <c r="F163" s="4" t="s">
        <v>7</v>
      </c>
      <c r="G163" s="2" t="s">
        <v>8</v>
      </c>
    </row>
    <row r="164" spans="1:7" ht="17">
      <c r="A164" s="333"/>
      <c r="B164" s="346"/>
      <c r="C164" s="345"/>
      <c r="D164" s="22" t="s">
        <v>391</v>
      </c>
      <c r="E164" s="3" t="s">
        <v>7</v>
      </c>
      <c r="F164" s="4" t="s">
        <v>7</v>
      </c>
      <c r="G164" s="2" t="s">
        <v>8</v>
      </c>
    </row>
    <row r="165" spans="1:7" ht="17">
      <c r="A165" s="333"/>
      <c r="B165" s="346"/>
      <c r="C165" s="348"/>
      <c r="D165" s="22" t="s">
        <v>392</v>
      </c>
      <c r="E165" s="3" t="s">
        <v>7</v>
      </c>
      <c r="F165" s="4" t="s">
        <v>7</v>
      </c>
      <c r="G165" s="2" t="s">
        <v>8</v>
      </c>
    </row>
    <row r="166" spans="1:7" ht="17">
      <c r="A166" s="333"/>
      <c r="B166" s="346"/>
      <c r="C166" s="347" t="s">
        <v>393</v>
      </c>
      <c r="D166" s="17" t="s">
        <v>396</v>
      </c>
      <c r="E166" s="6" t="s">
        <v>397</v>
      </c>
      <c r="F166" s="7" t="s">
        <v>511</v>
      </c>
      <c r="G166" s="2" t="s">
        <v>43</v>
      </c>
    </row>
    <row r="167" spans="1:7" ht="17">
      <c r="A167" s="333"/>
      <c r="B167" s="346"/>
      <c r="C167" s="345"/>
      <c r="D167" s="17" t="s">
        <v>398</v>
      </c>
      <c r="E167" s="6" t="s">
        <v>399</v>
      </c>
      <c r="F167" s="7" t="s">
        <v>400</v>
      </c>
      <c r="G167" s="2" t="s">
        <v>28</v>
      </c>
    </row>
    <row r="168" spans="1:7" ht="17">
      <c r="A168" s="333"/>
      <c r="B168" s="346"/>
      <c r="C168" s="348"/>
      <c r="D168" s="12" t="s">
        <v>394</v>
      </c>
      <c r="E168" s="6" t="s">
        <v>395</v>
      </c>
      <c r="F168" s="4" t="s">
        <v>7</v>
      </c>
      <c r="G168" s="2" t="s">
        <v>8</v>
      </c>
    </row>
    <row r="169" spans="1:7">
      <c r="A169" s="333"/>
      <c r="B169" s="346"/>
      <c r="C169" s="359" t="s">
        <v>544</v>
      </c>
      <c r="D169" s="3" t="s">
        <v>401</v>
      </c>
      <c r="E169" s="3" t="s">
        <v>7</v>
      </c>
      <c r="F169" s="3" t="s">
        <v>7</v>
      </c>
      <c r="G169" s="2" t="s">
        <v>8</v>
      </c>
    </row>
    <row r="170" spans="1:7">
      <c r="A170" s="333"/>
      <c r="B170" s="346"/>
      <c r="C170" s="360"/>
      <c r="D170" s="3" t="s">
        <v>402</v>
      </c>
      <c r="E170" s="3" t="s">
        <v>7</v>
      </c>
      <c r="F170" s="3" t="s">
        <v>7</v>
      </c>
      <c r="G170" s="2" t="s">
        <v>8</v>
      </c>
    </row>
    <row r="171" spans="1:7">
      <c r="A171" s="333"/>
      <c r="B171" s="346"/>
      <c r="C171" s="360"/>
      <c r="D171" s="3" t="s">
        <v>403</v>
      </c>
      <c r="E171" s="3" t="s">
        <v>7</v>
      </c>
      <c r="F171" s="3" t="s">
        <v>7</v>
      </c>
      <c r="G171" s="2" t="s">
        <v>8</v>
      </c>
    </row>
    <row r="172" spans="1:7">
      <c r="A172" s="333"/>
      <c r="B172" s="346"/>
      <c r="C172" s="360"/>
      <c r="D172" s="3" t="s">
        <v>404</v>
      </c>
      <c r="E172" s="3" t="s">
        <v>7</v>
      </c>
      <c r="F172" s="3" t="s">
        <v>7</v>
      </c>
      <c r="G172" s="2" t="s">
        <v>8</v>
      </c>
    </row>
    <row r="173" spans="1:7">
      <c r="A173" s="333"/>
      <c r="B173" s="346"/>
      <c r="C173" s="360"/>
      <c r="D173" s="3" t="s">
        <v>405</v>
      </c>
      <c r="E173" s="3" t="s">
        <v>7</v>
      </c>
      <c r="F173" s="3" t="s">
        <v>7</v>
      </c>
      <c r="G173" s="2" t="s">
        <v>8</v>
      </c>
    </row>
    <row r="174" spans="1:7">
      <c r="A174" s="333"/>
      <c r="B174" s="346"/>
      <c r="C174" s="360"/>
      <c r="D174" s="3" t="s">
        <v>406</v>
      </c>
      <c r="E174" s="3" t="s">
        <v>7</v>
      </c>
      <c r="F174" s="3" t="s">
        <v>7</v>
      </c>
      <c r="G174" s="2" t="s">
        <v>8</v>
      </c>
    </row>
    <row r="175" spans="1:7">
      <c r="A175" s="333"/>
      <c r="B175" s="346"/>
      <c r="C175" s="360"/>
      <c r="D175" s="3" t="s">
        <v>407</v>
      </c>
      <c r="E175" s="3" t="s">
        <v>7</v>
      </c>
      <c r="F175" s="3" t="s">
        <v>7</v>
      </c>
      <c r="G175" s="2" t="s">
        <v>8</v>
      </c>
    </row>
    <row r="176" spans="1:7">
      <c r="A176" s="333"/>
      <c r="B176" s="346"/>
      <c r="C176" s="360"/>
      <c r="D176" s="3" t="s">
        <v>408</v>
      </c>
      <c r="E176" s="3" t="s">
        <v>7</v>
      </c>
      <c r="F176" s="3" t="s">
        <v>7</v>
      </c>
      <c r="G176" s="2" t="s">
        <v>8</v>
      </c>
    </row>
    <row r="177" spans="1:7">
      <c r="A177" s="333"/>
      <c r="B177" s="346"/>
      <c r="C177" s="360"/>
      <c r="D177" s="3" t="s">
        <v>409</v>
      </c>
      <c r="E177" s="3" t="s">
        <v>7</v>
      </c>
      <c r="F177" s="3" t="s">
        <v>7</v>
      </c>
      <c r="G177" s="2" t="s">
        <v>8</v>
      </c>
    </row>
    <row r="178" spans="1:7">
      <c r="A178" s="333"/>
      <c r="B178" s="346"/>
      <c r="C178" s="360"/>
      <c r="D178" s="3" t="s">
        <v>410</v>
      </c>
      <c r="E178" s="3" t="s">
        <v>7</v>
      </c>
      <c r="F178" s="3" t="s">
        <v>7</v>
      </c>
      <c r="G178" s="2" t="s">
        <v>8</v>
      </c>
    </row>
    <row r="179" spans="1:7">
      <c r="A179" s="333"/>
      <c r="B179" s="346"/>
      <c r="C179" s="360"/>
      <c r="D179" s="3" t="s">
        <v>411</v>
      </c>
      <c r="E179" s="3" t="s">
        <v>7</v>
      </c>
      <c r="F179" s="3" t="s">
        <v>7</v>
      </c>
      <c r="G179" s="2" t="s">
        <v>8</v>
      </c>
    </row>
    <row r="180" spans="1:7">
      <c r="A180" s="333"/>
      <c r="B180" s="346"/>
      <c r="C180" s="360"/>
      <c r="D180" s="3" t="s">
        <v>412</v>
      </c>
      <c r="E180" s="3" t="s">
        <v>7</v>
      </c>
      <c r="F180" s="3" t="s">
        <v>7</v>
      </c>
      <c r="G180" s="2" t="s">
        <v>8</v>
      </c>
    </row>
    <row r="181" spans="1:7">
      <c r="A181" s="333"/>
      <c r="B181" s="346"/>
      <c r="C181" s="360"/>
      <c r="D181" s="3" t="s">
        <v>413</v>
      </c>
      <c r="E181" s="3" t="s">
        <v>7</v>
      </c>
      <c r="F181" s="3" t="s">
        <v>7</v>
      </c>
      <c r="G181" s="2" t="s">
        <v>8</v>
      </c>
    </row>
    <row r="182" spans="1:7" ht="17">
      <c r="A182" s="333"/>
      <c r="B182" s="346"/>
      <c r="C182" s="347" t="s">
        <v>414</v>
      </c>
      <c r="D182" s="17" t="s">
        <v>415</v>
      </c>
      <c r="E182" s="7" t="s">
        <v>416</v>
      </c>
      <c r="F182" s="7" t="s">
        <v>417</v>
      </c>
      <c r="G182" s="2" t="s">
        <v>43</v>
      </c>
    </row>
    <row r="183" spans="1:7" ht="17">
      <c r="A183" s="333"/>
      <c r="B183" s="346"/>
      <c r="C183" s="348"/>
      <c r="D183" s="3" t="s">
        <v>418</v>
      </c>
      <c r="E183" s="4" t="s">
        <v>7</v>
      </c>
      <c r="F183" s="4" t="s">
        <v>7</v>
      </c>
      <c r="G183" s="2" t="s">
        <v>8</v>
      </c>
    </row>
    <row r="184" spans="1:7" ht="34">
      <c r="A184" s="333"/>
      <c r="B184" s="346"/>
      <c r="C184" s="347" t="s">
        <v>419</v>
      </c>
      <c r="D184" s="17" t="s">
        <v>422</v>
      </c>
      <c r="E184" s="10" t="s">
        <v>423</v>
      </c>
      <c r="F184" s="7" t="s">
        <v>546</v>
      </c>
      <c r="G184" s="2" t="s">
        <v>28</v>
      </c>
    </row>
    <row r="185" spans="1:7" ht="17">
      <c r="A185" s="333"/>
      <c r="B185" s="346"/>
      <c r="C185" s="345"/>
      <c r="D185" s="3" t="s">
        <v>420</v>
      </c>
      <c r="E185" s="3" t="s">
        <v>7</v>
      </c>
      <c r="F185" s="4" t="s">
        <v>7</v>
      </c>
      <c r="G185" s="2" t="s">
        <v>8</v>
      </c>
    </row>
    <row r="186" spans="1:7" ht="17">
      <c r="A186" s="333"/>
      <c r="B186" s="346"/>
      <c r="C186" s="348"/>
      <c r="D186" s="3" t="s">
        <v>421</v>
      </c>
      <c r="E186" s="3" t="s">
        <v>7</v>
      </c>
      <c r="F186" s="4" t="s">
        <v>7</v>
      </c>
      <c r="G186" s="2" t="s">
        <v>8</v>
      </c>
    </row>
    <row r="187" spans="1:7">
      <c r="A187" s="333"/>
      <c r="B187" s="346"/>
      <c r="C187" s="120" t="s">
        <v>542</v>
      </c>
      <c r="D187" s="3" t="s">
        <v>517</v>
      </c>
      <c r="E187" s="2"/>
      <c r="F187" s="2"/>
    </row>
    <row r="188" spans="1:7">
      <c r="A188" s="333"/>
      <c r="B188" s="346"/>
      <c r="C188" s="120" t="s">
        <v>543</v>
      </c>
      <c r="D188" s="3" t="s">
        <v>517</v>
      </c>
      <c r="E188" s="2"/>
      <c r="F188" s="2"/>
    </row>
    <row r="189" spans="1:7" ht="17">
      <c r="A189" s="333"/>
      <c r="B189" s="346"/>
      <c r="C189" s="347" t="s">
        <v>424</v>
      </c>
      <c r="D189" s="5" t="s">
        <v>425</v>
      </c>
      <c r="E189" s="7" t="s">
        <v>426</v>
      </c>
      <c r="F189" s="7" t="s">
        <v>427</v>
      </c>
      <c r="G189" s="2" t="s">
        <v>8</v>
      </c>
    </row>
    <row r="190" spans="1:7">
      <c r="A190" s="333"/>
      <c r="B190" s="346"/>
      <c r="C190" s="345"/>
      <c r="D190" s="5" t="s">
        <v>442</v>
      </c>
      <c r="E190" s="10" t="s">
        <v>443</v>
      </c>
      <c r="F190" s="10" t="s">
        <v>513</v>
      </c>
      <c r="G190" s="2" t="s">
        <v>8</v>
      </c>
    </row>
    <row r="191" spans="1:7">
      <c r="A191" s="333"/>
      <c r="B191" s="346"/>
      <c r="C191" s="345"/>
      <c r="D191" s="5" t="s">
        <v>428</v>
      </c>
      <c r="E191" s="10" t="s">
        <v>429</v>
      </c>
      <c r="F191" s="10" t="s">
        <v>512</v>
      </c>
      <c r="G191" s="2" t="s">
        <v>8</v>
      </c>
    </row>
    <row r="192" spans="1:7">
      <c r="A192" s="333"/>
      <c r="B192" s="346"/>
      <c r="C192" s="345"/>
      <c r="D192" s="5" t="s">
        <v>430</v>
      </c>
      <c r="E192" s="10" t="s">
        <v>431</v>
      </c>
      <c r="F192" s="10" t="s">
        <v>432</v>
      </c>
      <c r="G192" s="2" t="s">
        <v>8</v>
      </c>
    </row>
    <row r="193" spans="1:7">
      <c r="A193" s="333"/>
      <c r="B193" s="346"/>
      <c r="C193" s="345"/>
      <c r="D193" s="5" t="s">
        <v>433</v>
      </c>
      <c r="E193" s="10" t="s">
        <v>434</v>
      </c>
      <c r="F193" s="10" t="s">
        <v>435</v>
      </c>
      <c r="G193" s="2" t="s">
        <v>8</v>
      </c>
    </row>
    <row r="194" spans="1:7">
      <c r="A194" s="333"/>
      <c r="B194" s="346"/>
      <c r="C194" s="345"/>
      <c r="D194" s="5" t="s">
        <v>436</v>
      </c>
      <c r="E194" s="10" t="s">
        <v>437</v>
      </c>
      <c r="F194" s="10" t="s">
        <v>438</v>
      </c>
      <c r="G194" s="2" t="s">
        <v>8</v>
      </c>
    </row>
    <row r="195" spans="1:7">
      <c r="A195" s="333"/>
      <c r="B195" s="346"/>
      <c r="C195" s="345"/>
      <c r="D195" s="5" t="s">
        <v>439</v>
      </c>
      <c r="E195" s="10" t="s">
        <v>440</v>
      </c>
      <c r="F195" s="10" t="s">
        <v>441</v>
      </c>
      <c r="G195" s="2" t="s">
        <v>8</v>
      </c>
    </row>
    <row r="196" spans="1:7">
      <c r="A196" s="333"/>
      <c r="B196" s="346"/>
      <c r="C196" s="345"/>
      <c r="D196" s="2" t="s">
        <v>486</v>
      </c>
      <c r="E196" s="10" t="s">
        <v>487</v>
      </c>
      <c r="F196" s="3" t="s">
        <v>7</v>
      </c>
      <c r="G196" s="2" t="s">
        <v>8</v>
      </c>
    </row>
    <row r="197" spans="1:7">
      <c r="A197" s="333"/>
      <c r="B197" s="346"/>
      <c r="C197" s="345"/>
      <c r="D197" s="3" t="s">
        <v>444</v>
      </c>
      <c r="E197" s="3" t="s">
        <v>7</v>
      </c>
      <c r="F197" s="3" t="s">
        <v>7</v>
      </c>
      <c r="G197" s="2" t="s">
        <v>8</v>
      </c>
    </row>
    <row r="198" spans="1:7">
      <c r="A198" s="333"/>
      <c r="B198" s="346"/>
      <c r="C198" s="345"/>
      <c r="D198" s="3" t="s">
        <v>445</v>
      </c>
      <c r="E198" s="3" t="s">
        <v>7</v>
      </c>
      <c r="F198" s="3" t="s">
        <v>7</v>
      </c>
      <c r="G198" s="2" t="s">
        <v>8</v>
      </c>
    </row>
    <row r="199" spans="1:7">
      <c r="A199" s="333"/>
      <c r="B199" s="346"/>
      <c r="C199" s="345"/>
      <c r="D199" s="3" t="s">
        <v>446</v>
      </c>
      <c r="E199" s="3" t="s">
        <v>7</v>
      </c>
      <c r="F199" s="3" t="s">
        <v>7</v>
      </c>
      <c r="G199" s="2" t="s">
        <v>8</v>
      </c>
    </row>
    <row r="200" spans="1:7">
      <c r="A200" s="333"/>
      <c r="B200" s="346"/>
      <c r="C200" s="345"/>
      <c r="D200" s="3" t="s">
        <v>447</v>
      </c>
      <c r="E200" s="3" t="s">
        <v>7</v>
      </c>
      <c r="F200" s="3" t="s">
        <v>7</v>
      </c>
      <c r="G200" s="2" t="s">
        <v>8</v>
      </c>
    </row>
    <row r="201" spans="1:7">
      <c r="A201" s="333"/>
      <c r="B201" s="346"/>
      <c r="C201" s="345"/>
      <c r="D201" s="3" t="s">
        <v>448</v>
      </c>
      <c r="E201" s="3" t="s">
        <v>7</v>
      </c>
      <c r="F201" s="3" t="s">
        <v>7</v>
      </c>
      <c r="G201" s="2" t="s">
        <v>8</v>
      </c>
    </row>
    <row r="202" spans="1:7">
      <c r="A202" s="333"/>
      <c r="B202" s="346"/>
      <c r="C202" s="345"/>
      <c r="D202" s="3" t="s">
        <v>449</v>
      </c>
      <c r="E202" s="3" t="s">
        <v>7</v>
      </c>
      <c r="F202" s="3" t="s">
        <v>7</v>
      </c>
      <c r="G202" s="2" t="s">
        <v>8</v>
      </c>
    </row>
    <row r="203" spans="1:7">
      <c r="A203" s="333"/>
      <c r="B203" s="346"/>
      <c r="C203" s="345"/>
      <c r="D203" s="3" t="s">
        <v>450</v>
      </c>
      <c r="E203" s="3" t="s">
        <v>7</v>
      </c>
      <c r="F203" s="3" t="s">
        <v>7</v>
      </c>
      <c r="G203" s="2" t="s">
        <v>8</v>
      </c>
    </row>
    <row r="204" spans="1:7">
      <c r="A204" s="333"/>
      <c r="B204" s="346"/>
      <c r="C204" s="345"/>
      <c r="D204" s="3" t="s">
        <v>451</v>
      </c>
      <c r="E204" s="3" t="s">
        <v>7</v>
      </c>
      <c r="F204" s="3" t="s">
        <v>7</v>
      </c>
      <c r="G204" s="2" t="s">
        <v>8</v>
      </c>
    </row>
    <row r="205" spans="1:7">
      <c r="A205" s="333"/>
      <c r="B205" s="346"/>
      <c r="C205" s="345"/>
      <c r="D205" s="3" t="s">
        <v>452</v>
      </c>
      <c r="E205" s="3" t="s">
        <v>7</v>
      </c>
      <c r="F205" s="3" t="s">
        <v>7</v>
      </c>
      <c r="G205" s="2" t="s">
        <v>8</v>
      </c>
    </row>
    <row r="206" spans="1:7">
      <c r="A206" s="333"/>
      <c r="B206" s="346"/>
      <c r="C206" s="345"/>
      <c r="D206" s="3" t="s">
        <v>453</v>
      </c>
      <c r="E206" s="3" t="s">
        <v>7</v>
      </c>
      <c r="F206" s="3" t="s">
        <v>7</v>
      </c>
      <c r="G206" s="2" t="s">
        <v>8</v>
      </c>
    </row>
    <row r="207" spans="1:7">
      <c r="A207" s="333"/>
      <c r="B207" s="346"/>
      <c r="C207" s="345"/>
      <c r="D207" s="3" t="s">
        <v>454</v>
      </c>
      <c r="E207" s="3" t="s">
        <v>7</v>
      </c>
      <c r="F207" s="3" t="s">
        <v>7</v>
      </c>
      <c r="G207" s="2" t="s">
        <v>8</v>
      </c>
    </row>
    <row r="208" spans="1:7">
      <c r="A208" s="333"/>
      <c r="B208" s="346"/>
      <c r="C208" s="345"/>
      <c r="D208" s="3" t="s">
        <v>455</v>
      </c>
      <c r="E208" s="3" t="s">
        <v>7</v>
      </c>
      <c r="F208" s="3" t="s">
        <v>7</v>
      </c>
      <c r="G208" s="2" t="s">
        <v>8</v>
      </c>
    </row>
    <row r="209" spans="1:7">
      <c r="A209" s="333"/>
      <c r="B209" s="346"/>
      <c r="C209" s="345"/>
      <c r="D209" s="3" t="s">
        <v>456</v>
      </c>
      <c r="E209" s="3" t="s">
        <v>7</v>
      </c>
      <c r="F209" s="3" t="s">
        <v>7</v>
      </c>
      <c r="G209" s="2" t="s">
        <v>8</v>
      </c>
    </row>
    <row r="210" spans="1:7">
      <c r="A210" s="333"/>
      <c r="B210" s="346"/>
      <c r="C210" s="345"/>
      <c r="D210" s="3" t="s">
        <v>457</v>
      </c>
      <c r="E210" s="3" t="s">
        <v>7</v>
      </c>
      <c r="F210" s="3" t="s">
        <v>7</v>
      </c>
      <c r="G210" s="2" t="s">
        <v>8</v>
      </c>
    </row>
    <row r="211" spans="1:7">
      <c r="A211" s="333"/>
      <c r="B211" s="346"/>
      <c r="C211" s="345"/>
      <c r="D211" s="3" t="s">
        <v>458</v>
      </c>
      <c r="E211" s="3" t="s">
        <v>7</v>
      </c>
      <c r="F211" s="3" t="s">
        <v>7</v>
      </c>
      <c r="G211" s="2" t="s">
        <v>8</v>
      </c>
    </row>
    <row r="212" spans="1:7">
      <c r="A212" s="333"/>
      <c r="B212" s="346"/>
      <c r="C212" s="345"/>
      <c r="D212" s="3" t="s">
        <v>459</v>
      </c>
      <c r="E212" s="3" t="s">
        <v>7</v>
      </c>
      <c r="F212" s="3" t="s">
        <v>7</v>
      </c>
      <c r="G212" s="2" t="s">
        <v>8</v>
      </c>
    </row>
    <row r="213" spans="1:7">
      <c r="A213" s="333"/>
      <c r="B213" s="346"/>
      <c r="C213" s="345"/>
      <c r="D213" s="3" t="s">
        <v>460</v>
      </c>
      <c r="E213" s="3" t="s">
        <v>7</v>
      </c>
      <c r="F213" s="3" t="s">
        <v>7</v>
      </c>
      <c r="G213" s="2" t="s">
        <v>8</v>
      </c>
    </row>
    <row r="214" spans="1:7">
      <c r="A214" s="333"/>
      <c r="B214" s="346"/>
      <c r="C214" s="345"/>
      <c r="D214" s="3" t="s">
        <v>461</v>
      </c>
      <c r="E214" s="3" t="s">
        <v>7</v>
      </c>
      <c r="F214" s="3" t="s">
        <v>7</v>
      </c>
      <c r="G214" s="2" t="s">
        <v>8</v>
      </c>
    </row>
    <row r="215" spans="1:7">
      <c r="A215" s="333"/>
      <c r="B215" s="346"/>
      <c r="C215" s="345"/>
      <c r="D215" s="3" t="s">
        <v>462</v>
      </c>
      <c r="E215" s="3" t="s">
        <v>7</v>
      </c>
      <c r="F215" s="3" t="s">
        <v>7</v>
      </c>
      <c r="G215" s="2" t="s">
        <v>8</v>
      </c>
    </row>
    <row r="216" spans="1:7">
      <c r="A216" s="333"/>
      <c r="B216" s="346"/>
      <c r="C216" s="345"/>
      <c r="D216" s="3" t="s">
        <v>463</v>
      </c>
      <c r="E216" s="3" t="s">
        <v>7</v>
      </c>
      <c r="F216" s="3" t="s">
        <v>7</v>
      </c>
      <c r="G216" s="2" t="s">
        <v>8</v>
      </c>
    </row>
    <row r="217" spans="1:7">
      <c r="A217" s="333"/>
      <c r="B217" s="346"/>
      <c r="C217" s="345"/>
      <c r="D217" s="3" t="s">
        <v>464</v>
      </c>
      <c r="E217" s="3" t="s">
        <v>7</v>
      </c>
      <c r="F217" s="3" t="s">
        <v>7</v>
      </c>
      <c r="G217" s="2" t="s">
        <v>8</v>
      </c>
    </row>
    <row r="218" spans="1:7">
      <c r="A218" s="333"/>
      <c r="B218" s="346"/>
      <c r="C218" s="345"/>
      <c r="D218" s="3" t="s">
        <v>465</v>
      </c>
      <c r="E218" s="3" t="s">
        <v>7</v>
      </c>
      <c r="F218" s="3" t="s">
        <v>7</v>
      </c>
      <c r="G218" s="2" t="s">
        <v>8</v>
      </c>
    </row>
    <row r="219" spans="1:7">
      <c r="A219" s="333"/>
      <c r="B219" s="346"/>
      <c r="C219" s="345"/>
      <c r="D219" s="3" t="s">
        <v>466</v>
      </c>
      <c r="E219" s="3" t="s">
        <v>7</v>
      </c>
      <c r="F219" s="3" t="s">
        <v>7</v>
      </c>
      <c r="G219" s="2" t="s">
        <v>8</v>
      </c>
    </row>
    <row r="220" spans="1:7">
      <c r="A220" s="333"/>
      <c r="B220" s="346"/>
      <c r="C220" s="345"/>
      <c r="D220" s="3" t="s">
        <v>467</v>
      </c>
      <c r="E220" s="3" t="s">
        <v>7</v>
      </c>
      <c r="F220" s="3" t="s">
        <v>7</v>
      </c>
      <c r="G220" s="2" t="s">
        <v>8</v>
      </c>
    </row>
    <row r="221" spans="1:7">
      <c r="A221" s="333"/>
      <c r="B221" s="346"/>
      <c r="C221" s="345"/>
      <c r="D221" s="3" t="s">
        <v>468</v>
      </c>
      <c r="E221" s="3" t="s">
        <v>7</v>
      </c>
      <c r="F221" s="3" t="s">
        <v>7</v>
      </c>
      <c r="G221" s="2" t="s">
        <v>8</v>
      </c>
    </row>
    <row r="222" spans="1:7">
      <c r="A222" s="333"/>
      <c r="B222" s="346"/>
      <c r="C222" s="345"/>
      <c r="D222" s="3" t="s">
        <v>469</v>
      </c>
      <c r="E222" s="3" t="s">
        <v>7</v>
      </c>
      <c r="F222" s="3" t="s">
        <v>7</v>
      </c>
      <c r="G222" s="2" t="s">
        <v>8</v>
      </c>
    </row>
    <row r="223" spans="1:7">
      <c r="A223" s="333"/>
      <c r="B223" s="346"/>
      <c r="C223" s="345"/>
      <c r="D223" s="3" t="s">
        <v>470</v>
      </c>
      <c r="E223" s="3" t="s">
        <v>7</v>
      </c>
      <c r="F223" s="3" t="s">
        <v>7</v>
      </c>
      <c r="G223" s="2" t="s">
        <v>8</v>
      </c>
    </row>
    <row r="224" spans="1:7">
      <c r="A224" s="333"/>
      <c r="B224" s="346"/>
      <c r="C224" s="345"/>
      <c r="D224" s="3" t="s">
        <v>471</v>
      </c>
      <c r="E224" s="3" t="s">
        <v>7</v>
      </c>
      <c r="F224" s="3" t="s">
        <v>7</v>
      </c>
      <c r="G224" s="2" t="s">
        <v>8</v>
      </c>
    </row>
    <row r="225" spans="1:7">
      <c r="A225" s="333"/>
      <c r="B225" s="346"/>
      <c r="C225" s="345"/>
      <c r="D225" s="3" t="s">
        <v>472</v>
      </c>
      <c r="E225" s="3" t="s">
        <v>7</v>
      </c>
      <c r="F225" s="3" t="s">
        <v>7</v>
      </c>
      <c r="G225" s="2" t="s">
        <v>8</v>
      </c>
    </row>
    <row r="226" spans="1:7">
      <c r="A226" s="333"/>
      <c r="B226" s="346"/>
      <c r="C226" s="345"/>
      <c r="D226" s="3" t="s">
        <v>473</v>
      </c>
      <c r="E226" s="3" t="s">
        <v>7</v>
      </c>
      <c r="F226" s="3" t="s">
        <v>7</v>
      </c>
      <c r="G226" s="2" t="s">
        <v>8</v>
      </c>
    </row>
    <row r="227" spans="1:7">
      <c r="A227" s="333"/>
      <c r="B227" s="346"/>
      <c r="C227" s="345"/>
      <c r="D227" s="3" t="s">
        <v>474</v>
      </c>
      <c r="E227" s="3" t="s">
        <v>7</v>
      </c>
      <c r="F227" s="3" t="s">
        <v>7</v>
      </c>
      <c r="G227" s="2" t="s">
        <v>8</v>
      </c>
    </row>
    <row r="228" spans="1:7">
      <c r="A228" s="333"/>
      <c r="B228" s="346"/>
      <c r="C228" s="345"/>
      <c r="D228" s="3" t="s">
        <v>475</v>
      </c>
      <c r="E228" s="3" t="s">
        <v>7</v>
      </c>
      <c r="F228" s="3" t="s">
        <v>7</v>
      </c>
      <c r="G228" s="2" t="s">
        <v>8</v>
      </c>
    </row>
    <row r="229" spans="1:7">
      <c r="A229" s="333"/>
      <c r="B229" s="346"/>
      <c r="C229" s="345"/>
      <c r="D229" s="3" t="s">
        <v>476</v>
      </c>
      <c r="E229" s="3" t="s">
        <v>7</v>
      </c>
      <c r="F229" s="3" t="s">
        <v>7</v>
      </c>
      <c r="G229" s="2" t="s">
        <v>8</v>
      </c>
    </row>
    <row r="230" spans="1:7">
      <c r="A230" s="333"/>
      <c r="B230" s="346"/>
      <c r="C230" s="345"/>
      <c r="D230" s="3" t="s">
        <v>477</v>
      </c>
      <c r="E230" s="3" t="s">
        <v>7</v>
      </c>
      <c r="F230" s="3" t="s">
        <v>7</v>
      </c>
      <c r="G230" s="2" t="s">
        <v>8</v>
      </c>
    </row>
    <row r="231" spans="1:7">
      <c r="A231" s="333"/>
      <c r="B231" s="346"/>
      <c r="C231" s="345"/>
      <c r="D231" s="3" t="s">
        <v>478</v>
      </c>
      <c r="E231" s="3" t="s">
        <v>7</v>
      </c>
      <c r="F231" s="3" t="s">
        <v>7</v>
      </c>
      <c r="G231" s="2" t="s">
        <v>8</v>
      </c>
    </row>
    <row r="232" spans="1:7">
      <c r="A232" s="333"/>
      <c r="B232" s="346"/>
      <c r="C232" s="345"/>
      <c r="D232" s="3" t="s">
        <v>479</v>
      </c>
      <c r="E232" s="3" t="s">
        <v>7</v>
      </c>
      <c r="F232" s="3" t="s">
        <v>7</v>
      </c>
      <c r="G232" s="2" t="s">
        <v>8</v>
      </c>
    </row>
    <row r="233" spans="1:7">
      <c r="A233" s="333"/>
      <c r="B233" s="346"/>
      <c r="C233" s="345"/>
      <c r="D233" s="3" t="s">
        <v>480</v>
      </c>
      <c r="E233" s="3" t="s">
        <v>7</v>
      </c>
      <c r="F233" s="3" t="s">
        <v>7</v>
      </c>
      <c r="G233" s="2" t="s">
        <v>8</v>
      </c>
    </row>
    <row r="234" spans="1:7">
      <c r="A234" s="333"/>
      <c r="B234" s="346"/>
      <c r="C234" s="345"/>
      <c r="D234" s="3" t="s">
        <v>481</v>
      </c>
      <c r="E234" s="3" t="s">
        <v>7</v>
      </c>
      <c r="F234" s="3" t="s">
        <v>7</v>
      </c>
      <c r="G234" s="2" t="s">
        <v>8</v>
      </c>
    </row>
    <row r="235" spans="1:7">
      <c r="A235" s="333"/>
      <c r="B235" s="346"/>
      <c r="C235" s="345"/>
      <c r="D235" s="3" t="s">
        <v>482</v>
      </c>
      <c r="E235" s="3" t="s">
        <v>7</v>
      </c>
      <c r="F235" s="3" t="s">
        <v>7</v>
      </c>
      <c r="G235" s="2" t="s">
        <v>8</v>
      </c>
    </row>
    <row r="236" spans="1:7">
      <c r="A236" s="333"/>
      <c r="B236" s="346"/>
      <c r="C236" s="345"/>
      <c r="D236" s="3" t="s">
        <v>483</v>
      </c>
      <c r="E236" s="3" t="s">
        <v>7</v>
      </c>
      <c r="F236" s="3" t="s">
        <v>7</v>
      </c>
      <c r="G236" s="2" t="s">
        <v>8</v>
      </c>
    </row>
    <row r="237" spans="1:7">
      <c r="A237" s="333"/>
      <c r="B237" s="346"/>
      <c r="C237" s="345"/>
      <c r="D237" s="3" t="s">
        <v>484</v>
      </c>
      <c r="E237" s="3" t="s">
        <v>7</v>
      </c>
      <c r="F237" s="3" t="s">
        <v>7</v>
      </c>
      <c r="G237" s="2" t="s">
        <v>8</v>
      </c>
    </row>
    <row r="238" spans="1:7">
      <c r="A238" s="333"/>
      <c r="B238" s="346"/>
      <c r="C238" s="345"/>
      <c r="D238" s="3" t="s">
        <v>485</v>
      </c>
      <c r="E238" s="3" t="s">
        <v>7</v>
      </c>
      <c r="F238" s="3" t="s">
        <v>7</v>
      </c>
      <c r="G238" s="2" t="s">
        <v>8</v>
      </c>
    </row>
    <row r="239" spans="1:7">
      <c r="A239" s="333"/>
      <c r="B239" s="346"/>
      <c r="C239" s="345"/>
      <c r="D239" s="3" t="s">
        <v>488</v>
      </c>
      <c r="E239" s="3" t="s">
        <v>7</v>
      </c>
      <c r="F239" s="3" t="s">
        <v>7</v>
      </c>
      <c r="G239" s="2" t="s">
        <v>8</v>
      </c>
    </row>
    <row r="240" spans="1:7">
      <c r="A240" s="333"/>
      <c r="B240" s="346"/>
      <c r="C240" s="345"/>
      <c r="D240" s="3" t="s">
        <v>489</v>
      </c>
      <c r="E240" s="3" t="s">
        <v>7</v>
      </c>
      <c r="F240" s="3" t="s">
        <v>7</v>
      </c>
      <c r="G240" s="2" t="s">
        <v>8</v>
      </c>
    </row>
    <row r="241" spans="1:7">
      <c r="A241" s="333"/>
      <c r="B241" s="346"/>
      <c r="C241" s="345"/>
      <c r="D241" s="3" t="s">
        <v>490</v>
      </c>
      <c r="E241" s="3" t="s">
        <v>7</v>
      </c>
      <c r="F241" s="3" t="s">
        <v>7</v>
      </c>
      <c r="G241" s="2" t="s">
        <v>8</v>
      </c>
    </row>
    <row r="242" spans="1:7">
      <c r="A242" s="333"/>
      <c r="B242" s="346"/>
      <c r="C242" s="345"/>
      <c r="D242" s="3" t="s">
        <v>491</v>
      </c>
      <c r="E242" s="3" t="s">
        <v>7</v>
      </c>
      <c r="F242" s="3" t="s">
        <v>7</v>
      </c>
      <c r="G242" s="2" t="s">
        <v>8</v>
      </c>
    </row>
    <row r="243" spans="1:7">
      <c r="A243" s="333"/>
      <c r="B243" s="346"/>
      <c r="C243" s="345"/>
      <c r="D243" s="3" t="s">
        <v>492</v>
      </c>
      <c r="E243" s="3" t="s">
        <v>7</v>
      </c>
      <c r="F243" s="3" t="s">
        <v>7</v>
      </c>
      <c r="G243" s="2" t="s">
        <v>8</v>
      </c>
    </row>
    <row r="244" spans="1:7">
      <c r="A244" s="333"/>
      <c r="B244" s="346"/>
      <c r="C244" s="345"/>
      <c r="D244" s="3" t="s">
        <v>493</v>
      </c>
      <c r="E244" s="3" t="s">
        <v>7</v>
      </c>
      <c r="F244" s="3" t="s">
        <v>7</v>
      </c>
      <c r="G244" s="2" t="s">
        <v>8</v>
      </c>
    </row>
    <row r="245" spans="1:7">
      <c r="A245" s="333"/>
      <c r="B245" s="346"/>
      <c r="C245" s="345"/>
      <c r="D245" s="3" t="s">
        <v>494</v>
      </c>
      <c r="E245" s="3" t="s">
        <v>7</v>
      </c>
      <c r="F245" s="3" t="s">
        <v>7</v>
      </c>
      <c r="G245" s="2" t="s">
        <v>8</v>
      </c>
    </row>
    <row r="246" spans="1:7">
      <c r="A246" s="333"/>
      <c r="B246" s="346"/>
      <c r="C246" s="345"/>
      <c r="D246" s="3" t="s">
        <v>495</v>
      </c>
      <c r="E246" s="3" t="s">
        <v>7</v>
      </c>
      <c r="F246" s="3" t="s">
        <v>7</v>
      </c>
      <c r="G246" s="2" t="s">
        <v>8</v>
      </c>
    </row>
    <row r="247" spans="1:7">
      <c r="A247" s="333"/>
      <c r="B247" s="346"/>
      <c r="C247" s="345"/>
      <c r="D247" s="3" t="s">
        <v>496</v>
      </c>
      <c r="E247" s="3" t="s">
        <v>7</v>
      </c>
      <c r="F247" s="3" t="s">
        <v>7</v>
      </c>
      <c r="G247" s="2" t="s">
        <v>8</v>
      </c>
    </row>
    <row r="248" spans="1:7">
      <c r="A248" s="333"/>
      <c r="B248" s="346"/>
      <c r="C248" s="345"/>
      <c r="D248" s="3" t="s">
        <v>497</v>
      </c>
      <c r="E248" s="3" t="s">
        <v>7</v>
      </c>
      <c r="F248" s="3" t="s">
        <v>7</v>
      </c>
      <c r="G248" s="2" t="s">
        <v>8</v>
      </c>
    </row>
    <row r="249" spans="1:7">
      <c r="A249" s="333"/>
      <c r="B249" s="346"/>
      <c r="C249" s="345"/>
      <c r="D249" s="3" t="s">
        <v>498</v>
      </c>
      <c r="E249" s="3" t="s">
        <v>7</v>
      </c>
      <c r="F249" s="3" t="s">
        <v>7</v>
      </c>
      <c r="G249" s="2" t="s">
        <v>8</v>
      </c>
    </row>
    <row r="250" spans="1:7">
      <c r="A250" s="333"/>
      <c r="B250" s="346"/>
      <c r="C250" s="345"/>
      <c r="D250" s="3" t="s">
        <v>499</v>
      </c>
      <c r="E250" s="3" t="s">
        <v>7</v>
      </c>
      <c r="F250" s="3" t="s">
        <v>7</v>
      </c>
      <c r="G250" s="2" t="s">
        <v>8</v>
      </c>
    </row>
    <row r="251" spans="1:7">
      <c r="A251" s="333"/>
      <c r="B251" s="346"/>
      <c r="C251" s="345"/>
      <c r="D251" s="3" t="s">
        <v>500</v>
      </c>
      <c r="E251" s="3" t="s">
        <v>7</v>
      </c>
      <c r="F251" s="3" t="s">
        <v>7</v>
      </c>
      <c r="G251" s="2" t="s">
        <v>8</v>
      </c>
    </row>
    <row r="252" spans="1:7">
      <c r="A252" s="333"/>
      <c r="B252" s="346"/>
      <c r="C252" s="345"/>
      <c r="D252" s="3" t="s">
        <v>501</v>
      </c>
      <c r="E252" s="3" t="s">
        <v>7</v>
      </c>
      <c r="F252" s="3" t="s">
        <v>7</v>
      </c>
      <c r="G252" s="2" t="s">
        <v>8</v>
      </c>
    </row>
    <row r="253" spans="1:7">
      <c r="A253" s="333"/>
      <c r="B253" s="346"/>
      <c r="C253" s="345"/>
      <c r="D253" s="3" t="s">
        <v>502</v>
      </c>
      <c r="E253" s="3" t="s">
        <v>7</v>
      </c>
      <c r="F253" s="3" t="s">
        <v>7</v>
      </c>
      <c r="G253" s="2" t="s">
        <v>8</v>
      </c>
    </row>
    <row r="254" spans="1:7">
      <c r="A254" s="333"/>
      <c r="B254" s="346"/>
      <c r="C254" s="345"/>
      <c r="D254" s="3" t="s">
        <v>503</v>
      </c>
      <c r="E254" s="3" t="s">
        <v>7</v>
      </c>
      <c r="F254" s="3" t="s">
        <v>7</v>
      </c>
      <c r="G254" s="2" t="s">
        <v>8</v>
      </c>
    </row>
    <row r="255" spans="1:7">
      <c r="A255" s="333"/>
      <c r="B255" s="346"/>
      <c r="C255" s="345"/>
      <c r="D255" s="3" t="s">
        <v>504</v>
      </c>
      <c r="E255" s="3" t="s">
        <v>7</v>
      </c>
      <c r="F255" s="3" t="s">
        <v>7</v>
      </c>
      <c r="G255" s="2" t="s">
        <v>8</v>
      </c>
    </row>
    <row r="256" spans="1:7">
      <c r="A256" s="333"/>
      <c r="B256" s="346"/>
      <c r="C256" s="345"/>
      <c r="D256" s="3" t="s">
        <v>505</v>
      </c>
      <c r="E256" s="3" t="s">
        <v>7</v>
      </c>
      <c r="F256" s="3" t="s">
        <v>7</v>
      </c>
      <c r="G256" s="2" t="s">
        <v>8</v>
      </c>
    </row>
    <row r="257" spans="1:7">
      <c r="A257" s="333"/>
      <c r="B257" s="346"/>
      <c r="C257" s="345"/>
      <c r="D257" s="3" t="s">
        <v>506</v>
      </c>
      <c r="E257" s="3" t="s">
        <v>7</v>
      </c>
      <c r="F257" s="3" t="s">
        <v>7</v>
      </c>
      <c r="G257" s="2" t="s">
        <v>8</v>
      </c>
    </row>
    <row r="258" spans="1:7">
      <c r="A258" s="334"/>
      <c r="B258" s="342"/>
      <c r="C258" s="344"/>
      <c r="D258" s="3" t="s">
        <v>507</v>
      </c>
      <c r="E258" s="3" t="s">
        <v>7</v>
      </c>
      <c r="F258" s="3" t="s">
        <v>7</v>
      </c>
      <c r="G258" s="2" t="s">
        <v>8</v>
      </c>
    </row>
    <row r="259" spans="1:7">
      <c r="E259" s="2"/>
      <c r="F259" s="2"/>
    </row>
  </sheetData>
  <mergeCells count="37">
    <mergeCell ref="B148:B258"/>
    <mergeCell ref="C148:C150"/>
    <mergeCell ref="C154:C165"/>
    <mergeCell ref="C166:C168"/>
    <mergeCell ref="C169:C181"/>
    <mergeCell ref="C182:C183"/>
    <mergeCell ref="C184:C186"/>
    <mergeCell ref="C189:C258"/>
    <mergeCell ref="B145:B147"/>
    <mergeCell ref="C145:C147"/>
    <mergeCell ref="C16:C23"/>
    <mergeCell ref="C133:C139"/>
    <mergeCell ref="C29:C33"/>
    <mergeCell ref="C34:C62"/>
    <mergeCell ref="C78:C87"/>
    <mergeCell ref="C106:C108"/>
    <mergeCell ref="C97:C105"/>
    <mergeCell ref="C112:C115"/>
    <mergeCell ref="B9:B87"/>
    <mergeCell ref="B140:B144"/>
    <mergeCell ref="C140:C141"/>
    <mergeCell ref="E1:F1"/>
    <mergeCell ref="A1:C1"/>
    <mergeCell ref="A3:A258"/>
    <mergeCell ref="B4:B6"/>
    <mergeCell ref="C4:C6"/>
    <mergeCell ref="B7:B8"/>
    <mergeCell ref="C7:C8"/>
    <mergeCell ref="C9:C14"/>
    <mergeCell ref="B116:B139"/>
    <mergeCell ref="C117:C118"/>
    <mergeCell ref="C120:C121"/>
    <mergeCell ref="C124:C132"/>
    <mergeCell ref="C63:C64"/>
    <mergeCell ref="C65:C75"/>
    <mergeCell ref="B88:B115"/>
    <mergeCell ref="C88:C96"/>
  </mergeCells>
  <hyperlinks>
    <hyperlink ref="I6" r:id="rId1" xr:uid="{51AFEBE1-89A8-EF4D-AA3B-0E1B750CF4CC}"/>
    <hyperlink ref="I7" r:id="rId2" xr:uid="{A892E626-B26C-DE49-801E-8C850BCB160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B5C74-9096-6D44-95D2-7F14F1ED843F}">
  <dimension ref="A1:D21"/>
  <sheetViews>
    <sheetView zoomScale="82" workbookViewId="0">
      <selection activeCell="G17" sqref="G17"/>
    </sheetView>
  </sheetViews>
  <sheetFormatPr baseColWidth="10" defaultColWidth="10.83203125" defaultRowHeight="16"/>
  <cols>
    <col min="1" max="1" width="10.6640625" customWidth="1"/>
    <col min="2" max="2" width="12.5" style="105" bestFit="1" customWidth="1"/>
    <col min="3" max="3" width="23.5" style="105" bestFit="1" customWidth="1"/>
    <col min="4" max="4" width="11.6640625" style="105" bestFit="1" customWidth="1"/>
    <col min="5" max="16384" width="10.83203125" style="105"/>
  </cols>
  <sheetData>
    <row r="1" spans="1:4" ht="24">
      <c r="A1" s="316" t="s">
        <v>2063</v>
      </c>
    </row>
    <row r="2" spans="1:4">
      <c r="A2" s="105"/>
    </row>
    <row r="3" spans="1:4" ht="17">
      <c r="A3" s="105"/>
      <c r="B3" s="306" t="s">
        <v>2055</v>
      </c>
      <c r="C3" s="306" t="s">
        <v>2056</v>
      </c>
      <c r="D3" s="306" t="s">
        <v>2057</v>
      </c>
    </row>
    <row r="4" spans="1:4">
      <c r="A4" s="105"/>
      <c r="B4" s="307" t="s">
        <v>2058</v>
      </c>
      <c r="C4" s="307">
        <v>788.8</v>
      </c>
      <c r="D4" s="307">
        <v>2</v>
      </c>
    </row>
    <row r="5" spans="1:4">
      <c r="A5" s="105"/>
      <c r="B5" s="307">
        <v>47.6</v>
      </c>
      <c r="C5" s="307">
        <v>746.9</v>
      </c>
      <c r="D5" s="307">
        <v>2.7</v>
      </c>
    </row>
    <row r="6" spans="1:4">
      <c r="A6" s="105"/>
      <c r="B6" s="307">
        <v>50.3</v>
      </c>
      <c r="C6" s="307">
        <v>58.1</v>
      </c>
      <c r="D6" s="307">
        <v>2.1</v>
      </c>
    </row>
    <row r="7" spans="1:4">
      <c r="A7" s="105"/>
      <c r="B7" s="307">
        <v>67.099999999999994</v>
      </c>
      <c r="C7" s="307">
        <v>385.7</v>
      </c>
      <c r="D7" s="307">
        <v>1.4</v>
      </c>
    </row>
    <row r="8" spans="1:4">
      <c r="A8" s="105"/>
      <c r="B8" s="307">
        <v>71.7</v>
      </c>
      <c r="C8" s="307">
        <v>130.80000000000001</v>
      </c>
      <c r="D8" s="307">
        <v>1.5</v>
      </c>
    </row>
    <row r="9" spans="1:4">
      <c r="A9" s="105"/>
      <c r="B9" s="307">
        <v>83</v>
      </c>
      <c r="C9" s="307">
        <v>31.4</v>
      </c>
      <c r="D9" s="307">
        <v>2.2000000000000002</v>
      </c>
    </row>
    <row r="10" spans="1:4">
      <c r="A10" s="105"/>
      <c r="B10" s="308">
        <v>90.3</v>
      </c>
      <c r="C10" s="308">
        <v>27.5</v>
      </c>
      <c r="D10" s="308">
        <v>6.2</v>
      </c>
    </row>
    <row r="11" spans="1:4">
      <c r="A11" s="105"/>
      <c r="B11" s="308">
        <v>101.6</v>
      </c>
      <c r="C11" s="308">
        <v>5.8</v>
      </c>
      <c r="D11" s="308">
        <v>4</v>
      </c>
    </row>
    <row r="12" spans="1:4">
      <c r="A12" s="105"/>
      <c r="B12" s="307">
        <v>106.3</v>
      </c>
      <c r="C12" s="307">
        <v>407.1</v>
      </c>
      <c r="D12" s="307">
        <v>1.4</v>
      </c>
    </row>
    <row r="13" spans="1:4">
      <c r="A13" s="105"/>
      <c r="B13" s="307">
        <v>162.9</v>
      </c>
      <c r="C13" s="307">
        <v>368.3</v>
      </c>
      <c r="D13" s="307">
        <v>1.6</v>
      </c>
    </row>
    <row r="14" spans="1:4">
      <c r="A14" s="105"/>
      <c r="B14" s="307">
        <v>199.1</v>
      </c>
      <c r="C14" s="307">
        <v>1058.4000000000001</v>
      </c>
      <c r="D14" s="307">
        <v>1.8</v>
      </c>
    </row>
    <row r="15" spans="1:4">
      <c r="A15" s="105"/>
      <c r="B15" s="307">
        <v>218.1</v>
      </c>
      <c r="C15" s="307">
        <v>1531.6</v>
      </c>
      <c r="D15" s="307">
        <v>11.2</v>
      </c>
    </row>
    <row r="16" spans="1:4">
      <c r="A16" s="105"/>
      <c r="B16" s="307">
        <v>252.9</v>
      </c>
      <c r="C16" s="307">
        <v>7.8</v>
      </c>
      <c r="D16" s="307">
        <v>1.1000000000000001</v>
      </c>
    </row>
    <row r="17" spans="1:4">
      <c r="A17" s="105"/>
      <c r="B17" s="308">
        <v>328.8</v>
      </c>
      <c r="C17" s="308">
        <v>17.8</v>
      </c>
      <c r="D17" s="308">
        <v>11.5</v>
      </c>
    </row>
    <row r="18" spans="1:4">
      <c r="A18" s="105"/>
      <c r="B18" s="308" t="s">
        <v>2059</v>
      </c>
      <c r="C18" s="308">
        <v>65.599999999999994</v>
      </c>
      <c r="D18" s="308">
        <v>16.7</v>
      </c>
    </row>
    <row r="19" spans="1:4">
      <c r="A19" s="105"/>
      <c r="B19" s="307" t="s">
        <v>2060</v>
      </c>
      <c r="C19" s="307">
        <v>2.4</v>
      </c>
      <c r="D19" s="307" t="s">
        <v>531</v>
      </c>
    </row>
    <row r="20" spans="1:4">
      <c r="A20" s="105"/>
      <c r="B20" s="308" t="s">
        <v>2061</v>
      </c>
      <c r="C20" s="308">
        <v>13.8</v>
      </c>
      <c r="D20" s="308">
        <v>13.2</v>
      </c>
    </row>
    <row r="21" spans="1:4">
      <c r="A21" s="105"/>
      <c r="B21" s="307" t="s">
        <v>2060</v>
      </c>
      <c r="C21" s="307" t="s">
        <v>2062</v>
      </c>
      <c r="D21" s="307" t="s">
        <v>531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D75FC-B6F2-574F-BCF3-0F416FEB5A7F}">
  <dimension ref="A1:U700"/>
  <sheetViews>
    <sheetView zoomScale="81" workbookViewId="0">
      <selection activeCell="N15" sqref="N15"/>
    </sheetView>
  </sheetViews>
  <sheetFormatPr baseColWidth="10" defaultColWidth="8.83203125" defaultRowHeight="16"/>
  <cols>
    <col min="1" max="1" width="24.6640625" style="176" customWidth="1"/>
    <col min="2" max="2" width="9.5" style="176" customWidth="1"/>
    <col min="3" max="3" width="12.33203125" customWidth="1"/>
    <col min="4" max="4" width="22.83203125" customWidth="1"/>
    <col min="5" max="6" width="22.6640625" customWidth="1"/>
    <col min="7" max="7" width="23" bestFit="1" customWidth="1"/>
    <col min="8" max="8" width="12.6640625" style="147" bestFit="1" customWidth="1"/>
    <col min="9" max="9" width="1.5" style="200" customWidth="1"/>
    <col min="10" max="10" width="17.33203125" style="143" bestFit="1" customWidth="1"/>
    <col min="11" max="11" width="12.83203125" style="144" customWidth="1"/>
    <col min="12" max="12" width="8.83203125" style="145"/>
    <col min="13" max="13" width="5.6640625" style="146" customWidth="1"/>
    <col min="14" max="14" width="10.33203125" customWidth="1"/>
    <col min="15" max="15" width="11.6640625" style="147" customWidth="1"/>
    <col min="17" max="17" width="8.83203125" style="147"/>
    <col min="18" max="18" width="6.33203125" customWidth="1"/>
  </cols>
  <sheetData>
    <row r="1" spans="1:21" ht="24">
      <c r="A1" s="317" t="s">
        <v>2065</v>
      </c>
    </row>
    <row r="3" spans="1:21" s="140" customFormat="1" ht="20" thickBot="1">
      <c r="A3" s="134" t="s">
        <v>1302</v>
      </c>
      <c r="B3" s="134" t="s">
        <v>1303</v>
      </c>
      <c r="C3" s="135" t="s">
        <v>1304</v>
      </c>
      <c r="D3" s="135" t="s">
        <v>1305</v>
      </c>
      <c r="E3" s="135" t="s">
        <v>1306</v>
      </c>
      <c r="F3" s="135" t="s">
        <v>1307</v>
      </c>
      <c r="G3" s="135" t="s">
        <v>1308</v>
      </c>
      <c r="H3" s="136" t="s">
        <v>1309</v>
      </c>
      <c r="I3" s="137"/>
      <c r="J3" s="136" t="s">
        <v>1310</v>
      </c>
      <c r="K3" s="136" t="s">
        <v>1311</v>
      </c>
      <c r="L3" s="318" t="s">
        <v>1312</v>
      </c>
      <c r="M3" s="319" t="s">
        <v>2082</v>
      </c>
      <c r="N3" s="138"/>
      <c r="O3" s="139"/>
      <c r="Q3" s="141"/>
    </row>
    <row r="4" spans="1:21" ht="14.25" customHeight="1">
      <c r="A4" s="309"/>
      <c r="B4" s="310"/>
      <c r="C4" s="311"/>
      <c r="D4" s="311"/>
      <c r="E4" s="311"/>
      <c r="F4" s="311"/>
      <c r="G4" s="311"/>
      <c r="H4" s="312"/>
      <c r="I4" s="142"/>
      <c r="P4" s="148" t="s">
        <v>1313</v>
      </c>
      <c r="Q4" s="149"/>
      <c r="R4" s="150"/>
      <c r="S4" s="148" t="s">
        <v>1314</v>
      </c>
      <c r="T4" s="151"/>
      <c r="U4" s="150"/>
    </row>
    <row r="5" spans="1:21">
      <c r="A5" s="152" t="s">
        <v>1315</v>
      </c>
      <c r="B5" s="152">
        <v>0</v>
      </c>
      <c r="C5" s="153" t="s">
        <v>1316</v>
      </c>
      <c r="D5" s="153" t="s">
        <v>1317</v>
      </c>
      <c r="E5" s="153"/>
      <c r="F5" s="153" t="s">
        <v>1318</v>
      </c>
      <c r="G5" s="154"/>
      <c r="H5" s="155">
        <v>2.4500000000000001E-2</v>
      </c>
      <c r="I5" s="153"/>
      <c r="J5" s="156"/>
      <c r="K5" s="157"/>
      <c r="L5" s="158"/>
      <c r="N5" s="313" t="s">
        <v>1319</v>
      </c>
      <c r="P5" s="159" t="s">
        <v>1320</v>
      </c>
      <c r="Q5" s="160" t="s">
        <v>1321</v>
      </c>
      <c r="R5" s="161"/>
      <c r="S5" s="159" t="s">
        <v>1320</v>
      </c>
      <c r="T5" t="s">
        <v>1322</v>
      </c>
      <c r="U5" s="161"/>
    </row>
    <row r="6" spans="1:21">
      <c r="A6" s="152" t="s">
        <v>1323</v>
      </c>
      <c r="B6" s="152">
        <v>0</v>
      </c>
      <c r="C6" s="153" t="s">
        <v>1316</v>
      </c>
      <c r="D6" s="153" t="s">
        <v>1317</v>
      </c>
      <c r="E6" s="153"/>
      <c r="F6" s="153" t="s">
        <v>1318</v>
      </c>
      <c r="G6" s="154"/>
      <c r="H6" s="155">
        <v>1.0500000000000001E-2</v>
      </c>
      <c r="I6" s="153"/>
      <c r="J6" s="156"/>
      <c r="K6" s="157"/>
      <c r="L6" s="158"/>
      <c r="N6" s="314" t="s">
        <v>1324</v>
      </c>
      <c r="P6" s="162">
        <v>0</v>
      </c>
      <c r="Q6" s="147">
        <v>4.1665789473684219E-2</v>
      </c>
      <c r="R6" s="161"/>
      <c r="S6" s="162" t="s">
        <v>1325</v>
      </c>
      <c r="T6">
        <v>3.2</v>
      </c>
      <c r="U6" s="161"/>
    </row>
    <row r="7" spans="1:21">
      <c r="A7" s="152" t="s">
        <v>1326</v>
      </c>
      <c r="B7" s="152">
        <v>0</v>
      </c>
      <c r="C7" s="153" t="s">
        <v>1316</v>
      </c>
      <c r="D7" s="153" t="s">
        <v>1317</v>
      </c>
      <c r="E7" s="153"/>
      <c r="F7" s="153" t="s">
        <v>1318</v>
      </c>
      <c r="G7" s="154"/>
      <c r="H7" s="155">
        <v>6.3E-3</v>
      </c>
      <c r="I7" s="153"/>
      <c r="J7" s="156"/>
      <c r="K7" s="157"/>
      <c r="L7" s="158"/>
      <c r="N7" s="315" t="s">
        <v>1327</v>
      </c>
      <c r="P7" s="162">
        <v>1</v>
      </c>
      <c r="Q7" s="147">
        <v>2E-3</v>
      </c>
      <c r="R7" s="161"/>
      <c r="S7" s="162" t="s">
        <v>1328</v>
      </c>
      <c r="T7">
        <v>6.4</v>
      </c>
      <c r="U7" s="161"/>
    </row>
    <row r="8" spans="1:21">
      <c r="A8" s="152" t="s">
        <v>1329</v>
      </c>
      <c r="B8" s="152">
        <v>0</v>
      </c>
      <c r="C8" s="153" t="s">
        <v>1316</v>
      </c>
      <c r="D8" s="153" t="s">
        <v>1317</v>
      </c>
      <c r="E8" s="153"/>
      <c r="F8" s="153" t="s">
        <v>1318</v>
      </c>
      <c r="G8" s="154"/>
      <c r="H8" s="155">
        <v>8.199999999999999E-3</v>
      </c>
      <c r="I8" s="153"/>
      <c r="J8" s="156"/>
      <c r="K8" s="157"/>
      <c r="L8" s="158"/>
      <c r="P8" s="162">
        <v>5</v>
      </c>
      <c r="Q8" s="147">
        <v>4.0000000000000001E-3</v>
      </c>
      <c r="R8" s="161"/>
      <c r="S8" s="162" t="s">
        <v>1330</v>
      </c>
      <c r="T8">
        <v>5.91</v>
      </c>
      <c r="U8" s="161"/>
    </row>
    <row r="9" spans="1:21">
      <c r="A9" s="152" t="s">
        <v>1331</v>
      </c>
      <c r="B9" s="152">
        <v>0</v>
      </c>
      <c r="C9" s="153" t="s">
        <v>1316</v>
      </c>
      <c r="D9" s="153" t="s">
        <v>1317</v>
      </c>
      <c r="E9" s="153"/>
      <c r="F9" s="153" t="s">
        <v>1318</v>
      </c>
      <c r="G9" s="154"/>
      <c r="H9" s="155">
        <v>9.0000000000000011E-3</v>
      </c>
      <c r="I9" s="153"/>
      <c r="J9" s="156"/>
      <c r="K9" s="157"/>
      <c r="L9" s="158"/>
      <c r="P9" s="162">
        <v>14</v>
      </c>
      <c r="Q9" s="147">
        <v>1.4999999999999999E-2</v>
      </c>
      <c r="R9" s="161"/>
      <c r="S9" s="162" t="s">
        <v>1332</v>
      </c>
      <c r="T9">
        <v>8.08</v>
      </c>
      <c r="U9" s="161"/>
    </row>
    <row r="10" spans="1:21">
      <c r="A10" s="152" t="s">
        <v>1333</v>
      </c>
      <c r="B10" s="152">
        <v>0</v>
      </c>
      <c r="C10" s="153" t="s">
        <v>1316</v>
      </c>
      <c r="D10" s="153" t="s">
        <v>1317</v>
      </c>
      <c r="E10" s="153"/>
      <c r="F10" s="153" t="s">
        <v>1318</v>
      </c>
      <c r="G10" s="154"/>
      <c r="H10" s="155">
        <v>6.6E-3</v>
      </c>
      <c r="I10" s="153"/>
      <c r="J10" s="156"/>
      <c r="K10" s="157"/>
      <c r="L10" s="158"/>
      <c r="P10" s="162">
        <v>34</v>
      </c>
      <c r="Q10" s="147">
        <v>4.0000000000000001E-3</v>
      </c>
      <c r="R10" s="161"/>
      <c r="S10" s="162" t="s">
        <v>1334</v>
      </c>
      <c r="T10">
        <v>4.37</v>
      </c>
      <c r="U10" s="161"/>
    </row>
    <row r="11" spans="1:21">
      <c r="A11" s="152" t="s">
        <v>1335</v>
      </c>
      <c r="B11" s="152">
        <v>0</v>
      </c>
      <c r="C11" s="153" t="s">
        <v>1316</v>
      </c>
      <c r="D11" s="153" t="s">
        <v>1317</v>
      </c>
      <c r="E11" s="153"/>
      <c r="F11" s="153" t="s">
        <v>1318</v>
      </c>
      <c r="G11" s="154"/>
      <c r="H11" s="155">
        <v>9.3999999999999986E-3</v>
      </c>
      <c r="I11" s="153"/>
      <c r="J11" s="156"/>
      <c r="K11" s="157"/>
      <c r="L11" s="158"/>
      <c r="P11" s="163">
        <v>40</v>
      </c>
      <c r="Q11" s="164">
        <v>6.9999999999999999E-4</v>
      </c>
      <c r="R11" s="161"/>
      <c r="S11" s="162" t="s">
        <v>1336</v>
      </c>
      <c r="T11">
        <v>5.09</v>
      </c>
      <c r="U11" s="161"/>
    </row>
    <row r="12" spans="1:21">
      <c r="A12" s="152" t="s">
        <v>1337</v>
      </c>
      <c r="B12" s="152">
        <v>0</v>
      </c>
      <c r="C12" s="153" t="s">
        <v>1316</v>
      </c>
      <c r="D12" s="153" t="s">
        <v>1317</v>
      </c>
      <c r="E12" s="153"/>
      <c r="F12" s="153" t="s">
        <v>1318</v>
      </c>
      <c r="G12" s="154"/>
      <c r="H12" s="155">
        <v>1.15E-2</v>
      </c>
      <c r="I12" s="153"/>
      <c r="J12" s="156"/>
      <c r="K12" s="157"/>
      <c r="L12" s="158"/>
      <c r="P12" s="163">
        <v>48</v>
      </c>
      <c r="Q12" s="164">
        <v>3.7400000000000003E-2</v>
      </c>
      <c r="R12" s="161"/>
      <c r="S12" s="162" t="s">
        <v>1338</v>
      </c>
      <c r="T12">
        <v>1.44</v>
      </c>
      <c r="U12" s="161"/>
    </row>
    <row r="13" spans="1:21">
      <c r="A13" s="152" t="s">
        <v>1339</v>
      </c>
      <c r="B13" s="152">
        <v>0</v>
      </c>
      <c r="C13" s="153" t="s">
        <v>1316</v>
      </c>
      <c r="D13" s="153" t="s">
        <v>1317</v>
      </c>
      <c r="E13" s="153"/>
      <c r="F13" s="153" t="s">
        <v>1318</v>
      </c>
      <c r="G13" s="154"/>
      <c r="H13" s="155">
        <v>2.52E-2</v>
      </c>
      <c r="I13" s="153"/>
      <c r="J13" s="156"/>
      <c r="K13" s="157"/>
      <c r="L13" s="158"/>
      <c r="P13" s="162">
        <v>50</v>
      </c>
      <c r="Q13" s="147">
        <v>6.9500000000000006E-2</v>
      </c>
      <c r="R13" s="161"/>
      <c r="S13" s="162" t="s">
        <v>1340</v>
      </c>
      <c r="T13">
        <v>0.69</v>
      </c>
      <c r="U13" s="161"/>
    </row>
    <row r="14" spans="1:21">
      <c r="A14" s="152" t="s">
        <v>1341</v>
      </c>
      <c r="B14" s="152">
        <v>0</v>
      </c>
      <c r="C14" s="153" t="s">
        <v>1316</v>
      </c>
      <c r="D14" s="153" t="s">
        <v>1317</v>
      </c>
      <c r="E14" s="153"/>
      <c r="F14" s="153" t="s">
        <v>1318</v>
      </c>
      <c r="G14" s="154"/>
      <c r="H14" s="155">
        <v>1.1399999999999999E-2</v>
      </c>
      <c r="I14" s="153"/>
      <c r="J14" s="156"/>
      <c r="K14" s="157"/>
      <c r="L14" s="158"/>
      <c r="P14" s="163">
        <v>66</v>
      </c>
      <c r="Q14" s="164">
        <v>3.8837562293062157E-2</v>
      </c>
      <c r="R14" s="161"/>
      <c r="S14" s="162" t="s">
        <v>1342</v>
      </c>
      <c r="T14">
        <v>0.73</v>
      </c>
      <c r="U14" s="161"/>
    </row>
    <row r="15" spans="1:21">
      <c r="A15" s="152" t="s">
        <v>1343</v>
      </c>
      <c r="B15" s="152">
        <v>0</v>
      </c>
      <c r="C15" s="153" t="s">
        <v>1316</v>
      </c>
      <c r="D15" s="153" t="s">
        <v>1344</v>
      </c>
      <c r="E15" s="153"/>
      <c r="F15" s="153" t="s">
        <v>1318</v>
      </c>
      <c r="G15" s="154"/>
      <c r="H15" s="155">
        <v>0.1081</v>
      </c>
      <c r="I15" s="153"/>
      <c r="J15" s="156"/>
      <c r="K15" s="157"/>
      <c r="L15" s="158"/>
      <c r="P15" s="162">
        <v>66</v>
      </c>
      <c r="Q15" s="147">
        <v>3.420344827586206E-2</v>
      </c>
      <c r="R15" s="161"/>
      <c r="S15" s="162" t="s">
        <v>1345</v>
      </c>
      <c r="T15">
        <v>1.08</v>
      </c>
      <c r="U15" s="161"/>
    </row>
    <row r="16" spans="1:21" ht="17" thickBot="1">
      <c r="A16" s="152" t="s">
        <v>1346</v>
      </c>
      <c r="B16" s="152">
        <v>0</v>
      </c>
      <c r="C16" s="153" t="s">
        <v>1316</v>
      </c>
      <c r="D16" s="153" t="s">
        <v>1344</v>
      </c>
      <c r="E16" s="153"/>
      <c r="F16" s="153" t="s">
        <v>1318</v>
      </c>
      <c r="G16" s="154"/>
      <c r="H16" s="155">
        <v>8.3100000000000007E-2</v>
      </c>
      <c r="I16" s="153"/>
      <c r="J16" s="156"/>
      <c r="K16" s="157"/>
      <c r="L16" s="158"/>
      <c r="P16" s="163">
        <v>76</v>
      </c>
      <c r="Q16" s="164">
        <v>4.30833E-3</v>
      </c>
      <c r="R16" s="161"/>
      <c r="S16" s="165"/>
      <c r="T16" s="166"/>
      <c r="U16" s="167"/>
    </row>
    <row r="17" spans="1:20">
      <c r="A17" s="152" t="s">
        <v>1347</v>
      </c>
      <c r="B17" s="152">
        <v>0</v>
      </c>
      <c r="C17" s="153" t="s">
        <v>1316</v>
      </c>
      <c r="D17" s="153" t="s">
        <v>1344</v>
      </c>
      <c r="E17" s="153"/>
      <c r="F17" s="153" t="s">
        <v>1318</v>
      </c>
      <c r="G17" s="154"/>
      <c r="H17" s="155">
        <v>9.5000000000000001E-2</v>
      </c>
      <c r="I17" s="153"/>
      <c r="J17" s="156"/>
      <c r="K17" s="157"/>
      <c r="L17" s="158"/>
      <c r="P17" s="162">
        <v>85</v>
      </c>
      <c r="Q17" s="147">
        <v>0.02</v>
      </c>
      <c r="R17" s="161"/>
    </row>
    <row r="18" spans="1:20">
      <c r="A18" s="152" t="s">
        <v>1348</v>
      </c>
      <c r="B18" s="152">
        <v>0</v>
      </c>
      <c r="C18" s="153" t="s">
        <v>1316</v>
      </c>
      <c r="D18" s="153" t="s">
        <v>1349</v>
      </c>
      <c r="E18" s="153"/>
      <c r="F18" s="153" t="s">
        <v>1318</v>
      </c>
      <c r="G18" s="154"/>
      <c r="H18" s="155">
        <v>6.9800000000000001E-2</v>
      </c>
      <c r="I18" s="153"/>
      <c r="J18" s="156"/>
      <c r="K18" s="157"/>
      <c r="L18" s="158"/>
      <c r="P18" s="162">
        <v>94</v>
      </c>
      <c r="Q18" s="147">
        <v>0.1447</v>
      </c>
      <c r="R18" s="161"/>
    </row>
    <row r="19" spans="1:20">
      <c r="A19" s="152" t="s">
        <v>1350</v>
      </c>
      <c r="B19" s="152">
        <v>0</v>
      </c>
      <c r="C19" s="153" t="s">
        <v>1316</v>
      </c>
      <c r="D19" s="153" t="s">
        <v>1349</v>
      </c>
      <c r="E19" s="153"/>
      <c r="F19" s="153" t="s">
        <v>1318</v>
      </c>
      <c r="G19" s="154"/>
      <c r="H19" s="155">
        <v>7.2800000000000004E-2</v>
      </c>
      <c r="I19" s="153"/>
      <c r="J19" s="156"/>
      <c r="K19" s="157"/>
      <c r="L19" s="158"/>
      <c r="P19" s="163">
        <v>112</v>
      </c>
      <c r="Q19" s="164">
        <v>4.8758266666666661E-3</v>
      </c>
      <c r="R19" s="161"/>
      <c r="T19" s="147"/>
    </row>
    <row r="20" spans="1:20">
      <c r="A20" s="152" t="s">
        <v>1351</v>
      </c>
      <c r="B20" s="152">
        <v>0</v>
      </c>
      <c r="C20" s="153" t="s">
        <v>1316</v>
      </c>
      <c r="D20" s="153" t="s">
        <v>1352</v>
      </c>
      <c r="E20" s="153"/>
      <c r="F20" s="153" t="s">
        <v>1318</v>
      </c>
      <c r="G20" s="154"/>
      <c r="H20" s="155">
        <v>9.6199999999999994E-2</v>
      </c>
      <c r="I20" s="153"/>
      <c r="J20" s="156"/>
      <c r="K20" s="157"/>
      <c r="L20" s="158"/>
      <c r="P20" s="162">
        <v>115</v>
      </c>
      <c r="Q20" s="147">
        <v>9.7172413793103429E-2</v>
      </c>
      <c r="R20" s="161"/>
      <c r="T20" s="147"/>
    </row>
    <row r="21" spans="1:20">
      <c r="A21" s="152" t="s">
        <v>1353</v>
      </c>
      <c r="B21" s="152">
        <v>0</v>
      </c>
      <c r="C21" s="153" t="s">
        <v>1316</v>
      </c>
      <c r="D21" s="153" t="s">
        <v>1352</v>
      </c>
      <c r="E21" s="153"/>
      <c r="F21" s="153" t="s">
        <v>1318</v>
      </c>
      <c r="G21" s="154"/>
      <c r="H21" s="155">
        <v>8.9600000000000013E-2</v>
      </c>
      <c r="I21" s="153"/>
      <c r="J21" s="156"/>
      <c r="K21" s="157"/>
      <c r="L21" s="158"/>
      <c r="P21" s="162">
        <v>120</v>
      </c>
      <c r="Q21" s="147">
        <v>0.11533333333333333</v>
      </c>
      <c r="R21" s="161"/>
    </row>
    <row r="22" spans="1:20">
      <c r="A22" s="152" t="s">
        <v>1354</v>
      </c>
      <c r="B22" s="152">
        <v>0</v>
      </c>
      <c r="C22" s="153" t="s">
        <v>1316</v>
      </c>
      <c r="D22" s="153" t="s">
        <v>1352</v>
      </c>
      <c r="E22" s="153"/>
      <c r="F22" s="153" t="s">
        <v>1318</v>
      </c>
      <c r="G22" s="154"/>
      <c r="H22" s="155">
        <v>5.3E-3</v>
      </c>
      <c r="I22" s="153"/>
      <c r="J22" s="156"/>
      <c r="K22" s="157"/>
      <c r="L22" s="158"/>
      <c r="P22" s="163">
        <v>140</v>
      </c>
      <c r="Q22" s="164">
        <v>4.6600000000000003E-2</v>
      </c>
      <c r="R22" s="161"/>
      <c r="T22" s="147"/>
    </row>
    <row r="23" spans="1:20">
      <c r="A23" s="152" t="s">
        <v>1355</v>
      </c>
      <c r="B23" s="152">
        <v>0</v>
      </c>
      <c r="C23" s="153" t="s">
        <v>1316</v>
      </c>
      <c r="D23" s="153" t="s">
        <v>1352</v>
      </c>
      <c r="E23" s="153"/>
      <c r="F23" s="153" t="s">
        <v>1318</v>
      </c>
      <c r="G23" s="154"/>
      <c r="H23" s="155">
        <v>4.1999999999999997E-3</v>
      </c>
      <c r="I23" s="153"/>
      <c r="J23" s="156"/>
      <c r="K23" s="157"/>
      <c r="L23" s="158"/>
      <c r="P23" s="162">
        <v>150</v>
      </c>
      <c r="Q23" s="147">
        <v>0.188</v>
      </c>
      <c r="R23" s="161"/>
      <c r="T23" s="147"/>
    </row>
    <row r="24" spans="1:20">
      <c r="A24" s="152" t="s">
        <v>1356</v>
      </c>
      <c r="B24" s="152">
        <v>0</v>
      </c>
      <c r="C24" s="153" t="s">
        <v>1316</v>
      </c>
      <c r="D24" s="153" t="s">
        <v>1357</v>
      </c>
      <c r="E24" s="153"/>
      <c r="F24" s="153" t="s">
        <v>1318</v>
      </c>
      <c r="G24" s="154"/>
      <c r="H24" s="155">
        <v>9.5199999999999993E-2</v>
      </c>
      <c r="I24" s="153"/>
      <c r="J24" s="156"/>
      <c r="K24" s="157"/>
      <c r="L24" s="158"/>
      <c r="P24" s="163">
        <v>152</v>
      </c>
      <c r="Q24" s="164">
        <v>2.35E-2</v>
      </c>
      <c r="R24" s="161"/>
    </row>
    <row r="25" spans="1:20">
      <c r="A25" s="152" t="s">
        <v>1358</v>
      </c>
      <c r="B25" s="152">
        <v>0</v>
      </c>
      <c r="C25" s="153" t="s">
        <v>1316</v>
      </c>
      <c r="D25" s="153" t="s">
        <v>1357</v>
      </c>
      <c r="E25" s="153"/>
      <c r="F25" s="153" t="s">
        <v>1318</v>
      </c>
      <c r="G25" s="154"/>
      <c r="H25" s="155">
        <v>9.8100000000000007E-2</v>
      </c>
      <c r="I25" s="153"/>
      <c r="J25" s="156"/>
      <c r="K25" s="157"/>
      <c r="L25" s="158"/>
      <c r="P25" s="163">
        <v>152</v>
      </c>
      <c r="Q25" s="164">
        <v>3.4599999999999999E-2</v>
      </c>
      <c r="R25" s="161"/>
    </row>
    <row r="26" spans="1:20">
      <c r="A26" s="152" t="s">
        <v>1359</v>
      </c>
      <c r="B26" s="152">
        <v>0</v>
      </c>
      <c r="C26" s="153" t="s">
        <v>1316</v>
      </c>
      <c r="D26" s="153" t="s">
        <v>1357</v>
      </c>
      <c r="E26" s="153"/>
      <c r="F26" s="153" t="s">
        <v>1318</v>
      </c>
      <c r="G26" s="154"/>
      <c r="H26" s="155">
        <v>0.1265</v>
      </c>
      <c r="I26" s="153"/>
      <c r="J26" s="156"/>
      <c r="K26" s="157"/>
      <c r="L26" s="158"/>
      <c r="P26" s="162">
        <v>156</v>
      </c>
      <c r="Q26" s="147">
        <v>8.0000000000000002E-3</v>
      </c>
      <c r="R26" s="161"/>
    </row>
    <row r="27" spans="1:20">
      <c r="A27" s="152" t="s">
        <v>1360</v>
      </c>
      <c r="B27" s="152">
        <v>0</v>
      </c>
      <c r="C27" s="153" t="s">
        <v>1316</v>
      </c>
      <c r="D27" s="153" t="s">
        <v>1357</v>
      </c>
      <c r="E27" s="153"/>
      <c r="F27" s="153" t="s">
        <v>1318</v>
      </c>
      <c r="G27" s="154"/>
      <c r="H27" s="155">
        <v>0.106</v>
      </c>
      <c r="I27" s="153"/>
      <c r="J27" s="156"/>
      <c r="K27" s="157"/>
      <c r="L27" s="158"/>
      <c r="P27" s="162">
        <v>190</v>
      </c>
      <c r="Q27" s="147">
        <v>5.79E-2</v>
      </c>
      <c r="R27" s="161"/>
    </row>
    <row r="28" spans="1:20">
      <c r="A28" s="152" t="s">
        <v>1315</v>
      </c>
      <c r="B28" s="152">
        <v>0</v>
      </c>
      <c r="C28" s="153" t="s">
        <v>1316</v>
      </c>
      <c r="D28" s="153" t="s">
        <v>1317</v>
      </c>
      <c r="E28" s="153"/>
      <c r="F28" s="153" t="s">
        <v>1361</v>
      </c>
      <c r="G28" s="154"/>
      <c r="H28" s="155">
        <v>5.1000000000000004E-3</v>
      </c>
      <c r="I28" s="153"/>
      <c r="J28" s="156"/>
      <c r="K28" s="157"/>
      <c r="L28" s="158"/>
      <c r="P28" s="163">
        <v>201</v>
      </c>
      <c r="Q28" s="164">
        <v>4.7600000000000003E-2</v>
      </c>
      <c r="R28" s="161"/>
    </row>
    <row r="29" spans="1:20">
      <c r="A29" s="152" t="s">
        <v>1323</v>
      </c>
      <c r="B29" s="152">
        <v>0</v>
      </c>
      <c r="C29" s="153" t="s">
        <v>1316</v>
      </c>
      <c r="D29" s="153" t="s">
        <v>1317</v>
      </c>
      <c r="E29" s="153"/>
      <c r="F29" s="153" t="s">
        <v>1361</v>
      </c>
      <c r="G29" s="154"/>
      <c r="H29" s="155">
        <v>7.3000000000000001E-3</v>
      </c>
      <c r="I29" s="153"/>
      <c r="J29" s="156"/>
      <c r="K29" s="157"/>
      <c r="L29" s="158"/>
      <c r="P29" s="163">
        <v>235</v>
      </c>
      <c r="Q29" s="164">
        <v>3.2099999999999997E-2</v>
      </c>
      <c r="R29" s="161"/>
    </row>
    <row r="30" spans="1:20">
      <c r="A30" s="152" t="s">
        <v>1326</v>
      </c>
      <c r="B30" s="152">
        <v>0</v>
      </c>
      <c r="C30" s="153" t="s">
        <v>1316</v>
      </c>
      <c r="D30" s="153" t="s">
        <v>1317</v>
      </c>
      <c r="E30" s="153"/>
      <c r="F30" s="153" t="s">
        <v>1361</v>
      </c>
      <c r="G30" s="154"/>
      <c r="H30" s="155">
        <v>9.7000000000000003E-3</v>
      </c>
      <c r="I30" s="153"/>
      <c r="J30" s="156"/>
      <c r="K30" s="157"/>
      <c r="L30" s="158"/>
      <c r="P30" s="163">
        <v>235</v>
      </c>
      <c r="Q30" s="164">
        <v>3.7199999999999997E-2</v>
      </c>
      <c r="R30" s="161"/>
    </row>
    <row r="31" spans="1:20">
      <c r="A31" s="152" t="s">
        <v>1329</v>
      </c>
      <c r="B31" s="152">
        <v>0</v>
      </c>
      <c r="C31" s="153" t="s">
        <v>1316</v>
      </c>
      <c r="D31" s="153" t="s">
        <v>1317</v>
      </c>
      <c r="E31" s="153"/>
      <c r="F31" s="153" t="s">
        <v>1361</v>
      </c>
      <c r="G31" s="154"/>
      <c r="H31" s="155">
        <v>1.1299999999999999E-2</v>
      </c>
      <c r="I31" s="153"/>
      <c r="J31" s="156"/>
      <c r="K31" s="157"/>
      <c r="L31" s="158"/>
      <c r="P31" s="162">
        <v>250</v>
      </c>
      <c r="Q31" s="147">
        <v>0.18409756097561</v>
      </c>
      <c r="R31" s="161"/>
    </row>
    <row r="32" spans="1:20">
      <c r="A32" s="152" t="s">
        <v>1331</v>
      </c>
      <c r="B32" s="152">
        <v>0</v>
      </c>
      <c r="C32" s="153" t="s">
        <v>1316</v>
      </c>
      <c r="D32" s="153" t="s">
        <v>1317</v>
      </c>
      <c r="E32" s="153"/>
      <c r="F32" s="153" t="s">
        <v>1361</v>
      </c>
      <c r="G32" s="154"/>
      <c r="H32" s="155">
        <v>1.15E-2</v>
      </c>
      <c r="I32" s="153"/>
      <c r="J32" s="156"/>
      <c r="K32" s="157"/>
      <c r="L32" s="158"/>
      <c r="P32" s="163">
        <v>252</v>
      </c>
      <c r="Q32" s="164">
        <v>2.7502505115674276E-2</v>
      </c>
      <c r="R32" s="161"/>
    </row>
    <row r="33" spans="1:18">
      <c r="A33" s="152" t="s">
        <v>1333</v>
      </c>
      <c r="B33" s="152">
        <v>0</v>
      </c>
      <c r="C33" s="153" t="s">
        <v>1316</v>
      </c>
      <c r="D33" s="153" t="s">
        <v>1317</v>
      </c>
      <c r="E33" s="153"/>
      <c r="F33" s="153" t="s">
        <v>1361</v>
      </c>
      <c r="G33" s="154"/>
      <c r="H33" s="155">
        <v>3.3E-3</v>
      </c>
      <c r="I33" s="153"/>
      <c r="J33" s="156"/>
      <c r="K33" s="157"/>
      <c r="L33" s="158"/>
      <c r="P33" s="163">
        <v>270</v>
      </c>
      <c r="Q33" s="164">
        <v>7.8413520190358396E-2</v>
      </c>
      <c r="R33" s="161"/>
    </row>
    <row r="34" spans="1:18">
      <c r="A34" s="152" t="s">
        <v>1335</v>
      </c>
      <c r="B34" s="152">
        <v>0</v>
      </c>
      <c r="C34" s="153" t="s">
        <v>1316</v>
      </c>
      <c r="D34" s="153" t="s">
        <v>1317</v>
      </c>
      <c r="E34" s="153"/>
      <c r="F34" s="153" t="s">
        <v>1361</v>
      </c>
      <c r="G34" s="154"/>
      <c r="H34" s="155">
        <v>1.47E-2</v>
      </c>
      <c r="I34" s="153"/>
      <c r="J34" s="156"/>
      <c r="K34" s="157"/>
      <c r="L34" s="158"/>
      <c r="P34" s="162">
        <v>290</v>
      </c>
      <c r="Q34" s="147">
        <v>2.0899999999999998E-2</v>
      </c>
      <c r="R34" s="161"/>
    </row>
    <row r="35" spans="1:18">
      <c r="A35" s="152" t="s">
        <v>1337</v>
      </c>
      <c r="B35" s="152">
        <v>0</v>
      </c>
      <c r="C35" s="153" t="s">
        <v>1316</v>
      </c>
      <c r="D35" s="153" t="s">
        <v>1317</v>
      </c>
      <c r="E35" s="153"/>
      <c r="F35" s="153" t="s">
        <v>1361</v>
      </c>
      <c r="G35" s="154"/>
      <c r="H35" s="155">
        <v>4.1999999999999997E-3</v>
      </c>
      <c r="I35" s="153"/>
      <c r="J35" s="156"/>
      <c r="K35" s="157"/>
      <c r="L35" s="158"/>
      <c r="P35" s="163">
        <v>299</v>
      </c>
      <c r="Q35" s="164">
        <v>8.6400000000000005E-2</v>
      </c>
      <c r="R35" s="161"/>
    </row>
    <row r="36" spans="1:18">
      <c r="A36" s="152" t="s">
        <v>1339</v>
      </c>
      <c r="B36" s="152">
        <v>0</v>
      </c>
      <c r="C36" s="153" t="s">
        <v>1316</v>
      </c>
      <c r="D36" s="153" t="s">
        <v>1317</v>
      </c>
      <c r="E36" s="153"/>
      <c r="F36" s="153" t="s">
        <v>1361</v>
      </c>
      <c r="G36" s="154"/>
      <c r="H36" s="155">
        <v>2.2799999999999997E-2</v>
      </c>
      <c r="I36" s="153"/>
      <c r="J36" s="156"/>
      <c r="K36" s="157"/>
      <c r="L36" s="158"/>
      <c r="P36" s="163">
        <v>299</v>
      </c>
      <c r="Q36" s="164">
        <v>1.5711861885715619E-2</v>
      </c>
      <c r="R36" s="161"/>
    </row>
    <row r="37" spans="1:18">
      <c r="A37" s="152" t="s">
        <v>1341</v>
      </c>
      <c r="B37" s="152">
        <v>0</v>
      </c>
      <c r="C37" s="153" t="s">
        <v>1316</v>
      </c>
      <c r="D37" s="153" t="s">
        <v>1317</v>
      </c>
      <c r="E37" s="153"/>
      <c r="F37" s="153" t="s">
        <v>1361</v>
      </c>
      <c r="G37" s="154"/>
      <c r="H37" s="155">
        <v>1.41E-2</v>
      </c>
      <c r="I37" s="153"/>
      <c r="J37" s="156"/>
      <c r="K37" s="157"/>
      <c r="L37" s="158"/>
      <c r="P37" s="163">
        <v>330</v>
      </c>
      <c r="Q37" s="164">
        <v>4.6185760858871987E-2</v>
      </c>
      <c r="R37" s="161"/>
    </row>
    <row r="38" spans="1:18">
      <c r="A38" s="152" t="s">
        <v>1343</v>
      </c>
      <c r="B38" s="152">
        <v>0</v>
      </c>
      <c r="C38" s="153" t="s">
        <v>1316</v>
      </c>
      <c r="D38" s="153" t="s">
        <v>1344</v>
      </c>
      <c r="E38" s="153"/>
      <c r="F38" s="153" t="s">
        <v>1361</v>
      </c>
      <c r="G38" s="154"/>
      <c r="H38" s="155">
        <v>6.1500000000000006E-2</v>
      </c>
      <c r="I38" s="153"/>
      <c r="J38" s="156"/>
      <c r="K38" s="157"/>
      <c r="L38" s="158"/>
      <c r="P38" s="163">
        <v>359</v>
      </c>
      <c r="Q38" s="164">
        <v>2.1325659864761298E-2</v>
      </c>
      <c r="R38" s="161"/>
    </row>
    <row r="39" spans="1:18">
      <c r="A39" s="152" t="s">
        <v>1346</v>
      </c>
      <c r="B39" s="152">
        <v>0</v>
      </c>
      <c r="C39" s="153" t="s">
        <v>1316</v>
      </c>
      <c r="D39" s="153" t="s">
        <v>1344</v>
      </c>
      <c r="E39" s="153"/>
      <c r="F39" s="153" t="s">
        <v>1361</v>
      </c>
      <c r="G39" s="154"/>
      <c r="H39" s="155">
        <v>5.7800000000000004E-2</v>
      </c>
      <c r="I39" s="153"/>
      <c r="J39" s="156"/>
      <c r="K39" s="157"/>
      <c r="L39" s="158"/>
      <c r="P39" s="163">
        <v>359</v>
      </c>
      <c r="Q39" s="164">
        <v>6.8017930470861868E-2</v>
      </c>
      <c r="R39" s="161"/>
    </row>
    <row r="40" spans="1:18">
      <c r="A40" s="152" t="s">
        <v>1347</v>
      </c>
      <c r="B40" s="152">
        <v>0</v>
      </c>
      <c r="C40" s="153" t="s">
        <v>1316</v>
      </c>
      <c r="D40" s="153" t="s">
        <v>1344</v>
      </c>
      <c r="E40" s="153"/>
      <c r="F40" s="153" t="s">
        <v>1361</v>
      </c>
      <c r="G40" s="154"/>
      <c r="H40" s="155">
        <v>4.4999999999999998E-2</v>
      </c>
      <c r="I40" s="153"/>
      <c r="J40" s="156"/>
      <c r="K40" s="157"/>
      <c r="L40" s="158"/>
      <c r="P40" s="163">
        <v>359</v>
      </c>
      <c r="Q40" s="164">
        <v>7.6143862498054979E-2</v>
      </c>
      <c r="R40" s="161"/>
    </row>
    <row r="41" spans="1:18">
      <c r="A41" s="152" t="s">
        <v>1348</v>
      </c>
      <c r="B41" s="152">
        <v>0</v>
      </c>
      <c r="C41" s="153" t="s">
        <v>1316</v>
      </c>
      <c r="D41" s="153" t="s">
        <v>1349</v>
      </c>
      <c r="E41" s="153"/>
      <c r="F41" s="153" t="s">
        <v>1361</v>
      </c>
      <c r="G41" s="154"/>
      <c r="H41" s="155">
        <v>5.28E-2</v>
      </c>
      <c r="I41" s="153"/>
      <c r="J41" s="156"/>
      <c r="K41" s="157"/>
      <c r="L41" s="158"/>
      <c r="P41" s="162">
        <v>370</v>
      </c>
      <c r="Q41" s="147">
        <v>0.13653999999999999</v>
      </c>
      <c r="R41" s="161"/>
    </row>
    <row r="42" spans="1:18" ht="17" thickBot="1">
      <c r="A42" s="168" t="s">
        <v>1350</v>
      </c>
      <c r="B42" s="168">
        <v>0</v>
      </c>
      <c r="C42" s="169" t="s">
        <v>1316</v>
      </c>
      <c r="D42" s="169" t="s">
        <v>1349</v>
      </c>
      <c r="E42" s="169"/>
      <c r="F42" s="169" t="s">
        <v>1361</v>
      </c>
      <c r="G42" s="170"/>
      <c r="H42" s="171">
        <v>8.9700000000000002E-2</v>
      </c>
      <c r="I42" s="169"/>
      <c r="J42" s="172">
        <f>AVERAGE(H5:H42)</f>
        <v>4.1665789473684219E-2</v>
      </c>
      <c r="K42" s="173">
        <v>0</v>
      </c>
      <c r="L42" s="174">
        <v>38</v>
      </c>
      <c r="M42" s="146" t="s">
        <v>2066</v>
      </c>
      <c r="N42" s="175"/>
      <c r="P42" s="162">
        <v>375</v>
      </c>
      <c r="Q42" s="147">
        <v>2.3999999999999998E-3</v>
      </c>
      <c r="R42" s="161"/>
    </row>
    <row r="43" spans="1:18" ht="17" thickTop="1">
      <c r="G43" s="177"/>
      <c r="I43"/>
      <c r="N43" s="175"/>
      <c r="P43" s="163">
        <v>383</v>
      </c>
      <c r="Q43" s="164">
        <v>0.21465590830528816</v>
      </c>
      <c r="R43" s="161"/>
    </row>
    <row r="44" spans="1:18" ht="14.25" customHeight="1" thickBot="1">
      <c r="A44" s="178"/>
      <c r="B44" s="168">
        <v>1</v>
      </c>
      <c r="C44" s="179"/>
      <c r="D44" s="179"/>
      <c r="E44" s="179"/>
      <c r="F44" s="169" t="s">
        <v>1362</v>
      </c>
      <c r="G44" s="170"/>
      <c r="H44" s="171">
        <v>2E-3</v>
      </c>
      <c r="I44" s="180"/>
      <c r="J44" s="172">
        <f>H44</f>
        <v>2E-3</v>
      </c>
      <c r="K44" s="173">
        <v>1</v>
      </c>
      <c r="L44" s="174">
        <v>1</v>
      </c>
      <c r="M44" s="146" t="s">
        <v>2067</v>
      </c>
      <c r="N44" s="175"/>
      <c r="O44"/>
      <c r="P44" s="163">
        <v>444</v>
      </c>
      <c r="Q44" s="164">
        <v>2.1000000000000001E-2</v>
      </c>
      <c r="R44" s="161"/>
    </row>
    <row r="45" spans="1:18" ht="14.25" customHeight="1" thickTop="1">
      <c r="A45" s="181"/>
      <c r="C45" s="182"/>
      <c r="D45" s="182"/>
      <c r="E45" s="182"/>
      <c r="G45" s="177"/>
      <c r="I45" s="142"/>
      <c r="N45" s="175"/>
      <c r="O45"/>
      <c r="P45" s="163">
        <v>454</v>
      </c>
      <c r="Q45" s="164">
        <v>7.0000000000000001E-3</v>
      </c>
      <c r="R45" s="161"/>
    </row>
    <row r="46" spans="1:18" ht="14.25" customHeight="1" thickBot="1">
      <c r="A46" s="178"/>
      <c r="B46" s="168">
        <v>5.2</v>
      </c>
      <c r="C46" s="179"/>
      <c r="D46" s="179"/>
      <c r="E46" s="179"/>
      <c r="F46" s="169" t="s">
        <v>1362</v>
      </c>
      <c r="G46" s="170"/>
      <c r="H46" s="171">
        <v>4.0000000000000001E-3</v>
      </c>
      <c r="I46" s="180"/>
      <c r="J46" s="172">
        <f t="shared" ref="J46:J50" si="0">H46</f>
        <v>4.0000000000000001E-3</v>
      </c>
      <c r="K46" s="173">
        <v>5</v>
      </c>
      <c r="L46" s="174">
        <v>1</v>
      </c>
      <c r="M46" s="146" t="s">
        <v>2067</v>
      </c>
      <c r="N46" s="175"/>
      <c r="O46"/>
      <c r="P46" s="163">
        <v>460</v>
      </c>
      <c r="Q46" s="164">
        <v>2.8241728759369731E-2</v>
      </c>
      <c r="R46" s="161"/>
    </row>
    <row r="47" spans="1:18" ht="14.25" customHeight="1" thickTop="1">
      <c r="A47" s="181"/>
      <c r="C47" s="182"/>
      <c r="D47" s="182"/>
      <c r="E47" s="182"/>
      <c r="G47" s="177"/>
      <c r="I47" s="142"/>
      <c r="N47" s="175"/>
      <c r="O47"/>
      <c r="P47" s="163">
        <v>460</v>
      </c>
      <c r="Q47" s="164">
        <v>3.2925520593697029E-2</v>
      </c>
      <c r="R47" s="161"/>
    </row>
    <row r="48" spans="1:18" ht="14.25" customHeight="1" thickBot="1">
      <c r="A48" s="178"/>
      <c r="B48" s="168">
        <v>14</v>
      </c>
      <c r="C48" s="179"/>
      <c r="D48" s="179"/>
      <c r="E48" s="179"/>
      <c r="F48" s="169" t="s">
        <v>1363</v>
      </c>
      <c r="G48" s="170"/>
      <c r="H48" s="171">
        <v>1.4999999999999999E-2</v>
      </c>
      <c r="I48" s="180"/>
      <c r="J48" s="172">
        <f t="shared" si="0"/>
        <v>1.4999999999999999E-2</v>
      </c>
      <c r="K48" s="173">
        <v>14</v>
      </c>
      <c r="L48" s="174">
        <v>2</v>
      </c>
      <c r="M48" s="146" t="s">
        <v>2067</v>
      </c>
      <c r="N48" s="175"/>
      <c r="O48"/>
      <c r="P48" s="162">
        <v>465</v>
      </c>
      <c r="Q48" s="147">
        <v>6.9173913043478266E-2</v>
      </c>
      <c r="R48" s="161"/>
    </row>
    <row r="49" spans="1:21" ht="14.25" customHeight="1" thickTop="1">
      <c r="A49" s="181"/>
      <c r="C49" s="182"/>
      <c r="D49" s="182"/>
      <c r="E49" s="182"/>
      <c r="G49" s="177"/>
      <c r="I49" s="142"/>
      <c r="N49" s="175"/>
      <c r="O49"/>
      <c r="P49" s="162">
        <v>465</v>
      </c>
      <c r="Q49" s="147">
        <v>5.3850000000000009E-2</v>
      </c>
      <c r="R49" s="161"/>
    </row>
    <row r="50" spans="1:21" ht="14.25" customHeight="1" thickBot="1">
      <c r="A50" s="178"/>
      <c r="B50" s="168">
        <v>33.5</v>
      </c>
      <c r="C50" s="179"/>
      <c r="D50" s="179"/>
      <c r="E50" s="179"/>
      <c r="F50" s="169" t="s">
        <v>1362</v>
      </c>
      <c r="G50" s="170"/>
      <c r="H50" s="171">
        <v>4.0000000000000001E-3</v>
      </c>
      <c r="I50" s="180"/>
      <c r="J50" s="172">
        <f t="shared" si="0"/>
        <v>4.0000000000000001E-3</v>
      </c>
      <c r="K50" s="173">
        <v>34</v>
      </c>
      <c r="L50" s="174">
        <v>1</v>
      </c>
      <c r="M50" s="146" t="s">
        <v>2067</v>
      </c>
      <c r="N50" s="175"/>
      <c r="O50"/>
      <c r="P50" s="162">
        <v>478</v>
      </c>
      <c r="Q50" s="147">
        <v>8.6444444444444449E-2</v>
      </c>
      <c r="R50" s="161"/>
    </row>
    <row r="51" spans="1:21" ht="14.25" customHeight="1" thickTop="1">
      <c r="A51" s="181"/>
      <c r="C51" s="182"/>
      <c r="D51" s="182"/>
      <c r="E51" s="182"/>
      <c r="G51" s="177"/>
      <c r="I51" s="142"/>
      <c r="N51" s="175"/>
      <c r="O51"/>
      <c r="P51" s="163">
        <v>485</v>
      </c>
      <c r="Q51" s="164">
        <v>3.5474079209937899E-2</v>
      </c>
      <c r="R51" s="161"/>
    </row>
    <row r="52" spans="1:21" ht="17" thickBot="1">
      <c r="A52" s="183" t="s">
        <v>1364</v>
      </c>
      <c r="B52" s="183">
        <v>40</v>
      </c>
      <c r="C52" s="184" t="s">
        <v>1316</v>
      </c>
      <c r="D52" s="184" t="s">
        <v>1365</v>
      </c>
      <c r="E52" s="184" t="s">
        <v>1365</v>
      </c>
      <c r="F52" s="184"/>
      <c r="G52" s="184"/>
      <c r="H52" s="185">
        <v>6.6591385465055223E-4</v>
      </c>
      <c r="I52" s="184"/>
      <c r="J52" s="186">
        <f>H52</f>
        <v>6.6591385465055223E-4</v>
      </c>
      <c r="K52" s="187">
        <v>40</v>
      </c>
      <c r="L52" s="188">
        <v>1</v>
      </c>
      <c r="N52" s="175"/>
      <c r="P52" s="163">
        <v>485</v>
      </c>
      <c r="Q52" s="164">
        <v>5.9396086634253518E-2</v>
      </c>
      <c r="R52" s="161"/>
    </row>
    <row r="53" spans="1:21" ht="17" thickTop="1">
      <c r="I53"/>
      <c r="N53" s="175"/>
      <c r="P53" s="162">
        <v>520</v>
      </c>
      <c r="Q53" s="147">
        <v>0.1026</v>
      </c>
      <c r="R53" s="161"/>
    </row>
    <row r="54" spans="1:21">
      <c r="A54" s="189" t="s">
        <v>1366</v>
      </c>
      <c r="B54" s="189">
        <v>47.8</v>
      </c>
      <c r="C54" s="190" t="s">
        <v>1367</v>
      </c>
      <c r="D54" s="190" t="s">
        <v>1368</v>
      </c>
      <c r="E54" s="190" t="s">
        <v>1369</v>
      </c>
      <c r="F54" s="190"/>
      <c r="G54" s="191" t="s">
        <v>1370</v>
      </c>
      <c r="H54" s="192">
        <v>3.3444319594696681E-2</v>
      </c>
      <c r="I54" s="193"/>
      <c r="J54" s="194"/>
      <c r="K54" s="195"/>
      <c r="L54" s="158"/>
      <c r="N54" s="175"/>
      <c r="P54" s="163">
        <v>520</v>
      </c>
      <c r="Q54" s="164">
        <v>1.0554983293137674E-2</v>
      </c>
      <c r="R54" s="161"/>
    </row>
    <row r="55" spans="1:21" ht="17" thickBot="1">
      <c r="A55" s="183" t="s">
        <v>1371</v>
      </c>
      <c r="B55" s="183">
        <v>47.8</v>
      </c>
      <c r="C55" s="184" t="s">
        <v>1367</v>
      </c>
      <c r="D55" s="184" t="s">
        <v>1368</v>
      </c>
      <c r="E55" s="184" t="s">
        <v>1369</v>
      </c>
      <c r="F55" s="184"/>
      <c r="G55" s="196" t="s">
        <v>1372</v>
      </c>
      <c r="H55" s="185">
        <v>4.1375452507636426E-2</v>
      </c>
      <c r="I55" s="197"/>
      <c r="J55" s="186">
        <f>AVERAGE(H54:H55)</f>
        <v>3.7409886051166553E-2</v>
      </c>
      <c r="K55" s="187">
        <v>48</v>
      </c>
      <c r="L55" s="188">
        <v>2</v>
      </c>
      <c r="N55" s="175"/>
      <c r="P55" s="163">
        <v>520</v>
      </c>
      <c r="Q55" s="164">
        <v>1.2717903875952431E-2</v>
      </c>
      <c r="R55" s="161"/>
      <c r="T55" s="147"/>
    </row>
    <row r="56" spans="1:21" ht="17" thickTop="1">
      <c r="C56" s="198"/>
      <c r="D56" s="198"/>
      <c r="E56" s="198"/>
      <c r="F56" s="198"/>
      <c r="G56" s="199"/>
      <c r="N56" s="175"/>
      <c r="O56"/>
      <c r="P56" s="163">
        <v>520</v>
      </c>
      <c r="Q56" s="164">
        <v>5.3585318413691775E-2</v>
      </c>
      <c r="R56" s="161"/>
      <c r="U56" s="147"/>
    </row>
    <row r="57" spans="1:21">
      <c r="A57" s="152">
        <v>1</v>
      </c>
      <c r="B57" s="152">
        <v>50</v>
      </c>
      <c r="C57" s="153" t="s">
        <v>1373</v>
      </c>
      <c r="D57" s="153" t="s">
        <v>1374</v>
      </c>
      <c r="E57" s="153" t="s">
        <v>1375</v>
      </c>
      <c r="F57" s="153"/>
      <c r="G57" s="201" t="s">
        <v>1376</v>
      </c>
      <c r="H57" s="155">
        <v>6.4000000000000001E-2</v>
      </c>
      <c r="I57" s="153"/>
      <c r="J57" s="156"/>
      <c r="K57" s="157"/>
      <c r="L57" s="158"/>
      <c r="N57" s="175"/>
      <c r="P57" s="162">
        <v>520</v>
      </c>
      <c r="Q57" s="147">
        <v>4.5850000000000002E-2</v>
      </c>
      <c r="R57" s="161"/>
    </row>
    <row r="58" spans="1:21">
      <c r="A58" s="152">
        <v>2</v>
      </c>
      <c r="B58" s="152">
        <v>50</v>
      </c>
      <c r="C58" s="153" t="s">
        <v>1373</v>
      </c>
      <c r="D58" s="153" t="s">
        <v>1374</v>
      </c>
      <c r="E58" s="153" t="s">
        <v>1375</v>
      </c>
      <c r="F58" s="153"/>
      <c r="G58" s="201" t="s">
        <v>1376</v>
      </c>
      <c r="H58" s="155">
        <v>6.0999999999999999E-2</v>
      </c>
      <c r="I58" s="153"/>
      <c r="J58" s="156"/>
      <c r="K58" s="157"/>
      <c r="L58" s="158"/>
      <c r="N58" s="175"/>
      <c r="P58" s="163">
        <v>524</v>
      </c>
      <c r="Q58" s="164">
        <v>7.0095612150953931E-2</v>
      </c>
      <c r="R58" s="161"/>
      <c r="T58" s="147"/>
    </row>
    <row r="59" spans="1:21">
      <c r="A59" s="152">
        <v>3</v>
      </c>
      <c r="B59" s="152">
        <v>50</v>
      </c>
      <c r="C59" s="153" t="s">
        <v>1373</v>
      </c>
      <c r="D59" s="153" t="s">
        <v>1374</v>
      </c>
      <c r="E59" s="153" t="s">
        <v>1375</v>
      </c>
      <c r="F59" s="153"/>
      <c r="G59" s="201" t="s">
        <v>1376</v>
      </c>
      <c r="H59" s="155">
        <v>5.5999999999999994E-2</v>
      </c>
      <c r="I59" s="153"/>
      <c r="J59" s="156"/>
      <c r="K59" s="157"/>
      <c r="L59" s="158"/>
      <c r="N59" s="175"/>
      <c r="P59" s="163">
        <v>540</v>
      </c>
      <c r="Q59" s="164">
        <v>1.6209349879822654E-2</v>
      </c>
      <c r="R59" s="161"/>
    </row>
    <row r="60" spans="1:21">
      <c r="A60" s="152">
        <v>4</v>
      </c>
      <c r="B60" s="152">
        <v>50</v>
      </c>
      <c r="C60" s="153" t="s">
        <v>1373</v>
      </c>
      <c r="D60" s="153" t="s">
        <v>1374</v>
      </c>
      <c r="E60" s="153" t="s">
        <v>1375</v>
      </c>
      <c r="F60" s="153"/>
      <c r="G60" s="201" t="s">
        <v>1376</v>
      </c>
      <c r="H60" s="155">
        <v>0.08</v>
      </c>
      <c r="I60" s="153"/>
      <c r="J60" s="156"/>
      <c r="K60" s="157"/>
      <c r="L60" s="158"/>
      <c r="P60" s="162">
        <v>540</v>
      </c>
      <c r="Q60" s="147">
        <v>0.11533333333333334</v>
      </c>
      <c r="R60" s="161"/>
    </row>
    <row r="61" spans="1:21">
      <c r="A61" s="152">
        <v>5</v>
      </c>
      <c r="B61" s="152">
        <v>50</v>
      </c>
      <c r="C61" s="153" t="s">
        <v>1373</v>
      </c>
      <c r="D61" s="153" t="s">
        <v>1374</v>
      </c>
      <c r="E61" s="153" t="s">
        <v>1375</v>
      </c>
      <c r="F61" s="153"/>
      <c r="G61" s="201" t="s">
        <v>1376</v>
      </c>
      <c r="H61" s="155">
        <v>0.08</v>
      </c>
      <c r="I61" s="153"/>
      <c r="J61" s="156"/>
      <c r="K61" s="157"/>
      <c r="L61" s="158"/>
      <c r="P61" s="162">
        <v>540</v>
      </c>
      <c r="Q61" s="147">
        <v>9.1300000000000006E-2</v>
      </c>
      <c r="R61" s="161"/>
    </row>
    <row r="62" spans="1:21">
      <c r="A62" s="152">
        <v>6</v>
      </c>
      <c r="B62" s="152">
        <v>50</v>
      </c>
      <c r="C62" s="153" t="s">
        <v>1373</v>
      </c>
      <c r="D62" s="153" t="s">
        <v>1374</v>
      </c>
      <c r="E62" s="153" t="s">
        <v>1375</v>
      </c>
      <c r="F62" s="153"/>
      <c r="G62" s="201" t="s">
        <v>1377</v>
      </c>
      <c r="H62" s="155">
        <v>0.05</v>
      </c>
      <c r="I62" s="153"/>
      <c r="J62" s="156"/>
      <c r="K62" s="157"/>
      <c r="L62" s="158"/>
      <c r="P62" s="163">
        <v>540</v>
      </c>
      <c r="Q62" s="164">
        <v>8.4062775320138117E-3</v>
      </c>
      <c r="R62" s="161"/>
    </row>
    <row r="63" spans="1:21">
      <c r="A63" s="152">
        <v>7</v>
      </c>
      <c r="B63" s="152">
        <v>50</v>
      </c>
      <c r="C63" s="153" t="s">
        <v>1373</v>
      </c>
      <c r="D63" s="153" t="s">
        <v>1374</v>
      </c>
      <c r="E63" s="153" t="s">
        <v>1375</v>
      </c>
      <c r="F63" s="153"/>
      <c r="G63" s="201" t="s">
        <v>1377</v>
      </c>
      <c r="H63" s="155">
        <v>4.2999999999999997E-2</v>
      </c>
      <c r="I63" s="153"/>
      <c r="J63" s="156"/>
      <c r="K63" s="157"/>
      <c r="L63" s="158"/>
      <c r="P63" s="163">
        <v>549</v>
      </c>
      <c r="Q63" s="164">
        <v>3.1822204082409274E-2</v>
      </c>
      <c r="R63" s="161"/>
    </row>
    <row r="64" spans="1:21">
      <c r="A64" s="152">
        <v>8</v>
      </c>
      <c r="B64" s="152">
        <v>50</v>
      </c>
      <c r="C64" s="153" t="s">
        <v>1373</v>
      </c>
      <c r="D64" s="153" t="s">
        <v>1374</v>
      </c>
      <c r="E64" s="153" t="s">
        <v>1375</v>
      </c>
      <c r="F64" s="153"/>
      <c r="G64" s="201" t="s">
        <v>1377</v>
      </c>
      <c r="H64" s="155">
        <v>0.06</v>
      </c>
      <c r="I64" s="153"/>
      <c r="J64" s="156"/>
      <c r="K64" s="157"/>
      <c r="L64" s="158"/>
      <c r="P64" s="162">
        <v>550</v>
      </c>
      <c r="Q64" s="147">
        <v>7.1395652173913041E-2</v>
      </c>
      <c r="R64" s="161"/>
    </row>
    <row r="65" spans="1:21">
      <c r="A65" s="152">
        <v>9</v>
      </c>
      <c r="B65" s="152">
        <v>50</v>
      </c>
      <c r="C65" s="153" t="s">
        <v>1373</v>
      </c>
      <c r="D65" s="153" t="s">
        <v>1374</v>
      </c>
      <c r="E65" s="153" t="s">
        <v>1375</v>
      </c>
      <c r="F65" s="153"/>
      <c r="G65" s="201" t="s">
        <v>1377</v>
      </c>
      <c r="H65" s="155">
        <v>7.5999999999999998E-2</v>
      </c>
      <c r="I65" s="153"/>
      <c r="J65" s="156"/>
      <c r="K65" s="157"/>
      <c r="L65" s="158"/>
      <c r="P65" s="162">
        <v>550</v>
      </c>
      <c r="Q65" s="147">
        <v>8.3323529411764699E-2</v>
      </c>
      <c r="R65" s="161"/>
    </row>
    <row r="66" spans="1:21">
      <c r="A66" s="152">
        <v>10</v>
      </c>
      <c r="B66" s="152">
        <v>50</v>
      </c>
      <c r="C66" s="153" t="s">
        <v>1373</v>
      </c>
      <c r="D66" s="153" t="s">
        <v>1374</v>
      </c>
      <c r="E66" s="153" t="s">
        <v>1375</v>
      </c>
      <c r="F66" s="153"/>
      <c r="G66" s="201" t="s">
        <v>1377</v>
      </c>
      <c r="H66" s="155">
        <v>0.08</v>
      </c>
      <c r="I66" s="153"/>
      <c r="J66" s="156"/>
      <c r="K66" s="157"/>
      <c r="L66" s="158"/>
      <c r="P66" s="163">
        <v>555</v>
      </c>
      <c r="Q66" s="164">
        <v>5.5137412309271855E-2</v>
      </c>
      <c r="R66" s="161"/>
    </row>
    <row r="67" spans="1:21">
      <c r="A67" s="152">
        <v>11</v>
      </c>
      <c r="B67" s="152">
        <v>50</v>
      </c>
      <c r="C67" s="153" t="s">
        <v>1373</v>
      </c>
      <c r="D67" s="153" t="s">
        <v>1374</v>
      </c>
      <c r="E67" s="153" t="s">
        <v>1375</v>
      </c>
      <c r="F67" s="153"/>
      <c r="G67" s="201" t="s">
        <v>1377</v>
      </c>
      <c r="H67" s="155">
        <v>8.4000000000000005E-2</v>
      </c>
      <c r="I67" s="153"/>
      <c r="J67" s="156"/>
      <c r="K67" s="157"/>
      <c r="L67" s="158"/>
      <c r="P67" s="162">
        <v>560</v>
      </c>
      <c r="Q67" s="147">
        <v>6.2700000000000006E-2</v>
      </c>
      <c r="R67" s="161"/>
    </row>
    <row r="68" spans="1:21">
      <c r="A68" s="152">
        <v>12</v>
      </c>
      <c r="B68" s="152">
        <v>50</v>
      </c>
      <c r="C68" s="153" t="s">
        <v>1373</v>
      </c>
      <c r="D68" s="153" t="s">
        <v>1374</v>
      </c>
      <c r="E68" s="153" t="s">
        <v>1375</v>
      </c>
      <c r="F68" s="153"/>
      <c r="G68" s="201" t="s">
        <v>1377</v>
      </c>
      <c r="H68" s="155">
        <v>8.199999999999999E-2</v>
      </c>
      <c r="I68" s="153"/>
      <c r="J68" s="156"/>
      <c r="K68" s="157"/>
      <c r="L68" s="158"/>
      <c r="P68" s="163">
        <v>560</v>
      </c>
      <c r="Q68" s="164">
        <v>2.1988640819738399E-2</v>
      </c>
      <c r="R68" s="161"/>
      <c r="U68" s="202"/>
    </row>
    <row r="69" spans="1:21">
      <c r="A69" s="152">
        <v>13</v>
      </c>
      <c r="B69" s="152">
        <v>50</v>
      </c>
      <c r="C69" s="153" t="s">
        <v>1373</v>
      </c>
      <c r="D69" s="153" t="s">
        <v>1374</v>
      </c>
      <c r="E69" s="153" t="s">
        <v>1375</v>
      </c>
      <c r="F69" s="153"/>
      <c r="G69" s="201" t="s">
        <v>1377</v>
      </c>
      <c r="H69" s="155">
        <v>7.4999999999999997E-2</v>
      </c>
      <c r="I69" s="153"/>
      <c r="J69" s="156"/>
      <c r="K69" s="157"/>
      <c r="L69" s="158"/>
      <c r="P69" s="162">
        <v>570</v>
      </c>
      <c r="Q69" s="147">
        <v>9.5000000000000001E-2</v>
      </c>
      <c r="R69" s="161"/>
      <c r="T69" s="147"/>
    </row>
    <row r="70" spans="1:21">
      <c r="A70" s="152">
        <v>14</v>
      </c>
      <c r="B70" s="152">
        <v>50</v>
      </c>
      <c r="C70" s="153" t="s">
        <v>1373</v>
      </c>
      <c r="D70" s="153" t="s">
        <v>1374</v>
      </c>
      <c r="E70" s="153" t="s">
        <v>1375</v>
      </c>
      <c r="F70" s="153"/>
      <c r="G70" s="201" t="s">
        <v>1377</v>
      </c>
      <c r="H70" s="155">
        <v>8.4000000000000005E-2</v>
      </c>
      <c r="I70" s="153"/>
      <c r="J70" s="156"/>
      <c r="K70" s="157"/>
      <c r="L70" s="158"/>
      <c r="P70" s="163">
        <v>580</v>
      </c>
      <c r="Q70" s="164">
        <v>6.6686470676587395E-3</v>
      </c>
      <c r="R70" s="161"/>
    </row>
    <row r="71" spans="1:21">
      <c r="A71" s="152">
        <v>15</v>
      </c>
      <c r="B71" s="152">
        <v>50</v>
      </c>
      <c r="C71" s="153" t="s">
        <v>1373</v>
      </c>
      <c r="D71" s="153" t="s">
        <v>1374</v>
      </c>
      <c r="E71" s="153" t="s">
        <v>1375</v>
      </c>
      <c r="F71" s="153"/>
      <c r="G71" s="201" t="s">
        <v>1377</v>
      </c>
      <c r="H71" s="155">
        <v>8.5000000000000006E-2</v>
      </c>
      <c r="I71" s="153"/>
      <c r="J71" s="156"/>
      <c r="K71" s="157"/>
      <c r="L71" s="158"/>
      <c r="P71" s="163">
        <v>590</v>
      </c>
      <c r="Q71" s="164">
        <v>1.3152116164067E-2</v>
      </c>
      <c r="R71" s="161"/>
    </row>
    <row r="72" spans="1:21" ht="17" thickBot="1">
      <c r="A72" s="168">
        <v>17</v>
      </c>
      <c r="B72" s="168">
        <v>50</v>
      </c>
      <c r="C72" s="169" t="s">
        <v>1373</v>
      </c>
      <c r="D72" s="169" t="s">
        <v>1374</v>
      </c>
      <c r="E72" s="169" t="s">
        <v>1375</v>
      </c>
      <c r="F72" s="169"/>
      <c r="G72" s="203" t="s">
        <v>1378</v>
      </c>
      <c r="H72" s="171">
        <v>5.2000000000000005E-2</v>
      </c>
      <c r="I72" s="169"/>
      <c r="J72" s="172">
        <f>AVERAGE(H57:H72)</f>
        <v>6.9499999999999992E-2</v>
      </c>
      <c r="K72" s="173">
        <v>50</v>
      </c>
      <c r="L72" s="174">
        <v>16</v>
      </c>
      <c r="M72" s="146" t="s">
        <v>2068</v>
      </c>
      <c r="N72" s="175"/>
      <c r="P72" s="162">
        <v>620</v>
      </c>
      <c r="Q72" s="147">
        <v>5.4199999999999998E-2</v>
      </c>
      <c r="R72" s="161"/>
    </row>
    <row r="73" spans="1:21" ht="17" thickTop="1">
      <c r="G73" s="177"/>
      <c r="I73"/>
      <c r="P73" s="163">
        <v>635</v>
      </c>
      <c r="Q73" s="164">
        <v>1.7999999999999999E-2</v>
      </c>
      <c r="R73" s="161"/>
    </row>
    <row r="74" spans="1:21" ht="17" thickBot="1">
      <c r="A74" s="183" t="s">
        <v>1379</v>
      </c>
      <c r="B74" s="183">
        <v>66</v>
      </c>
      <c r="C74" s="184" t="s">
        <v>1367</v>
      </c>
      <c r="D74" s="184" t="s">
        <v>1368</v>
      </c>
      <c r="E74" s="184" t="s">
        <v>1369</v>
      </c>
      <c r="F74" s="184"/>
      <c r="G74" s="196" t="s">
        <v>1380</v>
      </c>
      <c r="H74" s="185">
        <v>3.8837562293062157E-2</v>
      </c>
      <c r="I74" s="197"/>
      <c r="J74" s="186">
        <f>H74</f>
        <v>3.8837562293062157E-2</v>
      </c>
      <c r="K74" s="187">
        <v>66</v>
      </c>
      <c r="L74" s="188">
        <v>1</v>
      </c>
      <c r="N74" s="175"/>
      <c r="P74" s="163">
        <v>659</v>
      </c>
      <c r="Q74" s="164">
        <v>8.9250283717031385E-3</v>
      </c>
      <c r="R74" s="161"/>
    </row>
    <row r="75" spans="1:21" ht="17" thickTop="1">
      <c r="A75" s="204"/>
      <c r="C75" s="198"/>
      <c r="D75" s="198"/>
      <c r="E75" s="198"/>
      <c r="F75" s="198"/>
      <c r="G75" s="199"/>
      <c r="P75" s="163">
        <v>725</v>
      </c>
      <c r="Q75" s="164">
        <v>1.2083792129451728E-2</v>
      </c>
      <c r="R75" s="161"/>
    </row>
    <row r="76" spans="1:21">
      <c r="A76" s="152" t="s">
        <v>1381</v>
      </c>
      <c r="B76" s="152">
        <v>66</v>
      </c>
      <c r="C76" s="153" t="s">
        <v>1382</v>
      </c>
      <c r="D76" s="153" t="s">
        <v>1383</v>
      </c>
      <c r="E76" s="153" t="s">
        <v>1384</v>
      </c>
      <c r="F76" s="153"/>
      <c r="G76" s="201" t="s">
        <v>1385</v>
      </c>
      <c r="H76" s="155">
        <v>2.5000000000000001E-2</v>
      </c>
      <c r="I76" s="153"/>
      <c r="J76" s="156"/>
      <c r="K76" s="157"/>
      <c r="L76" s="158"/>
      <c r="P76" s="163">
        <v>730</v>
      </c>
      <c r="Q76" s="164">
        <v>3.6035652874710951E-3</v>
      </c>
      <c r="R76" s="161"/>
    </row>
    <row r="77" spans="1:21">
      <c r="A77" s="152" t="s">
        <v>1386</v>
      </c>
      <c r="B77" s="152">
        <v>66</v>
      </c>
      <c r="C77" s="153" t="s">
        <v>1382</v>
      </c>
      <c r="D77" s="153" t="s">
        <v>1383</v>
      </c>
      <c r="E77" s="153" t="s">
        <v>1384</v>
      </c>
      <c r="F77" s="153"/>
      <c r="G77" s="201" t="s">
        <v>1385</v>
      </c>
      <c r="H77" s="155">
        <v>2.6499999999999999E-2</v>
      </c>
      <c r="I77" s="153"/>
      <c r="J77" s="156"/>
      <c r="K77" s="157"/>
      <c r="L77" s="158"/>
      <c r="P77" s="163">
        <v>742</v>
      </c>
      <c r="Q77" s="164">
        <v>6.7043630669321149E-3</v>
      </c>
      <c r="R77" s="161"/>
    </row>
    <row r="78" spans="1:21">
      <c r="A78" s="152" t="s">
        <v>1387</v>
      </c>
      <c r="B78" s="152">
        <v>66</v>
      </c>
      <c r="C78" s="153" t="s">
        <v>1382</v>
      </c>
      <c r="D78" s="153" t="s">
        <v>1383</v>
      </c>
      <c r="E78" s="153" t="s">
        <v>1384</v>
      </c>
      <c r="F78" s="153"/>
      <c r="G78" s="201" t="s">
        <v>1385</v>
      </c>
      <c r="H78" s="155">
        <v>0.03</v>
      </c>
      <c r="I78" s="153"/>
      <c r="J78" s="156"/>
      <c r="K78" s="157"/>
      <c r="L78" s="158"/>
      <c r="P78" s="163">
        <v>750</v>
      </c>
      <c r="Q78" s="164">
        <v>7.7962421422747702E-3</v>
      </c>
      <c r="R78" s="161"/>
    </row>
    <row r="79" spans="1:21">
      <c r="A79" s="152" t="s">
        <v>1388</v>
      </c>
      <c r="B79" s="152">
        <v>66</v>
      </c>
      <c r="C79" s="153" t="s">
        <v>1382</v>
      </c>
      <c r="D79" s="153" t="s">
        <v>1383</v>
      </c>
      <c r="E79" s="153" t="s">
        <v>1384</v>
      </c>
      <c r="F79" s="153"/>
      <c r="G79" s="201" t="s">
        <v>1385</v>
      </c>
      <c r="H79" s="155">
        <v>4.9299999999999997E-2</v>
      </c>
      <c r="I79" s="153"/>
      <c r="J79" s="156"/>
      <c r="K79" s="157"/>
      <c r="L79" s="158"/>
      <c r="P79" s="163">
        <v>777</v>
      </c>
      <c r="Q79" s="164">
        <v>3.7887357173587459E-3</v>
      </c>
      <c r="R79" s="161"/>
    </row>
    <row r="80" spans="1:21">
      <c r="A80" s="152" t="s">
        <v>1389</v>
      </c>
      <c r="B80" s="152">
        <v>66</v>
      </c>
      <c r="C80" s="153" t="s">
        <v>1382</v>
      </c>
      <c r="D80" s="153" t="s">
        <v>1383</v>
      </c>
      <c r="E80" s="153" t="s">
        <v>1384</v>
      </c>
      <c r="F80" s="153"/>
      <c r="G80" s="201" t="s">
        <v>1385</v>
      </c>
      <c r="H80" s="155">
        <v>4.3899999999999995E-2</v>
      </c>
      <c r="I80" s="153"/>
      <c r="J80" s="156"/>
      <c r="K80" s="157"/>
      <c r="L80" s="158"/>
      <c r="P80" s="163">
        <v>800</v>
      </c>
      <c r="Q80" s="164">
        <v>1.1579984976865789E-2</v>
      </c>
      <c r="R80" s="161"/>
    </row>
    <row r="81" spans="1:18">
      <c r="A81" s="152" t="s">
        <v>1390</v>
      </c>
      <c r="B81" s="152">
        <v>66</v>
      </c>
      <c r="C81" s="153" t="s">
        <v>1382</v>
      </c>
      <c r="D81" s="153" t="s">
        <v>1383</v>
      </c>
      <c r="E81" s="153" t="s">
        <v>1384</v>
      </c>
      <c r="F81" s="153"/>
      <c r="G81" s="201" t="s">
        <v>1385</v>
      </c>
      <c r="H81" s="155">
        <v>4.7100000000000003E-2</v>
      </c>
      <c r="I81" s="153"/>
      <c r="J81" s="156"/>
      <c r="K81" s="157"/>
      <c r="L81" s="158"/>
      <c r="P81" s="163">
        <v>1078</v>
      </c>
      <c r="Q81" s="164">
        <v>4.1685468679490039E-3</v>
      </c>
      <c r="R81" s="161"/>
    </row>
    <row r="82" spans="1:18">
      <c r="A82" s="152" t="s">
        <v>1391</v>
      </c>
      <c r="B82" s="152">
        <v>66</v>
      </c>
      <c r="C82" s="153" t="s">
        <v>1382</v>
      </c>
      <c r="D82" s="153" t="s">
        <v>1383</v>
      </c>
      <c r="E82" s="153" t="s">
        <v>1384</v>
      </c>
      <c r="F82" s="153"/>
      <c r="G82" s="201" t="s">
        <v>1385</v>
      </c>
      <c r="H82" s="155">
        <v>4.2000000000000003E-2</v>
      </c>
      <c r="I82" s="153"/>
      <c r="J82" s="156"/>
      <c r="K82" s="157"/>
      <c r="L82" s="158"/>
      <c r="P82" s="163">
        <v>1100</v>
      </c>
      <c r="Q82" s="164">
        <v>4.8219156049789085E-3</v>
      </c>
      <c r="R82" s="161"/>
    </row>
    <row r="83" spans="1:18">
      <c r="A83" s="152" t="s">
        <v>1392</v>
      </c>
      <c r="B83" s="152">
        <v>66</v>
      </c>
      <c r="C83" s="153" t="s">
        <v>1382</v>
      </c>
      <c r="D83" s="153" t="s">
        <v>1383</v>
      </c>
      <c r="E83" s="153" t="s">
        <v>1384</v>
      </c>
      <c r="F83" s="153"/>
      <c r="G83" s="201" t="s">
        <v>1385</v>
      </c>
      <c r="H83" s="155">
        <v>3.2199999999999999E-2</v>
      </c>
      <c r="I83" s="153"/>
      <c r="J83" s="156"/>
      <c r="K83" s="157"/>
      <c r="L83" s="158"/>
      <c r="O83"/>
      <c r="P83" s="163">
        <v>1392</v>
      </c>
      <c r="Q83" s="164">
        <v>5.5613312246338671E-3</v>
      </c>
      <c r="R83" s="161"/>
    </row>
    <row r="84" spans="1:18">
      <c r="A84" s="152" t="s">
        <v>1393</v>
      </c>
      <c r="B84" s="152">
        <v>66</v>
      </c>
      <c r="C84" s="153" t="s">
        <v>1382</v>
      </c>
      <c r="D84" s="153" t="s">
        <v>1383</v>
      </c>
      <c r="E84" s="153" t="s">
        <v>1384</v>
      </c>
      <c r="F84" s="153"/>
      <c r="G84" s="201" t="s">
        <v>1385</v>
      </c>
      <c r="H84" s="155">
        <v>3.5099999999999999E-2</v>
      </c>
      <c r="I84" s="153"/>
      <c r="J84" s="156"/>
      <c r="K84" s="157"/>
      <c r="L84" s="158"/>
      <c r="O84"/>
      <c r="P84" s="163">
        <v>1439</v>
      </c>
      <c r="Q84" s="164">
        <v>8.9536567768423985E-3</v>
      </c>
      <c r="R84" s="161"/>
    </row>
    <row r="85" spans="1:18">
      <c r="A85" s="152" t="s">
        <v>1394</v>
      </c>
      <c r="B85" s="152">
        <v>66</v>
      </c>
      <c r="C85" s="153" t="s">
        <v>1382</v>
      </c>
      <c r="D85" s="153" t="s">
        <v>1383</v>
      </c>
      <c r="E85" s="153" t="s">
        <v>1384</v>
      </c>
      <c r="F85" s="153"/>
      <c r="G85" s="201" t="s">
        <v>1385</v>
      </c>
      <c r="H85" s="155">
        <v>0.04</v>
      </c>
      <c r="I85" s="153"/>
      <c r="J85" s="156"/>
      <c r="K85" s="157"/>
      <c r="L85" s="158"/>
      <c r="O85"/>
      <c r="P85" s="163">
        <v>1636</v>
      </c>
      <c r="Q85" s="164">
        <v>1.2975605523243134E-2</v>
      </c>
      <c r="R85" s="161"/>
    </row>
    <row r="86" spans="1:18">
      <c r="A86" s="152" t="s">
        <v>1395</v>
      </c>
      <c r="B86" s="152">
        <v>66</v>
      </c>
      <c r="C86" s="153" t="s">
        <v>1382</v>
      </c>
      <c r="D86" s="153" t="s">
        <v>1383</v>
      </c>
      <c r="E86" s="153" t="s">
        <v>1384</v>
      </c>
      <c r="F86" s="153"/>
      <c r="G86" s="201" t="s">
        <v>1385</v>
      </c>
      <c r="H86" s="155">
        <v>0.03</v>
      </c>
      <c r="I86" s="153"/>
      <c r="J86" s="156"/>
      <c r="K86" s="157"/>
      <c r="L86" s="158"/>
      <c r="O86"/>
      <c r="P86" s="163">
        <v>1640</v>
      </c>
      <c r="Q86" s="164">
        <v>6.7999999999999996E-3</v>
      </c>
      <c r="R86" s="161"/>
    </row>
    <row r="87" spans="1:18">
      <c r="A87" s="152" t="s">
        <v>1396</v>
      </c>
      <c r="B87" s="152">
        <v>66</v>
      </c>
      <c r="C87" s="153" t="s">
        <v>1382</v>
      </c>
      <c r="D87" s="153" t="s">
        <v>1383</v>
      </c>
      <c r="E87" s="153" t="s">
        <v>1384</v>
      </c>
      <c r="F87" s="153"/>
      <c r="G87" s="201" t="s">
        <v>1385</v>
      </c>
      <c r="H87" s="155">
        <v>3.0499999999999999E-2</v>
      </c>
      <c r="I87" s="153"/>
      <c r="J87" s="156"/>
      <c r="K87" s="157"/>
      <c r="L87" s="158"/>
      <c r="O87"/>
      <c r="P87" s="163">
        <v>1640</v>
      </c>
      <c r="Q87" s="164">
        <v>1.44E-2</v>
      </c>
      <c r="R87" s="161"/>
    </row>
    <row r="88" spans="1:18">
      <c r="A88" s="152" t="s">
        <v>1397</v>
      </c>
      <c r="B88" s="152">
        <v>66</v>
      </c>
      <c r="C88" s="153" t="s">
        <v>1382</v>
      </c>
      <c r="D88" s="153" t="s">
        <v>1383</v>
      </c>
      <c r="E88" s="153" t="s">
        <v>1384</v>
      </c>
      <c r="F88" s="153"/>
      <c r="G88" s="201" t="s">
        <v>1385</v>
      </c>
      <c r="H88" s="155">
        <v>3.5000000000000003E-2</v>
      </c>
      <c r="I88" s="153"/>
      <c r="J88" s="156"/>
      <c r="K88" s="157"/>
      <c r="L88" s="158"/>
      <c r="O88"/>
      <c r="P88" s="163">
        <v>1641</v>
      </c>
      <c r="Q88" s="164">
        <v>8.9524369042875973E-3</v>
      </c>
      <c r="R88" s="161"/>
    </row>
    <row r="89" spans="1:18">
      <c r="A89" s="152" t="s">
        <v>1398</v>
      </c>
      <c r="B89" s="152">
        <v>66</v>
      </c>
      <c r="C89" s="153" t="s">
        <v>1382</v>
      </c>
      <c r="D89" s="153" t="s">
        <v>1383</v>
      </c>
      <c r="E89" s="153" t="s">
        <v>1384</v>
      </c>
      <c r="F89" s="153"/>
      <c r="G89" s="201" t="s">
        <v>1385</v>
      </c>
      <c r="H89" s="155">
        <v>3.6499999999999998E-2</v>
      </c>
      <c r="I89" s="153"/>
      <c r="J89" s="156"/>
      <c r="K89" s="157"/>
      <c r="L89" s="158"/>
      <c r="O89"/>
      <c r="P89" s="162"/>
      <c r="Q89"/>
      <c r="R89" s="161"/>
    </row>
    <row r="90" spans="1:18" ht="17" thickBot="1">
      <c r="A90" s="152" t="s">
        <v>1399</v>
      </c>
      <c r="B90" s="152">
        <v>66</v>
      </c>
      <c r="C90" s="153" t="s">
        <v>1382</v>
      </c>
      <c r="D90" s="153" t="s">
        <v>1383</v>
      </c>
      <c r="E90" s="153" t="s">
        <v>1384</v>
      </c>
      <c r="F90" s="153"/>
      <c r="G90" s="201" t="s">
        <v>1385</v>
      </c>
      <c r="H90" s="155">
        <v>3.5499999999999997E-2</v>
      </c>
      <c r="I90" s="153"/>
      <c r="J90" s="156"/>
      <c r="K90" s="157"/>
      <c r="L90" s="158"/>
      <c r="O90"/>
      <c r="P90" s="165"/>
      <c r="Q90" s="205"/>
      <c r="R90" s="167"/>
    </row>
    <row r="91" spans="1:18">
      <c r="A91" s="152" t="s">
        <v>1400</v>
      </c>
      <c r="B91" s="152">
        <v>66</v>
      </c>
      <c r="C91" s="153" t="s">
        <v>1382</v>
      </c>
      <c r="D91" s="153" t="s">
        <v>1383</v>
      </c>
      <c r="E91" s="153" t="s">
        <v>1384</v>
      </c>
      <c r="F91" s="153"/>
      <c r="G91" s="201" t="s">
        <v>1385</v>
      </c>
      <c r="H91" s="155">
        <v>1.8000000000000002E-2</v>
      </c>
      <c r="I91" s="153"/>
      <c r="J91" s="156"/>
      <c r="K91" s="157"/>
      <c r="L91" s="158"/>
      <c r="O91"/>
    </row>
    <row r="92" spans="1:18">
      <c r="A92" s="152" t="s">
        <v>1401</v>
      </c>
      <c r="B92" s="152">
        <v>66</v>
      </c>
      <c r="C92" s="153" t="s">
        <v>1382</v>
      </c>
      <c r="D92" s="153" t="s">
        <v>1383</v>
      </c>
      <c r="E92" s="153" t="s">
        <v>1384</v>
      </c>
      <c r="F92" s="153"/>
      <c r="G92" s="201" t="s">
        <v>1385</v>
      </c>
      <c r="H92" s="155">
        <v>1.95E-2</v>
      </c>
      <c r="I92" s="153"/>
      <c r="J92" s="156"/>
      <c r="K92" s="157"/>
      <c r="L92" s="158"/>
      <c r="O92"/>
    </row>
    <row r="93" spans="1:18">
      <c r="A93" s="152" t="s">
        <v>1402</v>
      </c>
      <c r="B93" s="152">
        <v>66</v>
      </c>
      <c r="C93" s="153" t="s">
        <v>1382</v>
      </c>
      <c r="D93" s="153" t="s">
        <v>1383</v>
      </c>
      <c r="E93" s="153" t="s">
        <v>1384</v>
      </c>
      <c r="F93" s="153"/>
      <c r="G93" s="201" t="s">
        <v>1385</v>
      </c>
      <c r="H93" s="155">
        <v>2.5499999999999998E-2</v>
      </c>
      <c r="I93" s="153"/>
      <c r="J93" s="156"/>
      <c r="K93" s="157"/>
      <c r="L93" s="158"/>
      <c r="O93"/>
    </row>
    <row r="94" spans="1:18">
      <c r="A94" s="152" t="s">
        <v>1403</v>
      </c>
      <c r="B94" s="152">
        <v>66</v>
      </c>
      <c r="C94" s="153" t="s">
        <v>1382</v>
      </c>
      <c r="D94" s="153" t="s">
        <v>1383</v>
      </c>
      <c r="E94" s="153" t="s">
        <v>1384</v>
      </c>
      <c r="F94" s="153"/>
      <c r="G94" s="201" t="s">
        <v>1385</v>
      </c>
      <c r="H94" s="155">
        <v>2.5499999999999998E-2</v>
      </c>
      <c r="I94" s="153"/>
      <c r="J94" s="156"/>
      <c r="K94" s="157"/>
      <c r="L94" s="158"/>
      <c r="O94"/>
      <c r="Q94"/>
    </row>
    <row r="95" spans="1:18">
      <c r="A95" s="152" t="s">
        <v>1404</v>
      </c>
      <c r="B95" s="152">
        <v>66</v>
      </c>
      <c r="C95" s="153" t="s">
        <v>1382</v>
      </c>
      <c r="D95" s="153" t="s">
        <v>1383</v>
      </c>
      <c r="E95" s="153" t="s">
        <v>1384</v>
      </c>
      <c r="F95" s="153"/>
      <c r="G95" s="201" t="s">
        <v>1385</v>
      </c>
      <c r="H95" s="155">
        <v>0.03</v>
      </c>
      <c r="I95" s="153"/>
      <c r="J95" s="156"/>
      <c r="K95" s="157"/>
      <c r="L95" s="158"/>
      <c r="O95"/>
    </row>
    <row r="96" spans="1:18">
      <c r="A96" s="152" t="s">
        <v>1405</v>
      </c>
      <c r="B96" s="152">
        <v>66</v>
      </c>
      <c r="C96" s="153" t="s">
        <v>1382</v>
      </c>
      <c r="D96" s="153" t="s">
        <v>1383</v>
      </c>
      <c r="E96" s="153" t="s">
        <v>1384</v>
      </c>
      <c r="F96" s="153"/>
      <c r="G96" s="201" t="s">
        <v>1385</v>
      </c>
      <c r="H96" s="155">
        <v>4.1700000000000001E-2</v>
      </c>
      <c r="I96" s="153"/>
      <c r="J96" s="156"/>
      <c r="K96" s="157"/>
      <c r="L96" s="158"/>
      <c r="O96"/>
    </row>
    <row r="97" spans="1:15">
      <c r="A97" s="152" t="s">
        <v>1406</v>
      </c>
      <c r="B97" s="152">
        <v>66</v>
      </c>
      <c r="C97" s="153" t="s">
        <v>1382</v>
      </c>
      <c r="D97" s="153" t="s">
        <v>1383</v>
      </c>
      <c r="E97" s="153" t="s">
        <v>1384</v>
      </c>
      <c r="F97" s="153"/>
      <c r="G97" s="201" t="s">
        <v>1385</v>
      </c>
      <c r="H97" s="155">
        <v>3.7100000000000001E-2</v>
      </c>
      <c r="I97" s="153"/>
      <c r="J97" s="156"/>
      <c r="K97" s="157"/>
      <c r="L97" s="158"/>
      <c r="O97"/>
    </row>
    <row r="98" spans="1:15">
      <c r="A98" s="152" t="s">
        <v>1407</v>
      </c>
      <c r="B98" s="152">
        <v>66</v>
      </c>
      <c r="C98" s="153" t="s">
        <v>1382</v>
      </c>
      <c r="D98" s="153" t="s">
        <v>1383</v>
      </c>
      <c r="E98" s="153" t="s">
        <v>1384</v>
      </c>
      <c r="F98" s="153"/>
      <c r="G98" s="201" t="s">
        <v>1385</v>
      </c>
      <c r="H98" s="155">
        <v>3.0299999999999997E-2</v>
      </c>
      <c r="I98" s="153"/>
      <c r="J98" s="156"/>
      <c r="K98" s="157"/>
      <c r="L98" s="158"/>
      <c r="O98"/>
    </row>
    <row r="99" spans="1:15">
      <c r="A99" s="152" t="s">
        <v>1408</v>
      </c>
      <c r="B99" s="152">
        <v>66</v>
      </c>
      <c r="C99" s="153" t="s">
        <v>1382</v>
      </c>
      <c r="D99" s="153" t="s">
        <v>1383</v>
      </c>
      <c r="E99" s="153" t="s">
        <v>1384</v>
      </c>
      <c r="F99" s="153"/>
      <c r="G99" s="201" t="s">
        <v>1385</v>
      </c>
      <c r="H99" s="155">
        <v>3.0499999999999999E-2</v>
      </c>
      <c r="I99" s="153"/>
      <c r="J99" s="156"/>
      <c r="K99" s="157"/>
      <c r="L99" s="158"/>
      <c r="O99"/>
    </row>
    <row r="100" spans="1:15">
      <c r="A100" s="152" t="s">
        <v>1409</v>
      </c>
      <c r="B100" s="152">
        <v>66</v>
      </c>
      <c r="C100" s="153" t="s">
        <v>1382</v>
      </c>
      <c r="D100" s="153" t="s">
        <v>1383</v>
      </c>
      <c r="E100" s="153" t="s">
        <v>1384</v>
      </c>
      <c r="F100" s="153"/>
      <c r="G100" s="201" t="s">
        <v>1385</v>
      </c>
      <c r="H100" s="155">
        <v>3.0699999999999998E-2</v>
      </c>
      <c r="I100" s="153"/>
      <c r="J100" s="156"/>
      <c r="K100" s="157"/>
      <c r="L100" s="158"/>
      <c r="O100"/>
    </row>
    <row r="101" spans="1:15">
      <c r="A101" s="152" t="s">
        <v>1410</v>
      </c>
      <c r="B101" s="152">
        <v>66</v>
      </c>
      <c r="C101" s="153" t="s">
        <v>1382</v>
      </c>
      <c r="D101" s="153" t="s">
        <v>1383</v>
      </c>
      <c r="E101" s="153" t="s">
        <v>1384</v>
      </c>
      <c r="F101" s="153"/>
      <c r="G101" s="201" t="s">
        <v>1385</v>
      </c>
      <c r="H101" s="155">
        <v>3.95E-2</v>
      </c>
      <c r="I101" s="153"/>
      <c r="J101" s="156"/>
      <c r="K101" s="157"/>
      <c r="L101" s="158"/>
      <c r="O101"/>
    </row>
    <row r="102" spans="1:15">
      <c r="A102" s="152" t="s">
        <v>1411</v>
      </c>
      <c r="B102" s="152">
        <v>66</v>
      </c>
      <c r="C102" s="153" t="s">
        <v>1382</v>
      </c>
      <c r="D102" s="153" t="s">
        <v>1383</v>
      </c>
      <c r="E102" s="153" t="s">
        <v>1384</v>
      </c>
      <c r="F102" s="153"/>
      <c r="G102" s="201" t="s">
        <v>1385</v>
      </c>
      <c r="H102" s="155">
        <v>3.7000000000000005E-2</v>
      </c>
      <c r="I102" s="153"/>
      <c r="J102" s="156"/>
      <c r="K102" s="157"/>
      <c r="L102" s="158"/>
      <c r="O102"/>
    </row>
    <row r="103" spans="1:15">
      <c r="A103" s="152" t="s">
        <v>1412</v>
      </c>
      <c r="B103" s="152">
        <v>66</v>
      </c>
      <c r="C103" s="153" t="s">
        <v>1382</v>
      </c>
      <c r="D103" s="153" t="s">
        <v>1383</v>
      </c>
      <c r="E103" s="153" t="s">
        <v>1384</v>
      </c>
      <c r="F103" s="153"/>
      <c r="G103" s="201" t="s">
        <v>1385</v>
      </c>
      <c r="H103" s="155">
        <v>4.0199999999999993E-2</v>
      </c>
      <c r="I103" s="153"/>
      <c r="J103" s="156"/>
      <c r="K103" s="157"/>
      <c r="L103" s="158"/>
      <c r="O103"/>
    </row>
    <row r="104" spans="1:15" ht="17" thickBot="1">
      <c r="A104" s="168" t="s">
        <v>1413</v>
      </c>
      <c r="B104" s="168">
        <v>66</v>
      </c>
      <c r="C104" s="169" t="s">
        <v>1382</v>
      </c>
      <c r="D104" s="169" t="s">
        <v>1383</v>
      </c>
      <c r="E104" s="169" t="s">
        <v>1384</v>
      </c>
      <c r="F104" s="169"/>
      <c r="G104" s="203" t="s">
        <v>1385</v>
      </c>
      <c r="H104" s="171">
        <v>4.7800000000000002E-2</v>
      </c>
      <c r="I104" s="169"/>
      <c r="J104" s="172">
        <f>AVERAGE(H76:H104)</f>
        <v>3.420344827586206E-2</v>
      </c>
      <c r="K104" s="173">
        <v>66</v>
      </c>
      <c r="L104" s="174">
        <v>28</v>
      </c>
      <c r="M104" s="146" t="s">
        <v>2069</v>
      </c>
      <c r="N104" s="175"/>
      <c r="O104" s="206"/>
    </row>
    <row r="105" spans="1:15" ht="17" thickTop="1">
      <c r="G105" s="177"/>
      <c r="I105"/>
      <c r="M105" s="207"/>
      <c r="N105" s="208"/>
      <c r="O105" s="206"/>
    </row>
    <row r="106" spans="1:15" ht="17" thickBot="1">
      <c r="A106" s="183" t="s">
        <v>1414</v>
      </c>
      <c r="B106" s="183">
        <v>76</v>
      </c>
      <c r="C106" s="184" t="s">
        <v>1415</v>
      </c>
      <c r="D106" s="184" t="s">
        <v>1416</v>
      </c>
      <c r="E106" s="184" t="s">
        <v>1417</v>
      </c>
      <c r="F106" s="184"/>
      <c r="G106" s="196"/>
      <c r="H106" s="185">
        <v>4.30833E-3</v>
      </c>
      <c r="I106" s="184"/>
      <c r="J106" s="186">
        <f>H106</f>
        <v>4.30833E-3</v>
      </c>
      <c r="K106" s="187">
        <v>112</v>
      </c>
      <c r="L106" s="188">
        <v>1</v>
      </c>
      <c r="N106" s="175"/>
      <c r="O106" s="209"/>
    </row>
    <row r="107" spans="1:15" ht="17" thickTop="1">
      <c r="A107" s="210"/>
      <c r="B107" s="210"/>
      <c r="C107" s="211"/>
      <c r="D107" s="211"/>
      <c r="E107" s="211"/>
      <c r="F107" s="211"/>
      <c r="G107" s="212"/>
      <c r="H107" s="164"/>
      <c r="I107" s="211"/>
      <c r="J107" s="202"/>
      <c r="K107" s="213"/>
      <c r="N107" s="209"/>
      <c r="O107" s="209"/>
    </row>
    <row r="108" spans="1:15" ht="14.25" customHeight="1" thickBot="1">
      <c r="A108" s="178"/>
      <c r="B108" s="168">
        <v>85</v>
      </c>
      <c r="C108" s="179"/>
      <c r="D108" s="179"/>
      <c r="E108" s="179"/>
      <c r="F108" s="169" t="s">
        <v>1418</v>
      </c>
      <c r="G108" s="170"/>
      <c r="H108" s="171">
        <v>0.02</v>
      </c>
      <c r="I108" s="180"/>
      <c r="J108" s="172">
        <f>H108</f>
        <v>0.02</v>
      </c>
      <c r="K108" s="173">
        <v>85</v>
      </c>
      <c r="L108" s="174">
        <v>3</v>
      </c>
      <c r="M108" s="146" t="s">
        <v>2067</v>
      </c>
      <c r="N108" s="175"/>
    </row>
    <row r="109" spans="1:15" ht="14.25" customHeight="1" thickTop="1">
      <c r="A109" s="181"/>
      <c r="C109" s="182"/>
      <c r="D109" s="182"/>
      <c r="E109" s="182"/>
      <c r="G109" s="177"/>
      <c r="I109" s="142"/>
    </row>
    <row r="110" spans="1:15" ht="14.25" customHeight="1">
      <c r="A110" s="214"/>
      <c r="B110" s="152">
        <v>93.7</v>
      </c>
      <c r="C110" s="215"/>
      <c r="D110" s="215"/>
      <c r="E110" s="153" t="s">
        <v>1419</v>
      </c>
      <c r="F110" s="153" t="s">
        <v>1363</v>
      </c>
      <c r="G110" s="154"/>
      <c r="H110" s="155">
        <v>0.17</v>
      </c>
      <c r="I110" s="216"/>
      <c r="J110" s="156"/>
      <c r="K110" s="157"/>
      <c r="L110" s="158"/>
    </row>
    <row r="111" spans="1:15" ht="14.25" customHeight="1">
      <c r="A111" s="214"/>
      <c r="B111" s="152">
        <v>93.7</v>
      </c>
      <c r="C111" s="215"/>
      <c r="D111" s="215"/>
      <c r="E111" s="153" t="s">
        <v>1419</v>
      </c>
      <c r="F111" s="153" t="s">
        <v>1420</v>
      </c>
      <c r="G111" s="154"/>
      <c r="H111" s="155">
        <v>0.14799999999999999</v>
      </c>
      <c r="I111" s="216"/>
      <c r="J111" s="156"/>
      <c r="K111" s="157"/>
      <c r="L111" s="158"/>
    </row>
    <row r="112" spans="1:15" ht="14.25" customHeight="1">
      <c r="A112" s="214"/>
      <c r="B112" s="152">
        <v>93.7</v>
      </c>
      <c r="C112" s="215"/>
      <c r="D112" s="215"/>
      <c r="E112" s="153" t="s">
        <v>1419</v>
      </c>
      <c r="F112" s="153" t="s">
        <v>1421</v>
      </c>
      <c r="G112" s="154"/>
      <c r="H112" s="155">
        <v>0.12</v>
      </c>
      <c r="I112" s="216"/>
      <c r="J112" s="156"/>
      <c r="K112" s="157"/>
      <c r="L112" s="158"/>
    </row>
    <row r="113" spans="1:17" ht="14.25" customHeight="1">
      <c r="A113" s="214"/>
      <c r="B113" s="152">
        <v>94</v>
      </c>
      <c r="C113" s="215"/>
      <c r="D113" s="215"/>
      <c r="E113" s="153" t="s">
        <v>1419</v>
      </c>
      <c r="F113" s="153" t="s">
        <v>1422</v>
      </c>
      <c r="G113" s="154"/>
      <c r="H113" s="155">
        <v>0.151</v>
      </c>
      <c r="I113" s="216"/>
      <c r="J113" s="156"/>
      <c r="K113" s="157"/>
      <c r="L113" s="158"/>
    </row>
    <row r="114" spans="1:17" ht="14.25" customHeight="1">
      <c r="A114" s="214"/>
      <c r="B114" s="152">
        <v>94</v>
      </c>
      <c r="C114" s="215"/>
      <c r="D114" s="215"/>
      <c r="E114" s="153" t="s">
        <v>1419</v>
      </c>
      <c r="F114" s="153" t="s">
        <v>1421</v>
      </c>
      <c r="G114" s="154"/>
      <c r="H114" s="155">
        <v>0.16800000000000001</v>
      </c>
      <c r="I114" s="216"/>
      <c r="J114" s="156"/>
      <c r="K114" s="157"/>
      <c r="L114" s="158"/>
      <c r="Q114"/>
    </row>
    <row r="115" spans="1:17" ht="14.25" customHeight="1" thickBot="1">
      <c r="A115" s="178"/>
      <c r="B115" s="168">
        <v>94</v>
      </c>
      <c r="C115" s="179"/>
      <c r="D115" s="179"/>
      <c r="E115" s="169" t="s">
        <v>1419</v>
      </c>
      <c r="F115" s="169" t="s">
        <v>1423</v>
      </c>
      <c r="G115" s="170"/>
      <c r="H115" s="171">
        <v>0.111</v>
      </c>
      <c r="I115" s="180"/>
      <c r="J115" s="172">
        <f>AVERAGE(H110:H115)</f>
        <v>0.14466666666666667</v>
      </c>
      <c r="K115" s="173">
        <v>94</v>
      </c>
      <c r="L115" s="174">
        <v>35</v>
      </c>
      <c r="M115" s="146" t="s">
        <v>2067</v>
      </c>
      <c r="N115" s="175"/>
      <c r="Q115"/>
    </row>
    <row r="116" spans="1:17" ht="17" thickTop="1">
      <c r="G116" s="177"/>
      <c r="I116"/>
      <c r="L116" s="217"/>
      <c r="M116" s="207"/>
      <c r="N116" s="208"/>
      <c r="O116" s="206"/>
      <c r="Q116"/>
    </row>
    <row r="117" spans="1:17" ht="6" customHeight="1">
      <c r="A117" s="210"/>
      <c r="B117" s="210"/>
      <c r="C117" s="211"/>
      <c r="D117" s="211"/>
      <c r="E117" s="211"/>
      <c r="F117" s="211"/>
      <c r="G117" s="212"/>
      <c r="H117" s="164"/>
      <c r="I117" s="211"/>
      <c r="J117" s="202"/>
      <c r="K117" s="213"/>
      <c r="N117" s="209"/>
      <c r="O117" s="209"/>
      <c r="Q117"/>
    </row>
    <row r="118" spans="1:17">
      <c r="A118" s="218"/>
      <c r="B118" s="219"/>
      <c r="C118" s="220"/>
      <c r="D118" s="220"/>
      <c r="E118" s="220"/>
      <c r="F118" s="220"/>
      <c r="G118" s="221"/>
      <c r="H118" s="219"/>
      <c r="I118" s="220"/>
      <c r="J118" s="222"/>
      <c r="K118" s="223"/>
      <c r="L118" s="224"/>
      <c r="M118" s="225"/>
      <c r="N118" s="219" t="s">
        <v>1424</v>
      </c>
      <c r="O118" s="222">
        <f>AVERAGE(J115,J108,J104,J74,J72,J55,J52,J50,J48,J46,J44,J42,J106)</f>
        <v>3.2019815124237863E-2</v>
      </c>
      <c r="Q118"/>
    </row>
    <row r="119" spans="1:17">
      <c r="B119" s="226"/>
      <c r="G119" s="199"/>
      <c r="H119" s="226"/>
      <c r="I119"/>
      <c r="J119" s="227"/>
      <c r="K119" s="228"/>
      <c r="M119" s="229"/>
      <c r="N119" s="226"/>
      <c r="O119" s="227"/>
      <c r="Q119"/>
    </row>
    <row r="120" spans="1:17">
      <c r="A120" s="189" t="s">
        <v>1425</v>
      </c>
      <c r="B120" s="189">
        <v>112</v>
      </c>
      <c r="C120" s="190" t="s">
        <v>1426</v>
      </c>
      <c r="D120" s="190" t="s">
        <v>1427</v>
      </c>
      <c r="E120" s="190" t="s">
        <v>1428</v>
      </c>
      <c r="F120" s="190"/>
      <c r="G120" s="191"/>
      <c r="H120" s="192">
        <v>5.3552900000000004E-3</v>
      </c>
      <c r="I120" s="190"/>
      <c r="J120" s="194"/>
      <c r="K120" s="195"/>
      <c r="L120" s="158"/>
      <c r="N120" s="209"/>
      <c r="O120" s="209"/>
      <c r="P120" s="230"/>
      <c r="Q120"/>
    </row>
    <row r="121" spans="1:17" ht="17" thickBot="1">
      <c r="A121" s="183" t="s">
        <v>1429</v>
      </c>
      <c r="B121" s="183">
        <v>112</v>
      </c>
      <c r="C121" s="184" t="s">
        <v>1430</v>
      </c>
      <c r="D121" s="184"/>
      <c r="E121" s="184" t="s">
        <v>1428</v>
      </c>
      <c r="F121" s="184"/>
      <c r="G121" s="196" t="s">
        <v>1431</v>
      </c>
      <c r="H121" s="185">
        <v>4.9638599999999996E-3</v>
      </c>
      <c r="I121" s="184"/>
      <c r="J121" s="186">
        <f>AVERAGE(H120:H121)</f>
        <v>5.1595749999999996E-3</v>
      </c>
      <c r="K121" s="187">
        <v>112</v>
      </c>
      <c r="L121" s="188">
        <v>2</v>
      </c>
      <c r="N121" s="209"/>
      <c r="O121" s="209"/>
      <c r="P121" s="230"/>
      <c r="Q121"/>
    </row>
    <row r="122" spans="1:17" ht="17" thickTop="1">
      <c r="G122" s="199"/>
      <c r="I122"/>
      <c r="N122" s="209"/>
      <c r="O122" s="209"/>
    </row>
    <row r="123" spans="1:17">
      <c r="A123" s="152" t="s">
        <v>1432</v>
      </c>
      <c r="B123" s="152">
        <v>115</v>
      </c>
      <c r="C123" s="153" t="s">
        <v>1433</v>
      </c>
      <c r="D123" s="153" t="s">
        <v>1434</v>
      </c>
      <c r="E123" s="153" t="s">
        <v>1435</v>
      </c>
      <c r="F123" s="153"/>
      <c r="G123" s="154"/>
      <c r="H123" s="155">
        <v>3.1E-2</v>
      </c>
      <c r="I123" s="153"/>
      <c r="J123" s="156"/>
      <c r="K123" s="157"/>
      <c r="L123" s="158"/>
      <c r="O123"/>
    </row>
    <row r="124" spans="1:17">
      <c r="A124" s="152" t="s">
        <v>1436</v>
      </c>
      <c r="B124" s="152">
        <v>115</v>
      </c>
      <c r="C124" s="153" t="s">
        <v>1433</v>
      </c>
      <c r="D124" s="153" t="s">
        <v>1434</v>
      </c>
      <c r="E124" s="153" t="s">
        <v>1435</v>
      </c>
      <c r="F124" s="153"/>
      <c r="G124" s="154"/>
      <c r="H124" s="155">
        <v>0.13200000000000001</v>
      </c>
      <c r="I124" s="153"/>
      <c r="J124" s="156"/>
      <c r="K124" s="157"/>
      <c r="L124" s="158"/>
      <c r="O124"/>
      <c r="P124" s="227"/>
    </row>
    <row r="125" spans="1:17">
      <c r="A125" s="152" t="s">
        <v>1437</v>
      </c>
      <c r="B125" s="152">
        <v>115</v>
      </c>
      <c r="C125" s="153" t="s">
        <v>1433</v>
      </c>
      <c r="D125" s="153" t="s">
        <v>1434</v>
      </c>
      <c r="E125" s="153" t="s">
        <v>1435</v>
      </c>
      <c r="F125" s="153"/>
      <c r="G125" s="154"/>
      <c r="H125" s="155">
        <v>5.5E-2</v>
      </c>
      <c r="I125" s="153"/>
      <c r="J125" s="156"/>
      <c r="K125" s="157"/>
      <c r="L125" s="158"/>
      <c r="O125"/>
      <c r="P125" s="227"/>
    </row>
    <row r="126" spans="1:17">
      <c r="A126" s="152" t="s">
        <v>1438</v>
      </c>
      <c r="B126" s="152">
        <v>115</v>
      </c>
      <c r="C126" s="153" t="s">
        <v>1433</v>
      </c>
      <c r="D126" s="153" t="s">
        <v>1434</v>
      </c>
      <c r="E126" s="153" t="s">
        <v>1435</v>
      </c>
      <c r="F126" s="153"/>
      <c r="G126" s="154"/>
      <c r="H126" s="155">
        <v>1.8000000000000002E-2</v>
      </c>
      <c r="I126" s="153"/>
      <c r="J126" s="156"/>
      <c r="K126" s="157"/>
      <c r="L126" s="158"/>
      <c r="O126"/>
    </row>
    <row r="127" spans="1:17">
      <c r="A127" s="152" t="s">
        <v>1439</v>
      </c>
      <c r="B127" s="152">
        <v>115</v>
      </c>
      <c r="C127" s="153" t="s">
        <v>1433</v>
      </c>
      <c r="D127" s="153" t="s">
        <v>1434</v>
      </c>
      <c r="E127" s="153" t="s">
        <v>1435</v>
      </c>
      <c r="F127" s="153"/>
      <c r="G127" s="154"/>
      <c r="H127" s="155">
        <v>0.11800000000000001</v>
      </c>
      <c r="I127" s="153"/>
      <c r="J127" s="156"/>
      <c r="K127" s="157"/>
      <c r="L127" s="158"/>
      <c r="O127"/>
    </row>
    <row r="128" spans="1:17">
      <c r="A128" s="152" t="s">
        <v>1440</v>
      </c>
      <c r="B128" s="152">
        <v>115</v>
      </c>
      <c r="C128" s="153" t="s">
        <v>1433</v>
      </c>
      <c r="D128" s="153" t="s">
        <v>1434</v>
      </c>
      <c r="E128" s="153" t="s">
        <v>1435</v>
      </c>
      <c r="F128" s="153"/>
      <c r="G128" s="154"/>
      <c r="H128" s="155">
        <v>8.8000000000000009E-2</v>
      </c>
      <c r="I128" s="153"/>
      <c r="J128" s="156"/>
      <c r="K128" s="157"/>
      <c r="L128" s="158"/>
      <c r="O128"/>
    </row>
    <row r="129" spans="1:15">
      <c r="A129" s="152" t="s">
        <v>1441</v>
      </c>
      <c r="B129" s="152">
        <v>115</v>
      </c>
      <c r="C129" s="153" t="s">
        <v>1433</v>
      </c>
      <c r="D129" s="153" t="s">
        <v>1434</v>
      </c>
      <c r="E129" s="153" t="s">
        <v>1435</v>
      </c>
      <c r="F129" s="153"/>
      <c r="G129" s="154"/>
      <c r="H129" s="155">
        <v>0.1</v>
      </c>
      <c r="I129" s="153"/>
      <c r="J129" s="156"/>
      <c r="K129" s="157"/>
      <c r="L129" s="158"/>
      <c r="O129"/>
    </row>
    <row r="130" spans="1:15">
      <c r="A130" s="152" t="s">
        <v>1442</v>
      </c>
      <c r="B130" s="152">
        <v>115</v>
      </c>
      <c r="C130" s="153" t="s">
        <v>1433</v>
      </c>
      <c r="D130" s="153" t="s">
        <v>1434</v>
      </c>
      <c r="E130" s="153" t="s">
        <v>1435</v>
      </c>
      <c r="F130" s="153"/>
      <c r="G130" s="154"/>
      <c r="H130" s="155">
        <v>8.8000000000000009E-2</v>
      </c>
      <c r="I130" s="153"/>
      <c r="J130" s="156"/>
      <c r="K130" s="157"/>
      <c r="L130" s="158"/>
      <c r="O130"/>
    </row>
    <row r="131" spans="1:15">
      <c r="A131" s="152" t="s">
        <v>1443</v>
      </c>
      <c r="B131" s="152">
        <v>115</v>
      </c>
      <c r="C131" s="153" t="s">
        <v>1433</v>
      </c>
      <c r="D131" s="153" t="s">
        <v>1434</v>
      </c>
      <c r="E131" s="153" t="s">
        <v>1435</v>
      </c>
      <c r="F131" s="153"/>
      <c r="G131" s="154"/>
      <c r="H131" s="155">
        <v>0.08</v>
      </c>
      <c r="I131" s="153"/>
      <c r="J131" s="156"/>
      <c r="K131" s="157"/>
      <c r="L131" s="158"/>
      <c r="O131"/>
    </row>
    <row r="132" spans="1:15">
      <c r="A132" s="152" t="s">
        <v>1444</v>
      </c>
      <c r="B132" s="152">
        <v>115</v>
      </c>
      <c r="C132" s="153" t="s">
        <v>1433</v>
      </c>
      <c r="D132" s="153" t="s">
        <v>1434</v>
      </c>
      <c r="E132" s="153" t="s">
        <v>1435</v>
      </c>
      <c r="F132" s="153"/>
      <c r="G132" s="154"/>
      <c r="H132" s="155">
        <v>0.14300000000000002</v>
      </c>
      <c r="I132" s="153"/>
      <c r="J132" s="156"/>
      <c r="K132" s="157"/>
      <c r="L132" s="158"/>
      <c r="O132"/>
    </row>
    <row r="133" spans="1:15">
      <c r="A133" s="152" t="s">
        <v>1445</v>
      </c>
      <c r="B133" s="152">
        <v>115</v>
      </c>
      <c r="C133" s="153" t="s">
        <v>1433</v>
      </c>
      <c r="D133" s="153" t="s">
        <v>1434</v>
      </c>
      <c r="E133" s="153" t="s">
        <v>1435</v>
      </c>
      <c r="F133" s="153"/>
      <c r="G133" s="154"/>
      <c r="H133" s="155">
        <v>0.182</v>
      </c>
      <c r="I133" s="153"/>
      <c r="J133" s="156"/>
      <c r="K133" s="157"/>
      <c r="L133" s="158"/>
      <c r="O133"/>
    </row>
    <row r="134" spans="1:15">
      <c r="A134" s="152" t="s">
        <v>1446</v>
      </c>
      <c r="B134" s="152">
        <v>115</v>
      </c>
      <c r="C134" s="153" t="s">
        <v>1433</v>
      </c>
      <c r="D134" s="153" t="s">
        <v>1434</v>
      </c>
      <c r="E134" s="153" t="s">
        <v>1435</v>
      </c>
      <c r="F134" s="153"/>
      <c r="G134" s="154"/>
      <c r="H134" s="155">
        <v>0.10199999999999999</v>
      </c>
      <c r="I134" s="153"/>
      <c r="J134" s="156"/>
      <c r="K134" s="157"/>
      <c r="L134" s="158"/>
      <c r="O134"/>
    </row>
    <row r="135" spans="1:15">
      <c r="A135" s="152" t="s">
        <v>1447</v>
      </c>
      <c r="B135" s="152">
        <v>115</v>
      </c>
      <c r="C135" s="153" t="s">
        <v>1433</v>
      </c>
      <c r="D135" s="153" t="s">
        <v>1434</v>
      </c>
      <c r="E135" s="153" t="s">
        <v>1435</v>
      </c>
      <c r="F135" s="153"/>
      <c r="G135" s="154"/>
      <c r="H135" s="155">
        <v>0.11199999999999999</v>
      </c>
      <c r="I135" s="153"/>
      <c r="J135" s="156"/>
      <c r="K135" s="157"/>
      <c r="L135" s="158"/>
      <c r="O135"/>
    </row>
    <row r="136" spans="1:15">
      <c r="A136" s="152" t="s">
        <v>1448</v>
      </c>
      <c r="B136" s="152">
        <v>115</v>
      </c>
      <c r="C136" s="153" t="s">
        <v>1433</v>
      </c>
      <c r="D136" s="153" t="s">
        <v>1434</v>
      </c>
      <c r="E136" s="153" t="s">
        <v>1435</v>
      </c>
      <c r="F136" s="153"/>
      <c r="G136" s="154"/>
      <c r="H136" s="155">
        <v>0.153</v>
      </c>
      <c r="I136" s="153"/>
      <c r="J136" s="156"/>
      <c r="K136" s="157"/>
      <c r="L136" s="158"/>
      <c r="O136"/>
    </row>
    <row r="137" spans="1:15">
      <c r="A137" s="152" t="s">
        <v>1449</v>
      </c>
      <c r="B137" s="152">
        <v>115</v>
      </c>
      <c r="C137" s="153" t="s">
        <v>1433</v>
      </c>
      <c r="D137" s="153" t="s">
        <v>1434</v>
      </c>
      <c r="E137" s="153" t="s">
        <v>1435</v>
      </c>
      <c r="F137" s="153"/>
      <c r="G137" s="154"/>
      <c r="H137" s="155">
        <v>0.08</v>
      </c>
      <c r="I137" s="153"/>
      <c r="J137" s="156"/>
      <c r="K137" s="157"/>
      <c r="L137" s="158"/>
      <c r="O137"/>
    </row>
    <row r="138" spans="1:15">
      <c r="A138" s="152" t="s">
        <v>1450</v>
      </c>
      <c r="B138" s="152">
        <v>115</v>
      </c>
      <c r="C138" s="153" t="s">
        <v>1433</v>
      </c>
      <c r="D138" s="153" t="s">
        <v>1434</v>
      </c>
      <c r="E138" s="153" t="s">
        <v>1435</v>
      </c>
      <c r="F138" s="153"/>
      <c r="G138" s="154"/>
      <c r="H138" s="155">
        <v>4.0999999999999995E-2</v>
      </c>
      <c r="I138" s="153"/>
      <c r="J138" s="156"/>
      <c r="K138" s="157"/>
      <c r="L138" s="158"/>
      <c r="O138"/>
    </row>
    <row r="139" spans="1:15">
      <c r="A139" s="152" t="s">
        <v>1451</v>
      </c>
      <c r="B139" s="152">
        <v>115</v>
      </c>
      <c r="C139" s="153" t="s">
        <v>1433</v>
      </c>
      <c r="D139" s="153" t="s">
        <v>1434</v>
      </c>
      <c r="E139" s="153" t="s">
        <v>1435</v>
      </c>
      <c r="F139" s="153"/>
      <c r="G139" s="154"/>
      <c r="H139" s="155">
        <v>3.9E-2</v>
      </c>
      <c r="I139" s="153"/>
      <c r="J139" s="156"/>
      <c r="K139" s="157"/>
      <c r="L139" s="158"/>
      <c r="O139"/>
    </row>
    <row r="140" spans="1:15">
      <c r="A140" s="152" t="s">
        <v>1452</v>
      </c>
      <c r="B140" s="152">
        <v>115</v>
      </c>
      <c r="C140" s="153" t="s">
        <v>1433</v>
      </c>
      <c r="D140" s="153" t="s">
        <v>1434</v>
      </c>
      <c r="E140" s="153" t="s">
        <v>1435</v>
      </c>
      <c r="F140" s="153"/>
      <c r="G140" s="154"/>
      <c r="H140" s="155">
        <v>0.10800000000000001</v>
      </c>
      <c r="I140" s="153"/>
      <c r="J140" s="156"/>
      <c r="K140" s="157"/>
      <c r="L140" s="158"/>
      <c r="O140"/>
    </row>
    <row r="141" spans="1:15">
      <c r="A141" s="152" t="s">
        <v>1453</v>
      </c>
      <c r="B141" s="152">
        <v>115</v>
      </c>
      <c r="C141" s="153" t="s">
        <v>1433</v>
      </c>
      <c r="D141" s="153" t="s">
        <v>1434</v>
      </c>
      <c r="E141" s="153" t="s">
        <v>1435</v>
      </c>
      <c r="F141" s="153"/>
      <c r="G141" s="154"/>
      <c r="H141" s="155">
        <v>9.9000000000000005E-2</v>
      </c>
      <c r="I141" s="153"/>
      <c r="J141" s="156"/>
      <c r="K141" s="157"/>
      <c r="L141" s="158"/>
      <c r="O141"/>
    </row>
    <row r="142" spans="1:15">
      <c r="A142" s="152" t="s">
        <v>1454</v>
      </c>
      <c r="B142" s="152">
        <v>115</v>
      </c>
      <c r="C142" s="153" t="s">
        <v>1433</v>
      </c>
      <c r="D142" s="153" t="s">
        <v>1434</v>
      </c>
      <c r="E142" s="153" t="s">
        <v>1435</v>
      </c>
      <c r="F142" s="153"/>
      <c r="G142" s="154"/>
      <c r="H142" s="155">
        <v>0.16</v>
      </c>
      <c r="I142" s="153"/>
      <c r="J142" s="156"/>
      <c r="K142" s="157"/>
      <c r="L142" s="158"/>
      <c r="O142"/>
    </row>
    <row r="143" spans="1:15">
      <c r="A143" s="152" t="s">
        <v>1455</v>
      </c>
      <c r="B143" s="152">
        <v>115</v>
      </c>
      <c r="C143" s="153" t="s">
        <v>1433</v>
      </c>
      <c r="D143" s="153" t="s">
        <v>1434</v>
      </c>
      <c r="E143" s="153" t="s">
        <v>1435</v>
      </c>
      <c r="F143" s="153"/>
      <c r="G143" s="154"/>
      <c r="H143" s="155">
        <v>0.151</v>
      </c>
      <c r="I143" s="153"/>
      <c r="J143" s="156"/>
      <c r="K143" s="157"/>
      <c r="L143" s="158"/>
      <c r="O143"/>
    </row>
    <row r="144" spans="1:15">
      <c r="A144" s="152" t="s">
        <v>1456</v>
      </c>
      <c r="B144" s="152">
        <v>115</v>
      </c>
      <c r="C144" s="153" t="s">
        <v>1433</v>
      </c>
      <c r="D144" s="153" t="s">
        <v>1434</v>
      </c>
      <c r="E144" s="153" t="s">
        <v>1435</v>
      </c>
      <c r="F144" s="153"/>
      <c r="G144" s="154"/>
      <c r="H144" s="155">
        <v>0.24399999999999999</v>
      </c>
      <c r="I144" s="153"/>
      <c r="J144" s="156"/>
      <c r="K144" s="157"/>
      <c r="L144" s="158"/>
      <c r="O144"/>
    </row>
    <row r="145" spans="1:15">
      <c r="A145" s="152" t="s">
        <v>1457</v>
      </c>
      <c r="B145" s="152">
        <v>115</v>
      </c>
      <c r="C145" s="153" t="s">
        <v>1433</v>
      </c>
      <c r="D145" s="153" t="s">
        <v>1434</v>
      </c>
      <c r="E145" s="153" t="s">
        <v>1435</v>
      </c>
      <c r="F145" s="153"/>
      <c r="G145" s="154"/>
      <c r="H145" s="155">
        <v>0.109</v>
      </c>
      <c r="I145" s="153"/>
      <c r="J145" s="156"/>
      <c r="K145" s="157"/>
      <c r="L145" s="158"/>
      <c r="O145"/>
    </row>
    <row r="146" spans="1:15">
      <c r="A146" s="152" t="s">
        <v>1458</v>
      </c>
      <c r="B146" s="152">
        <v>115</v>
      </c>
      <c r="C146" s="153" t="s">
        <v>1433</v>
      </c>
      <c r="D146" s="153" t="s">
        <v>1434</v>
      </c>
      <c r="E146" s="153" t="s">
        <v>1435</v>
      </c>
      <c r="F146" s="153"/>
      <c r="G146" s="154"/>
      <c r="H146" s="155">
        <v>0.10099999999999999</v>
      </c>
      <c r="I146" s="153"/>
      <c r="J146" s="156"/>
      <c r="K146" s="157"/>
      <c r="L146" s="158"/>
      <c r="O146"/>
    </row>
    <row r="147" spans="1:15">
      <c r="A147" s="152" t="s">
        <v>1459</v>
      </c>
      <c r="B147" s="152">
        <v>115</v>
      </c>
      <c r="C147" s="153" t="s">
        <v>1433</v>
      </c>
      <c r="D147" s="153" t="s">
        <v>1434</v>
      </c>
      <c r="E147" s="153" t="s">
        <v>1435</v>
      </c>
      <c r="F147" s="153"/>
      <c r="G147" s="154"/>
      <c r="H147" s="155">
        <v>0.16</v>
      </c>
      <c r="I147" s="153"/>
      <c r="J147" s="156"/>
      <c r="K147" s="157"/>
      <c r="L147" s="158"/>
      <c r="O147"/>
    </row>
    <row r="148" spans="1:15">
      <c r="A148" s="152" t="s">
        <v>1460</v>
      </c>
      <c r="B148" s="152">
        <v>115</v>
      </c>
      <c r="C148" s="153" t="s">
        <v>1433</v>
      </c>
      <c r="D148" s="153" t="s">
        <v>1434</v>
      </c>
      <c r="E148" s="153" t="s">
        <v>1435</v>
      </c>
      <c r="F148" s="153"/>
      <c r="G148" s="154"/>
      <c r="H148" s="155">
        <v>2.2000000000000002E-2</v>
      </c>
      <c r="I148" s="153"/>
      <c r="J148" s="156"/>
      <c r="K148" s="157"/>
      <c r="L148" s="158"/>
      <c r="O148"/>
    </row>
    <row r="149" spans="1:15">
      <c r="A149" s="152" t="s">
        <v>1461</v>
      </c>
      <c r="B149" s="152">
        <v>115</v>
      </c>
      <c r="C149" s="153" t="s">
        <v>1433</v>
      </c>
      <c r="D149" s="153" t="s">
        <v>1434</v>
      </c>
      <c r="E149" s="153" t="s">
        <v>1435</v>
      </c>
      <c r="F149" s="153"/>
      <c r="G149" s="154"/>
      <c r="H149" s="155">
        <v>2.7000000000000003E-2</v>
      </c>
      <c r="I149" s="153"/>
      <c r="J149" s="156"/>
      <c r="K149" s="157"/>
      <c r="L149" s="158"/>
      <c r="O149"/>
    </row>
    <row r="150" spans="1:15">
      <c r="A150" s="152" t="s">
        <v>1462</v>
      </c>
      <c r="B150" s="152">
        <v>115</v>
      </c>
      <c r="C150" s="153" t="s">
        <v>1433</v>
      </c>
      <c r="D150" s="153" t="s">
        <v>1434</v>
      </c>
      <c r="E150" s="153" t="s">
        <v>1435</v>
      </c>
      <c r="F150" s="153"/>
      <c r="G150" s="154"/>
      <c r="H150" s="155">
        <v>0.05</v>
      </c>
      <c r="I150" s="153"/>
      <c r="J150" s="156"/>
      <c r="K150" s="157"/>
      <c r="L150" s="158"/>
      <c r="O150"/>
    </row>
    <row r="151" spans="1:15" ht="17" thickBot="1">
      <c r="A151" s="168" t="s">
        <v>1463</v>
      </c>
      <c r="B151" s="168">
        <v>115</v>
      </c>
      <c r="C151" s="169" t="s">
        <v>1433</v>
      </c>
      <c r="D151" s="169" t="s">
        <v>1434</v>
      </c>
      <c r="E151" s="169" t="s">
        <v>1435</v>
      </c>
      <c r="F151" s="169"/>
      <c r="G151" s="170"/>
      <c r="H151" s="171">
        <v>2.5000000000000001E-2</v>
      </c>
      <c r="I151" s="169"/>
      <c r="J151" s="172">
        <f>AVERAGE(H123:H151)</f>
        <v>9.7172413793103429E-2</v>
      </c>
      <c r="K151" s="173">
        <v>115</v>
      </c>
      <c r="L151" s="174">
        <v>29</v>
      </c>
      <c r="M151" s="146" t="s">
        <v>2070</v>
      </c>
      <c r="O151"/>
    </row>
    <row r="152" spans="1:15" ht="17" thickTop="1">
      <c r="G152" s="177"/>
      <c r="I152"/>
      <c r="O152"/>
    </row>
    <row r="153" spans="1:15" ht="14.25" customHeight="1">
      <c r="A153" s="214"/>
      <c r="B153" s="152">
        <v>100</v>
      </c>
      <c r="C153" s="215"/>
      <c r="D153" s="215"/>
      <c r="E153" s="153" t="s">
        <v>1464</v>
      </c>
      <c r="F153" s="153" t="s">
        <v>1362</v>
      </c>
      <c r="G153" s="154"/>
      <c r="H153" s="155">
        <v>8.9999999999999993E-3</v>
      </c>
      <c r="I153" s="216"/>
      <c r="J153" s="156"/>
      <c r="K153" s="157"/>
      <c r="L153" s="158"/>
    </row>
    <row r="154" spans="1:15" ht="14.25" customHeight="1">
      <c r="A154" s="214"/>
      <c r="B154" s="152">
        <v>120</v>
      </c>
      <c r="C154" s="215"/>
      <c r="D154" s="215"/>
      <c r="E154" s="153" t="s">
        <v>1464</v>
      </c>
      <c r="F154" s="153" t="s">
        <v>1465</v>
      </c>
      <c r="G154" s="154"/>
      <c r="H154" s="155">
        <v>0.185</v>
      </c>
      <c r="I154" s="216"/>
      <c r="J154" s="156"/>
      <c r="K154" s="157"/>
      <c r="L154" s="158"/>
    </row>
    <row r="155" spans="1:15" ht="14.25" customHeight="1" thickBot="1">
      <c r="A155" s="178"/>
      <c r="B155" s="168">
        <v>120</v>
      </c>
      <c r="C155" s="179"/>
      <c r="D155" s="179"/>
      <c r="E155" s="169" t="s">
        <v>1464</v>
      </c>
      <c r="F155" s="169" t="s">
        <v>1466</v>
      </c>
      <c r="G155" s="170"/>
      <c r="H155" s="171">
        <v>0.152</v>
      </c>
      <c r="I155" s="180"/>
      <c r="J155" s="172">
        <f>AVERAGE(H153:H155)</f>
        <v>0.11533333333333333</v>
      </c>
      <c r="K155" s="173">
        <v>120</v>
      </c>
      <c r="L155" s="174">
        <v>45</v>
      </c>
      <c r="M155" s="146" t="s">
        <v>2067</v>
      </c>
    </row>
    <row r="156" spans="1:15" ht="14.25" customHeight="1" thickTop="1">
      <c r="A156" s="181"/>
      <c r="C156" s="182"/>
      <c r="D156" s="182"/>
      <c r="G156" s="177"/>
      <c r="I156" s="142"/>
    </row>
    <row r="157" spans="1:15" ht="17" thickBot="1">
      <c r="A157" s="183" t="s">
        <v>1467</v>
      </c>
      <c r="B157" s="183">
        <v>139.80000000000001</v>
      </c>
      <c r="C157" s="184" t="s">
        <v>1367</v>
      </c>
      <c r="D157" s="196" t="s">
        <v>1468</v>
      </c>
      <c r="E157" s="184" t="s">
        <v>1469</v>
      </c>
      <c r="F157" s="184"/>
      <c r="G157" s="196" t="s">
        <v>1470</v>
      </c>
      <c r="H157" s="185">
        <v>4.6646787286220813E-2</v>
      </c>
      <c r="I157" s="197"/>
      <c r="J157" s="186">
        <f>H157</f>
        <v>4.6646787286220813E-2</v>
      </c>
      <c r="K157" s="187">
        <v>140</v>
      </c>
      <c r="L157" s="188">
        <v>1</v>
      </c>
    </row>
    <row r="158" spans="1:15" ht="14.25" customHeight="1" thickTop="1">
      <c r="A158" s="181"/>
      <c r="C158" s="182"/>
      <c r="D158" s="182"/>
      <c r="G158" s="177"/>
      <c r="I158" s="142"/>
    </row>
    <row r="159" spans="1:15" ht="14.25" customHeight="1" thickBot="1">
      <c r="A159" s="178"/>
      <c r="B159" s="168">
        <v>150</v>
      </c>
      <c r="C159" s="179"/>
      <c r="D159" s="179"/>
      <c r="E159" s="179"/>
      <c r="F159" s="169" t="s">
        <v>1471</v>
      </c>
      <c r="G159" s="170"/>
      <c r="H159" s="171">
        <v>0.188</v>
      </c>
      <c r="I159" s="180"/>
      <c r="J159" s="172">
        <f>H159</f>
        <v>0.188</v>
      </c>
      <c r="K159" s="173">
        <v>150</v>
      </c>
      <c r="L159" s="174">
        <v>8</v>
      </c>
      <c r="M159" s="146" t="s">
        <v>2067</v>
      </c>
    </row>
    <row r="160" spans="1:15" ht="14.25" customHeight="1" thickTop="1">
      <c r="A160" s="181"/>
      <c r="C160" s="182"/>
      <c r="D160" s="182"/>
      <c r="E160" s="182"/>
      <c r="G160" s="177"/>
      <c r="I160" s="142"/>
    </row>
    <row r="161" spans="1:18" ht="17" thickBot="1">
      <c r="A161" s="183" t="s">
        <v>1472</v>
      </c>
      <c r="B161" s="183">
        <v>152.1</v>
      </c>
      <c r="C161" s="184" t="s">
        <v>1367</v>
      </c>
      <c r="D161" s="184" t="s">
        <v>1473</v>
      </c>
      <c r="E161" s="196" t="s">
        <v>1474</v>
      </c>
      <c r="F161" s="196"/>
      <c r="G161" s="184" t="s">
        <v>1475</v>
      </c>
      <c r="H161" s="185">
        <v>2.3504822067968483E-2</v>
      </c>
      <c r="I161" s="197"/>
      <c r="J161" s="186">
        <f>H161</f>
        <v>2.3504822067968483E-2</v>
      </c>
      <c r="K161" s="187">
        <v>152</v>
      </c>
      <c r="L161" s="188">
        <v>1</v>
      </c>
      <c r="O161"/>
    </row>
    <row r="162" spans="1:18" ht="17" thickTop="1">
      <c r="A162" s="204"/>
      <c r="C162" s="198"/>
      <c r="D162" s="198"/>
      <c r="E162" s="199"/>
      <c r="F162" s="199"/>
      <c r="O162"/>
    </row>
    <row r="163" spans="1:18" ht="17" thickBot="1">
      <c r="A163" s="183" t="s">
        <v>1476</v>
      </c>
      <c r="B163" s="183">
        <v>152.1</v>
      </c>
      <c r="C163" s="184" t="s">
        <v>1367</v>
      </c>
      <c r="D163" s="196" t="s">
        <v>1468</v>
      </c>
      <c r="E163" s="184"/>
      <c r="F163" s="184"/>
      <c r="G163" s="184" t="s">
        <v>1477</v>
      </c>
      <c r="H163" s="185">
        <v>3.462666518389116E-2</v>
      </c>
      <c r="I163" s="197"/>
      <c r="J163" s="186">
        <f>H163</f>
        <v>3.462666518389116E-2</v>
      </c>
      <c r="K163" s="187">
        <v>152</v>
      </c>
      <c r="L163" s="188">
        <v>1</v>
      </c>
      <c r="M163" s="207"/>
      <c r="N163" s="208"/>
      <c r="O163" s="206"/>
    </row>
    <row r="164" spans="1:18" ht="14.25" customHeight="1" thickTop="1">
      <c r="A164" s="181"/>
      <c r="C164" s="182"/>
      <c r="D164" s="182"/>
      <c r="E164" s="182"/>
      <c r="G164" s="177"/>
      <c r="I164" s="142"/>
    </row>
    <row r="165" spans="1:18" ht="14.25" customHeight="1" thickBot="1">
      <c r="A165" s="178"/>
      <c r="B165" s="168">
        <v>156</v>
      </c>
      <c r="C165" s="179"/>
      <c r="D165" s="179"/>
      <c r="E165" s="179"/>
      <c r="F165" s="169" t="s">
        <v>1418</v>
      </c>
      <c r="G165" s="170"/>
      <c r="H165" s="171">
        <v>8.0000000000000002E-3</v>
      </c>
      <c r="I165" s="180"/>
      <c r="J165" s="172">
        <f>H165</f>
        <v>8.0000000000000002E-3</v>
      </c>
      <c r="K165" s="173">
        <v>156</v>
      </c>
      <c r="L165" s="174">
        <v>3</v>
      </c>
      <c r="M165" s="146" t="s">
        <v>2067</v>
      </c>
    </row>
    <row r="166" spans="1:18" ht="14.25" customHeight="1" thickTop="1">
      <c r="A166" s="181"/>
      <c r="C166" s="182"/>
      <c r="D166" s="182"/>
      <c r="E166" s="182"/>
      <c r="G166" s="177"/>
      <c r="I166" s="142"/>
    </row>
    <row r="167" spans="1:18">
      <c r="A167" s="152" t="s">
        <v>1478</v>
      </c>
      <c r="B167" s="152">
        <v>190</v>
      </c>
      <c r="C167" s="153" t="s">
        <v>1316</v>
      </c>
      <c r="D167" s="153" t="s">
        <v>1479</v>
      </c>
      <c r="E167" s="153" t="s">
        <v>1480</v>
      </c>
      <c r="F167" s="153"/>
      <c r="G167" s="154"/>
      <c r="H167" s="155">
        <v>0.10490000000000001</v>
      </c>
      <c r="I167" s="153"/>
      <c r="J167" s="156"/>
      <c r="K167" s="157"/>
      <c r="L167" s="158"/>
      <c r="O167"/>
    </row>
    <row r="168" spans="1:18">
      <c r="A168" s="152" t="s">
        <v>1481</v>
      </c>
      <c r="B168" s="152">
        <v>190</v>
      </c>
      <c r="C168" s="153" t="s">
        <v>1316</v>
      </c>
      <c r="D168" s="153" t="s">
        <v>1479</v>
      </c>
      <c r="E168" s="153" t="s">
        <v>1480</v>
      </c>
      <c r="F168" s="153"/>
      <c r="G168" s="154"/>
      <c r="H168" s="155">
        <v>0.1032</v>
      </c>
      <c r="I168" s="153"/>
      <c r="J168" s="156"/>
      <c r="K168" s="157"/>
      <c r="L168" s="158"/>
      <c r="O168"/>
    </row>
    <row r="169" spans="1:18">
      <c r="A169" s="152" t="s">
        <v>1482</v>
      </c>
      <c r="B169" s="152">
        <v>190</v>
      </c>
      <c r="C169" s="153" t="s">
        <v>1316</v>
      </c>
      <c r="D169" s="153" t="s">
        <v>1479</v>
      </c>
      <c r="E169" s="153" t="s">
        <v>1480</v>
      </c>
      <c r="F169" s="153"/>
      <c r="G169" s="154"/>
      <c r="H169" s="155">
        <v>8.7899999999999992E-2</v>
      </c>
      <c r="I169" s="153"/>
      <c r="J169" s="156"/>
      <c r="K169" s="157"/>
      <c r="L169" s="158"/>
      <c r="O169"/>
      <c r="R169" s="147"/>
    </row>
    <row r="170" spans="1:18">
      <c r="A170" s="152" t="s">
        <v>1483</v>
      </c>
      <c r="B170" s="152">
        <v>190</v>
      </c>
      <c r="C170" s="153" t="s">
        <v>1316</v>
      </c>
      <c r="D170" s="153" t="s">
        <v>1479</v>
      </c>
      <c r="E170" s="153" t="s">
        <v>1480</v>
      </c>
      <c r="F170" s="153"/>
      <c r="G170" s="154"/>
      <c r="H170" s="155">
        <v>3.8300000000000001E-2</v>
      </c>
      <c r="I170" s="153"/>
      <c r="J170" s="156"/>
      <c r="K170" s="157"/>
      <c r="L170" s="158"/>
      <c r="O170"/>
    </row>
    <row r="171" spans="1:18">
      <c r="A171" s="152" t="s">
        <v>1484</v>
      </c>
      <c r="B171" s="152">
        <v>190</v>
      </c>
      <c r="C171" s="153" t="s">
        <v>1316</v>
      </c>
      <c r="D171" s="153" t="s">
        <v>1479</v>
      </c>
      <c r="E171" s="153" t="s">
        <v>1480</v>
      </c>
      <c r="F171" s="153"/>
      <c r="G171" s="154"/>
      <c r="H171" s="155">
        <v>3.6600000000000001E-2</v>
      </c>
      <c r="I171" s="153"/>
      <c r="J171" s="156"/>
      <c r="K171" s="157"/>
      <c r="L171" s="158"/>
      <c r="O171"/>
    </row>
    <row r="172" spans="1:18">
      <c r="A172" s="152" t="s">
        <v>1485</v>
      </c>
      <c r="B172" s="152">
        <v>190</v>
      </c>
      <c r="C172" s="153" t="s">
        <v>1316</v>
      </c>
      <c r="D172" s="153" t="s">
        <v>1479</v>
      </c>
      <c r="E172" s="153" t="s">
        <v>1480</v>
      </c>
      <c r="F172" s="153"/>
      <c r="G172" s="154"/>
      <c r="H172" s="155">
        <v>2.58E-2</v>
      </c>
      <c r="I172" s="153"/>
      <c r="J172" s="156"/>
      <c r="K172" s="157"/>
      <c r="L172" s="158"/>
      <c r="O172"/>
    </row>
    <row r="173" spans="1:18">
      <c r="A173" s="152" t="s">
        <v>1486</v>
      </c>
      <c r="B173" s="152">
        <v>190</v>
      </c>
      <c r="C173" s="153" t="s">
        <v>1316</v>
      </c>
      <c r="D173" s="153" t="s">
        <v>1479</v>
      </c>
      <c r="E173" s="153" t="s">
        <v>1480</v>
      </c>
      <c r="F173" s="153"/>
      <c r="G173" s="154"/>
      <c r="H173" s="155">
        <v>2.1400000000000002E-2</v>
      </c>
      <c r="I173" s="153"/>
      <c r="J173" s="156"/>
      <c r="K173" s="157"/>
      <c r="L173" s="158"/>
      <c r="O173"/>
    </row>
    <row r="174" spans="1:18">
      <c r="A174" s="152" t="s">
        <v>1487</v>
      </c>
      <c r="B174" s="152">
        <v>190</v>
      </c>
      <c r="C174" s="153" t="s">
        <v>1316</v>
      </c>
      <c r="D174" s="153" t="s">
        <v>1479</v>
      </c>
      <c r="E174" s="153" t="s">
        <v>1480</v>
      </c>
      <c r="F174" s="153"/>
      <c r="G174" s="154"/>
      <c r="H174" s="155">
        <v>5.5999999999999994E-2</v>
      </c>
      <c r="I174" s="153"/>
      <c r="J174" s="156"/>
      <c r="K174" s="157"/>
      <c r="L174" s="158"/>
      <c r="O174"/>
    </row>
    <row r="175" spans="1:18">
      <c r="A175" s="152" t="s">
        <v>1488</v>
      </c>
      <c r="B175" s="152">
        <v>190</v>
      </c>
      <c r="C175" s="153" t="s">
        <v>1316</v>
      </c>
      <c r="D175" s="153" t="s">
        <v>1479</v>
      </c>
      <c r="E175" s="153" t="s">
        <v>1480</v>
      </c>
      <c r="F175" s="153"/>
      <c r="G175" s="154"/>
      <c r="H175" s="155">
        <v>6.6299999999999998E-2</v>
      </c>
      <c r="I175" s="153"/>
      <c r="J175" s="156"/>
      <c r="K175" s="157"/>
      <c r="L175" s="158"/>
      <c r="O175"/>
    </row>
    <row r="176" spans="1:18" ht="17" thickBot="1">
      <c r="A176" s="168" t="s">
        <v>1489</v>
      </c>
      <c r="B176" s="168">
        <v>190</v>
      </c>
      <c r="C176" s="169" t="s">
        <v>1316</v>
      </c>
      <c r="D176" s="169" t="s">
        <v>1479</v>
      </c>
      <c r="E176" s="169" t="s">
        <v>1480</v>
      </c>
      <c r="F176" s="169"/>
      <c r="G176" s="170"/>
      <c r="H176" s="171">
        <v>3.9E-2</v>
      </c>
      <c r="I176" s="169"/>
      <c r="J176" s="172">
        <f>AVERAGE(H167:H176)</f>
        <v>5.7940000000000005E-2</v>
      </c>
      <c r="K176" s="173">
        <v>190</v>
      </c>
      <c r="L176" s="174">
        <v>10</v>
      </c>
      <c r="M176" s="146" t="s">
        <v>2071</v>
      </c>
      <c r="O176"/>
    </row>
    <row r="177" spans="1:18" ht="6" customHeight="1" thickTop="1">
      <c r="G177" s="177"/>
      <c r="I177"/>
      <c r="O177"/>
    </row>
    <row r="178" spans="1:18">
      <c r="A178" s="218"/>
      <c r="B178" s="218"/>
      <c r="C178" s="231"/>
      <c r="D178" s="221"/>
      <c r="E178" s="231"/>
      <c r="F178" s="231"/>
      <c r="G178" s="221"/>
      <c r="H178" s="232"/>
      <c r="I178" s="233"/>
      <c r="J178" s="234"/>
      <c r="K178" s="235"/>
      <c r="L178" s="224"/>
      <c r="M178" s="236"/>
      <c r="N178" s="237" t="s">
        <v>1490</v>
      </c>
      <c r="O178" s="238">
        <f>AVERAGE(J176,J165,J163,J161,J159,J157,J155,J151,J121)</f>
        <v>6.4042621851613024E-2</v>
      </c>
    </row>
    <row r="179" spans="1:18">
      <c r="C179" s="198"/>
      <c r="D179" s="199"/>
      <c r="E179" s="239"/>
      <c r="F179" s="239"/>
      <c r="L179" s="217"/>
      <c r="M179" s="207"/>
      <c r="N179" s="208"/>
      <c r="O179" s="206"/>
    </row>
    <row r="180" spans="1:18" ht="17" thickBot="1">
      <c r="A180" s="240" t="s">
        <v>1491</v>
      </c>
      <c r="B180" s="183">
        <v>201.3</v>
      </c>
      <c r="C180" s="184" t="s">
        <v>1367</v>
      </c>
      <c r="D180" s="184" t="s">
        <v>1492</v>
      </c>
      <c r="E180" s="184"/>
      <c r="F180" s="184"/>
      <c r="G180" s="184" t="s">
        <v>1493</v>
      </c>
      <c r="H180" s="185">
        <v>4.7582149423515956E-2</v>
      </c>
      <c r="I180" s="197"/>
      <c r="J180" s="186">
        <f>H180</f>
        <v>4.7582149423515956E-2</v>
      </c>
      <c r="K180" s="187">
        <v>201</v>
      </c>
      <c r="L180" s="188">
        <v>1</v>
      </c>
    </row>
    <row r="181" spans="1:18" ht="17" thickTop="1">
      <c r="A181" s="241"/>
      <c r="C181" s="198"/>
      <c r="D181" s="198"/>
      <c r="E181" s="239"/>
      <c r="F181" s="239"/>
      <c r="G181" s="198"/>
    </row>
    <row r="182" spans="1:18" ht="17" thickBot="1">
      <c r="A182" s="183" t="s">
        <v>1494</v>
      </c>
      <c r="B182" s="183">
        <v>235</v>
      </c>
      <c r="C182" s="184" t="s">
        <v>1367</v>
      </c>
      <c r="D182" s="184"/>
      <c r="E182" s="184"/>
      <c r="F182" s="184"/>
      <c r="G182" s="184"/>
      <c r="H182" s="185">
        <v>3.2115679413870897E-2</v>
      </c>
      <c r="I182" s="197"/>
      <c r="J182" s="186">
        <f t="shared" ref="J182:J184" si="1">H182</f>
        <v>3.2115679413870897E-2</v>
      </c>
      <c r="K182" s="187">
        <v>235</v>
      </c>
      <c r="L182" s="188">
        <v>1</v>
      </c>
    </row>
    <row r="183" spans="1:18" ht="17" thickTop="1">
      <c r="C183" s="198"/>
      <c r="D183" s="239"/>
      <c r="E183" s="239"/>
      <c r="F183" s="239"/>
      <c r="G183" s="239"/>
    </row>
    <row r="184" spans="1:18" ht="17" thickBot="1">
      <c r="A184" s="183" t="s">
        <v>1495</v>
      </c>
      <c r="B184" s="183">
        <v>235</v>
      </c>
      <c r="C184" s="184" t="s">
        <v>1367</v>
      </c>
      <c r="D184" s="196" t="s">
        <v>1468</v>
      </c>
      <c r="E184" s="184" t="s">
        <v>1496</v>
      </c>
      <c r="F184" s="184"/>
      <c r="G184" s="196" t="s">
        <v>1497</v>
      </c>
      <c r="H184" s="185">
        <v>3.7196127817386043E-2</v>
      </c>
      <c r="I184" s="197"/>
      <c r="J184" s="186">
        <f t="shared" si="1"/>
        <v>3.7196127817386043E-2</v>
      </c>
      <c r="K184" s="187">
        <v>235</v>
      </c>
      <c r="L184" s="188">
        <v>1</v>
      </c>
      <c r="P184" s="242"/>
    </row>
    <row r="185" spans="1:18" ht="17" thickTop="1">
      <c r="A185" s="204"/>
      <c r="C185" s="198"/>
      <c r="D185" s="199"/>
      <c r="E185" s="198"/>
      <c r="F185" s="198"/>
      <c r="G185" s="199"/>
      <c r="R185" s="147"/>
    </row>
    <row r="186" spans="1:18">
      <c r="A186" s="152" t="s">
        <v>1498</v>
      </c>
      <c r="B186" s="152">
        <v>250</v>
      </c>
      <c r="C186" s="153" t="s">
        <v>1373</v>
      </c>
      <c r="D186" s="153" t="s">
        <v>1499</v>
      </c>
      <c r="E186" s="153" t="s">
        <v>1500</v>
      </c>
      <c r="F186" s="153"/>
      <c r="G186" s="243"/>
      <c r="H186" s="155">
        <v>0.04</v>
      </c>
      <c r="I186" s="153"/>
      <c r="J186" s="156"/>
      <c r="K186" s="157"/>
      <c r="L186" s="158"/>
      <c r="O186"/>
      <c r="R186" s="147"/>
    </row>
    <row r="187" spans="1:18">
      <c r="A187" s="152" t="s">
        <v>1501</v>
      </c>
      <c r="B187" s="152">
        <v>250</v>
      </c>
      <c r="C187" s="153" t="s">
        <v>1373</v>
      </c>
      <c r="D187" s="153" t="s">
        <v>1499</v>
      </c>
      <c r="E187" s="153" t="s">
        <v>1500</v>
      </c>
      <c r="F187" s="153"/>
      <c r="G187" s="243"/>
      <c r="H187" s="155">
        <v>3.5000000000000003E-2</v>
      </c>
      <c r="I187" s="153"/>
      <c r="J187" s="156"/>
      <c r="K187" s="157"/>
      <c r="L187" s="158"/>
      <c r="O187"/>
      <c r="R187" s="147"/>
    </row>
    <row r="188" spans="1:18">
      <c r="A188" s="152" t="s">
        <v>1502</v>
      </c>
      <c r="B188" s="152">
        <v>250</v>
      </c>
      <c r="C188" s="153" t="s">
        <v>1373</v>
      </c>
      <c r="D188" s="153" t="s">
        <v>1499</v>
      </c>
      <c r="E188" s="153" t="s">
        <v>1500</v>
      </c>
      <c r="F188" s="153"/>
      <c r="G188" s="243"/>
      <c r="H188" s="155">
        <v>5.5E-2</v>
      </c>
      <c r="I188" s="153"/>
      <c r="J188" s="156"/>
      <c r="K188" s="157"/>
      <c r="L188" s="158"/>
      <c r="O188"/>
    </row>
    <row r="189" spans="1:18">
      <c r="A189" s="152" t="s">
        <v>1503</v>
      </c>
      <c r="B189" s="152">
        <v>250</v>
      </c>
      <c r="C189" s="153" t="s">
        <v>1373</v>
      </c>
      <c r="D189" s="153" t="s">
        <v>1499</v>
      </c>
      <c r="E189" s="153" t="s">
        <v>1500</v>
      </c>
      <c r="F189" s="153"/>
      <c r="G189" s="243"/>
      <c r="H189" s="155">
        <v>0.04</v>
      </c>
      <c r="I189" s="153"/>
      <c r="J189" s="156"/>
      <c r="K189" s="157"/>
      <c r="L189" s="158"/>
      <c r="O189"/>
    </row>
    <row r="190" spans="1:18">
      <c r="A190" s="152" t="s">
        <v>1504</v>
      </c>
      <c r="B190" s="152">
        <v>250</v>
      </c>
      <c r="C190" s="153" t="s">
        <v>1373</v>
      </c>
      <c r="D190" s="153" t="s">
        <v>1499</v>
      </c>
      <c r="E190" s="153" t="s">
        <v>1500</v>
      </c>
      <c r="F190" s="153"/>
      <c r="G190" s="243"/>
      <c r="H190" s="155">
        <v>3.5000000000000003E-2</v>
      </c>
      <c r="I190" s="153"/>
      <c r="J190" s="156"/>
      <c r="K190" s="157"/>
      <c r="L190" s="158"/>
      <c r="O190"/>
    </row>
    <row r="191" spans="1:18">
      <c r="A191" s="152" t="s">
        <v>1505</v>
      </c>
      <c r="B191" s="152">
        <v>250</v>
      </c>
      <c r="C191" s="153" t="s">
        <v>1373</v>
      </c>
      <c r="D191" s="153" t="s">
        <v>1499</v>
      </c>
      <c r="E191" s="153" t="s">
        <v>1506</v>
      </c>
      <c r="F191" s="153"/>
      <c r="G191" s="243"/>
      <c r="H191" s="155">
        <v>3.5000000000000003E-2</v>
      </c>
      <c r="I191" s="153"/>
      <c r="J191" s="156"/>
      <c r="K191" s="157"/>
      <c r="L191" s="158"/>
      <c r="O191"/>
    </row>
    <row r="192" spans="1:18">
      <c r="A192" s="152" t="s">
        <v>1507</v>
      </c>
      <c r="B192" s="152">
        <v>250</v>
      </c>
      <c r="C192" s="153" t="s">
        <v>1373</v>
      </c>
      <c r="D192" s="153" t="s">
        <v>1499</v>
      </c>
      <c r="E192" s="153" t="s">
        <v>1506</v>
      </c>
      <c r="F192" s="153"/>
      <c r="G192" s="243"/>
      <c r="H192" s="155">
        <v>6.5000000000000002E-2</v>
      </c>
      <c r="I192" s="153"/>
      <c r="J192" s="156"/>
      <c r="K192" s="157"/>
      <c r="L192" s="158"/>
      <c r="O192"/>
    </row>
    <row r="193" spans="1:15">
      <c r="A193" s="152" t="s">
        <v>1508</v>
      </c>
      <c r="B193" s="152">
        <v>250</v>
      </c>
      <c r="C193" s="153" t="s">
        <v>1373</v>
      </c>
      <c r="D193" s="153" t="s">
        <v>1499</v>
      </c>
      <c r="E193" s="153" t="s">
        <v>1506</v>
      </c>
      <c r="F193" s="153"/>
      <c r="G193" s="243"/>
      <c r="H193" s="155">
        <v>5.2999999999999999E-2</v>
      </c>
      <c r="I193" s="153"/>
      <c r="J193" s="156"/>
      <c r="K193" s="157"/>
      <c r="L193" s="158"/>
      <c r="O193"/>
    </row>
    <row r="194" spans="1:15">
      <c r="A194" s="152" t="s">
        <v>1509</v>
      </c>
      <c r="B194" s="152">
        <v>250</v>
      </c>
      <c r="C194" s="153" t="s">
        <v>1373</v>
      </c>
      <c r="D194" s="153" t="s">
        <v>1499</v>
      </c>
      <c r="E194" s="153" t="s">
        <v>1506</v>
      </c>
      <c r="F194" s="153"/>
      <c r="G194" s="243"/>
      <c r="H194" s="155">
        <v>7.4999999999999997E-2</v>
      </c>
      <c r="I194" s="153"/>
      <c r="J194" s="156"/>
      <c r="K194" s="157"/>
      <c r="L194" s="158"/>
      <c r="O194"/>
    </row>
    <row r="195" spans="1:15">
      <c r="A195" s="152" t="s">
        <v>1510</v>
      </c>
      <c r="B195" s="152">
        <v>250</v>
      </c>
      <c r="C195" s="153" t="s">
        <v>1373</v>
      </c>
      <c r="D195" s="153" t="s">
        <v>1499</v>
      </c>
      <c r="E195" s="153" t="s">
        <v>1506</v>
      </c>
      <c r="F195" s="153"/>
      <c r="G195" s="243"/>
      <c r="H195" s="155">
        <v>8.8000000000000009E-2</v>
      </c>
      <c r="I195" s="153"/>
      <c r="J195" s="156"/>
      <c r="K195" s="157"/>
      <c r="L195" s="158"/>
      <c r="O195"/>
    </row>
    <row r="196" spans="1:15">
      <c r="A196" s="152" t="s">
        <v>1511</v>
      </c>
      <c r="B196" s="152">
        <v>250</v>
      </c>
      <c r="C196" s="153" t="s">
        <v>1373</v>
      </c>
      <c r="D196" s="153" t="s">
        <v>1499</v>
      </c>
      <c r="E196" s="153" t="s">
        <v>1506</v>
      </c>
      <c r="F196" s="153"/>
      <c r="G196" s="243"/>
      <c r="H196" s="155">
        <v>8.199999999999999E-2</v>
      </c>
      <c r="I196" s="153"/>
      <c r="J196" s="156"/>
      <c r="K196" s="157"/>
      <c r="L196" s="158"/>
      <c r="O196"/>
    </row>
    <row r="197" spans="1:15">
      <c r="A197" s="152" t="s">
        <v>1512</v>
      </c>
      <c r="B197" s="152">
        <v>250</v>
      </c>
      <c r="C197" s="153" t="s">
        <v>1373</v>
      </c>
      <c r="D197" s="153" t="s">
        <v>1499</v>
      </c>
      <c r="E197" s="153" t="s">
        <v>1506</v>
      </c>
      <c r="F197" s="153"/>
      <c r="G197" s="243"/>
      <c r="H197" s="155">
        <v>0.33</v>
      </c>
      <c r="I197" s="153"/>
      <c r="J197" s="156"/>
      <c r="K197" s="157"/>
      <c r="L197" s="158"/>
      <c r="O197"/>
    </row>
    <row r="198" spans="1:15">
      <c r="A198" s="152" t="s">
        <v>1513</v>
      </c>
      <c r="B198" s="152">
        <v>250</v>
      </c>
      <c r="C198" s="153" t="s">
        <v>1373</v>
      </c>
      <c r="D198" s="153" t="s">
        <v>1499</v>
      </c>
      <c r="E198" s="153" t="s">
        <v>1506</v>
      </c>
      <c r="F198" s="153"/>
      <c r="G198" s="243"/>
      <c r="H198" s="155">
        <v>0.35200000000000004</v>
      </c>
      <c r="I198" s="153"/>
      <c r="J198" s="156"/>
      <c r="K198" s="157"/>
      <c r="L198" s="158"/>
      <c r="O198"/>
    </row>
    <row r="199" spans="1:15">
      <c r="A199" s="152" t="s">
        <v>1514</v>
      </c>
      <c r="B199" s="152">
        <v>250</v>
      </c>
      <c r="C199" s="153" t="s">
        <v>1373</v>
      </c>
      <c r="D199" s="153" t="s">
        <v>1499</v>
      </c>
      <c r="E199" s="153" t="s">
        <v>1506</v>
      </c>
      <c r="F199" s="153"/>
      <c r="G199" s="243"/>
      <c r="H199" s="155">
        <v>0.34499999999999997</v>
      </c>
      <c r="I199" s="153"/>
      <c r="J199" s="156"/>
      <c r="K199" s="157"/>
      <c r="L199" s="158"/>
      <c r="O199"/>
    </row>
    <row r="200" spans="1:15">
      <c r="A200" s="152" t="s">
        <v>1515</v>
      </c>
      <c r="B200" s="152">
        <v>250</v>
      </c>
      <c r="C200" s="153" t="s">
        <v>1373</v>
      </c>
      <c r="D200" s="153" t="s">
        <v>1499</v>
      </c>
      <c r="E200" s="153" t="s">
        <v>1506</v>
      </c>
      <c r="F200" s="153"/>
      <c r="G200" s="243"/>
      <c r="H200" s="155">
        <v>0.38</v>
      </c>
      <c r="I200" s="153"/>
      <c r="J200" s="156"/>
      <c r="K200" s="157"/>
      <c r="L200" s="158"/>
      <c r="O200"/>
    </row>
    <row r="201" spans="1:15">
      <c r="A201" s="152" t="s">
        <v>1516</v>
      </c>
      <c r="B201" s="152">
        <v>250</v>
      </c>
      <c r="C201" s="153" t="s">
        <v>1373</v>
      </c>
      <c r="D201" s="153" t="s">
        <v>1499</v>
      </c>
      <c r="E201" s="153" t="s">
        <v>1506</v>
      </c>
      <c r="F201" s="153"/>
      <c r="G201" s="243"/>
      <c r="H201" s="155">
        <v>0.35</v>
      </c>
      <c r="I201" s="153"/>
      <c r="J201" s="156"/>
      <c r="K201" s="157"/>
      <c r="L201" s="158"/>
      <c r="O201"/>
    </row>
    <row r="202" spans="1:15">
      <c r="A202" s="152" t="s">
        <v>1517</v>
      </c>
      <c r="B202" s="152">
        <v>250</v>
      </c>
      <c r="C202" s="153" t="s">
        <v>1373</v>
      </c>
      <c r="D202" s="153" t="s">
        <v>1499</v>
      </c>
      <c r="E202" s="153" t="s">
        <v>1506</v>
      </c>
      <c r="F202" s="153"/>
      <c r="G202" s="243"/>
      <c r="H202" s="155">
        <v>0.35200000000000004</v>
      </c>
      <c r="I202" s="153"/>
      <c r="J202" s="156"/>
      <c r="K202" s="157"/>
      <c r="L202" s="158"/>
      <c r="O202"/>
    </row>
    <row r="203" spans="1:15">
      <c r="A203" s="152" t="s">
        <v>1518</v>
      </c>
      <c r="B203" s="152">
        <v>250</v>
      </c>
      <c r="C203" s="153" t="s">
        <v>1373</v>
      </c>
      <c r="D203" s="153" t="s">
        <v>1499</v>
      </c>
      <c r="E203" s="153" t="s">
        <v>1506</v>
      </c>
      <c r="F203" s="153"/>
      <c r="G203" s="243"/>
      <c r="H203" s="155">
        <v>0.255</v>
      </c>
      <c r="I203" s="153"/>
      <c r="J203" s="156"/>
      <c r="K203" s="157"/>
      <c r="L203" s="158"/>
      <c r="O203"/>
    </row>
    <row r="204" spans="1:15">
      <c r="A204" s="152" t="s">
        <v>1519</v>
      </c>
      <c r="B204" s="152">
        <v>250</v>
      </c>
      <c r="C204" s="153" t="s">
        <v>1373</v>
      </c>
      <c r="D204" s="153" t="s">
        <v>1499</v>
      </c>
      <c r="E204" s="153" t="s">
        <v>1506</v>
      </c>
      <c r="F204" s="153"/>
      <c r="G204" s="243"/>
      <c r="H204" s="155">
        <v>0.36</v>
      </c>
      <c r="I204" s="153"/>
      <c r="J204" s="156"/>
      <c r="K204" s="157"/>
      <c r="L204" s="158"/>
      <c r="O204"/>
    </row>
    <row r="205" spans="1:15">
      <c r="A205" s="152" t="s">
        <v>1520</v>
      </c>
      <c r="B205" s="152">
        <v>250</v>
      </c>
      <c r="C205" s="153" t="s">
        <v>1373</v>
      </c>
      <c r="D205" s="153" t="s">
        <v>1499</v>
      </c>
      <c r="E205" s="153" t="s">
        <v>1506</v>
      </c>
      <c r="F205" s="153"/>
      <c r="G205" s="243"/>
      <c r="H205" s="155">
        <v>0.33700000000000002</v>
      </c>
      <c r="I205" s="153"/>
      <c r="J205" s="156"/>
      <c r="K205" s="157"/>
      <c r="L205" s="158"/>
      <c r="O205"/>
    </row>
    <row r="206" spans="1:15">
      <c r="A206" s="152" t="s">
        <v>1521</v>
      </c>
      <c r="B206" s="152">
        <v>250</v>
      </c>
      <c r="C206" s="153" t="s">
        <v>1373</v>
      </c>
      <c r="D206" s="153" t="s">
        <v>1499</v>
      </c>
      <c r="E206" s="153" t="s">
        <v>1506</v>
      </c>
      <c r="F206" s="153"/>
      <c r="G206" s="243"/>
      <c r="H206" s="155">
        <v>0.13699999999999998</v>
      </c>
      <c r="I206" s="153"/>
      <c r="J206" s="156"/>
      <c r="K206" s="157"/>
      <c r="L206" s="158"/>
      <c r="O206"/>
    </row>
    <row r="207" spans="1:15">
      <c r="A207" s="152" t="s">
        <v>1522</v>
      </c>
      <c r="B207" s="152">
        <v>250</v>
      </c>
      <c r="C207" s="153" t="s">
        <v>1373</v>
      </c>
      <c r="D207" s="153" t="s">
        <v>1499</v>
      </c>
      <c r="E207" s="153" t="s">
        <v>1506</v>
      </c>
      <c r="F207" s="153"/>
      <c r="G207" s="243"/>
      <c r="H207" s="155">
        <v>0.183</v>
      </c>
      <c r="I207" s="153"/>
      <c r="J207" s="156"/>
      <c r="K207" s="157"/>
      <c r="L207" s="158"/>
      <c r="O207"/>
    </row>
    <row r="208" spans="1:15">
      <c r="A208" s="152" t="s">
        <v>1523</v>
      </c>
      <c r="B208" s="152">
        <v>250</v>
      </c>
      <c r="C208" s="153" t="s">
        <v>1373</v>
      </c>
      <c r="D208" s="153" t="s">
        <v>1499</v>
      </c>
      <c r="E208" s="153" t="s">
        <v>1506</v>
      </c>
      <c r="F208" s="153"/>
      <c r="G208" s="243"/>
      <c r="H208" s="155">
        <v>0.32500000000000001</v>
      </c>
      <c r="I208" s="153"/>
      <c r="J208" s="156"/>
      <c r="K208" s="157"/>
      <c r="L208" s="158"/>
      <c r="O208"/>
    </row>
    <row r="209" spans="1:15">
      <c r="A209" s="152" t="s">
        <v>1524</v>
      </c>
      <c r="B209" s="152">
        <v>250</v>
      </c>
      <c r="C209" s="153" t="s">
        <v>1373</v>
      </c>
      <c r="D209" s="153" t="s">
        <v>1499</v>
      </c>
      <c r="E209" s="153" t="s">
        <v>1506</v>
      </c>
      <c r="F209" s="153"/>
      <c r="G209" s="243"/>
      <c r="H209" s="155">
        <v>0.23499999999999999</v>
      </c>
      <c r="I209" s="153"/>
      <c r="J209" s="156"/>
      <c r="K209" s="157"/>
      <c r="L209" s="158"/>
      <c r="O209"/>
    </row>
    <row r="210" spans="1:15">
      <c r="A210" s="152" t="s">
        <v>1525</v>
      </c>
      <c r="B210" s="152">
        <v>250</v>
      </c>
      <c r="C210" s="153" t="s">
        <v>1373</v>
      </c>
      <c r="D210" s="153" t="s">
        <v>1499</v>
      </c>
      <c r="E210" s="153" t="s">
        <v>1506</v>
      </c>
      <c r="F210" s="153"/>
      <c r="G210" s="243"/>
      <c r="H210" s="155">
        <v>0.22800000000000001</v>
      </c>
      <c r="I210" s="153"/>
      <c r="J210" s="156"/>
      <c r="K210" s="157"/>
      <c r="L210" s="158"/>
      <c r="O210"/>
    </row>
    <row r="211" spans="1:15">
      <c r="A211" s="152" t="s">
        <v>1526</v>
      </c>
      <c r="B211" s="152">
        <v>250</v>
      </c>
      <c r="C211" s="153" t="s">
        <v>1373</v>
      </c>
      <c r="D211" s="153" t="s">
        <v>1499</v>
      </c>
      <c r="E211" s="153" t="s">
        <v>1506</v>
      </c>
      <c r="F211" s="153"/>
      <c r="G211" s="243"/>
      <c r="H211" s="155">
        <v>0.22800000000000001</v>
      </c>
      <c r="I211" s="153"/>
      <c r="J211" s="156"/>
      <c r="K211" s="157"/>
      <c r="L211" s="158"/>
      <c r="O211"/>
    </row>
    <row r="212" spans="1:15">
      <c r="A212" s="152" t="s">
        <v>1527</v>
      </c>
      <c r="B212" s="152">
        <v>250</v>
      </c>
      <c r="C212" s="153" t="s">
        <v>1373</v>
      </c>
      <c r="D212" s="153" t="s">
        <v>1499</v>
      </c>
      <c r="E212" s="153" t="s">
        <v>1506</v>
      </c>
      <c r="F212" s="153"/>
      <c r="G212" s="243"/>
      <c r="H212" s="155">
        <v>0.191</v>
      </c>
      <c r="I212" s="153"/>
      <c r="J212" s="156"/>
      <c r="K212" s="157"/>
      <c r="L212" s="158"/>
      <c r="O212"/>
    </row>
    <row r="213" spans="1:15">
      <c r="A213" s="152" t="s">
        <v>1528</v>
      </c>
      <c r="B213" s="152">
        <v>250</v>
      </c>
      <c r="C213" s="153" t="s">
        <v>1373</v>
      </c>
      <c r="D213" s="153" t="s">
        <v>1499</v>
      </c>
      <c r="E213" s="153" t="s">
        <v>1506</v>
      </c>
      <c r="F213" s="153"/>
      <c r="G213" s="243"/>
      <c r="H213" s="155">
        <v>0.29499999999999998</v>
      </c>
      <c r="I213" s="153"/>
      <c r="J213" s="156"/>
      <c r="K213" s="157"/>
      <c r="L213" s="158"/>
      <c r="O213"/>
    </row>
    <row r="214" spans="1:15">
      <c r="A214" s="152" t="s">
        <v>1529</v>
      </c>
      <c r="B214" s="152">
        <v>250</v>
      </c>
      <c r="C214" s="153" t="s">
        <v>1373</v>
      </c>
      <c r="D214" s="153" t="s">
        <v>1499</v>
      </c>
      <c r="E214" s="153" t="s">
        <v>1506</v>
      </c>
      <c r="F214" s="153"/>
      <c r="G214" s="243"/>
      <c r="H214" s="155">
        <v>8.900000000000001E-2</v>
      </c>
      <c r="I214" s="153"/>
      <c r="J214" s="156"/>
      <c r="K214" s="157"/>
      <c r="L214" s="158"/>
      <c r="O214"/>
    </row>
    <row r="215" spans="1:15">
      <c r="A215" s="152" t="s">
        <v>1530</v>
      </c>
      <c r="B215" s="152">
        <v>250</v>
      </c>
      <c r="C215" s="153" t="s">
        <v>1373</v>
      </c>
      <c r="D215" s="153" t="s">
        <v>1499</v>
      </c>
      <c r="E215" s="153" t="s">
        <v>1506</v>
      </c>
      <c r="F215" s="153"/>
      <c r="G215" s="243"/>
      <c r="H215" s="155">
        <v>0.14599999999999999</v>
      </c>
      <c r="I215" s="153"/>
      <c r="J215" s="156"/>
      <c r="K215" s="157"/>
      <c r="L215" s="158"/>
      <c r="O215"/>
    </row>
    <row r="216" spans="1:15">
      <c r="A216" s="152" t="s">
        <v>1531</v>
      </c>
      <c r="B216" s="152">
        <v>250</v>
      </c>
      <c r="C216" s="153" t="s">
        <v>1373</v>
      </c>
      <c r="D216" s="153" t="s">
        <v>1499</v>
      </c>
      <c r="E216" s="153" t="s">
        <v>1506</v>
      </c>
      <c r="F216" s="153"/>
      <c r="G216" s="243"/>
      <c r="H216" s="155">
        <v>0.28199999999999997</v>
      </c>
      <c r="I216" s="153"/>
      <c r="J216" s="156"/>
      <c r="K216" s="157"/>
      <c r="L216" s="158"/>
      <c r="O216"/>
    </row>
    <row r="217" spans="1:15">
      <c r="A217" s="152" t="s">
        <v>1532</v>
      </c>
      <c r="B217" s="152">
        <v>250</v>
      </c>
      <c r="C217" s="153" t="s">
        <v>1373</v>
      </c>
      <c r="D217" s="153" t="s">
        <v>1499</v>
      </c>
      <c r="E217" s="153" t="s">
        <v>1506</v>
      </c>
      <c r="F217" s="153"/>
      <c r="G217" s="243"/>
      <c r="H217" s="155">
        <v>0.2</v>
      </c>
      <c r="I217" s="153"/>
      <c r="J217" s="156"/>
      <c r="K217" s="157"/>
      <c r="L217" s="158"/>
      <c r="O217"/>
    </row>
    <row r="218" spans="1:15">
      <c r="A218" s="152" t="s">
        <v>1533</v>
      </c>
      <c r="B218" s="152">
        <v>250</v>
      </c>
      <c r="C218" s="153" t="s">
        <v>1373</v>
      </c>
      <c r="D218" s="153" t="s">
        <v>1499</v>
      </c>
      <c r="E218" s="153" t="s">
        <v>1506</v>
      </c>
      <c r="F218" s="153"/>
      <c r="G218" s="243"/>
      <c r="H218" s="155">
        <v>0.16500000000000001</v>
      </c>
      <c r="I218" s="153"/>
      <c r="J218" s="156"/>
      <c r="K218" s="157"/>
      <c r="L218" s="158"/>
      <c r="O218"/>
    </row>
    <row r="219" spans="1:15">
      <c r="A219" s="152" t="s">
        <v>1534</v>
      </c>
      <c r="B219" s="152">
        <v>250</v>
      </c>
      <c r="C219" s="153" t="s">
        <v>1373</v>
      </c>
      <c r="D219" s="153" t="s">
        <v>1499</v>
      </c>
      <c r="E219" s="153" t="s">
        <v>1506</v>
      </c>
      <c r="F219" s="153"/>
      <c r="G219" s="243"/>
      <c r="H219" s="155">
        <v>0.16500000000000001</v>
      </c>
      <c r="I219" s="153"/>
      <c r="J219" s="156"/>
      <c r="K219" s="157"/>
      <c r="L219" s="158"/>
      <c r="O219"/>
    </row>
    <row r="220" spans="1:15">
      <c r="A220" s="152" t="s">
        <v>1535</v>
      </c>
      <c r="B220" s="152">
        <v>250</v>
      </c>
      <c r="C220" s="153" t="s">
        <v>1373</v>
      </c>
      <c r="D220" s="153" t="s">
        <v>1499</v>
      </c>
      <c r="E220" s="153" t="s">
        <v>1506</v>
      </c>
      <c r="F220" s="153"/>
      <c r="G220" s="243"/>
      <c r="H220" s="155">
        <v>0.375</v>
      </c>
      <c r="I220" s="153"/>
      <c r="J220" s="156"/>
      <c r="K220" s="157"/>
      <c r="L220" s="158"/>
      <c r="O220"/>
    </row>
    <row r="221" spans="1:15">
      <c r="A221" s="152" t="s">
        <v>1536</v>
      </c>
      <c r="B221" s="152">
        <v>250</v>
      </c>
      <c r="C221" s="153" t="s">
        <v>1373</v>
      </c>
      <c r="D221" s="153" t="s">
        <v>1499</v>
      </c>
      <c r="E221" s="153" t="s">
        <v>1506</v>
      </c>
      <c r="F221" s="153"/>
      <c r="G221" s="243"/>
      <c r="H221" s="155">
        <v>0.2</v>
      </c>
      <c r="I221" s="153"/>
      <c r="J221" s="156"/>
      <c r="K221" s="157"/>
      <c r="L221" s="158"/>
      <c r="O221"/>
    </row>
    <row r="222" spans="1:15">
      <c r="A222" s="152" t="s">
        <v>1537</v>
      </c>
      <c r="B222" s="152">
        <v>250</v>
      </c>
      <c r="C222" s="153" t="s">
        <v>1373</v>
      </c>
      <c r="D222" s="153" t="s">
        <v>1499</v>
      </c>
      <c r="E222" s="153" t="s">
        <v>1506</v>
      </c>
      <c r="F222" s="153"/>
      <c r="G222" s="243"/>
      <c r="H222" s="155">
        <v>0.215</v>
      </c>
      <c r="I222" s="153"/>
      <c r="J222" s="156"/>
      <c r="K222" s="157"/>
      <c r="L222" s="158"/>
      <c r="O222"/>
    </row>
    <row r="223" spans="1:15">
      <c r="A223" s="152" t="s">
        <v>1538</v>
      </c>
      <c r="B223" s="152">
        <v>250</v>
      </c>
      <c r="C223" s="153" t="s">
        <v>1373</v>
      </c>
      <c r="D223" s="153" t="s">
        <v>1499</v>
      </c>
      <c r="E223" s="153" t="s">
        <v>1539</v>
      </c>
      <c r="F223" s="153"/>
      <c r="G223" s="243"/>
      <c r="H223" s="155">
        <v>0.26200000000000001</v>
      </c>
      <c r="I223" s="153"/>
      <c r="J223" s="156"/>
      <c r="K223" s="157"/>
      <c r="L223" s="158"/>
      <c r="O223"/>
    </row>
    <row r="224" spans="1:15">
      <c r="A224" s="152" t="s">
        <v>1540</v>
      </c>
      <c r="B224" s="152">
        <v>250</v>
      </c>
      <c r="C224" s="153" t="s">
        <v>1373</v>
      </c>
      <c r="D224" s="153" t="s">
        <v>1499</v>
      </c>
      <c r="E224" s="153" t="s">
        <v>1539</v>
      </c>
      <c r="F224" s="153"/>
      <c r="G224" s="243"/>
      <c r="H224" s="155">
        <v>0.22</v>
      </c>
      <c r="I224" s="153"/>
      <c r="J224" s="156"/>
      <c r="K224" s="157"/>
      <c r="L224" s="158"/>
      <c r="O224"/>
    </row>
    <row r="225" spans="1:15">
      <c r="A225" s="152" t="s">
        <v>1541</v>
      </c>
      <c r="B225" s="152">
        <v>250</v>
      </c>
      <c r="C225" s="153" t="s">
        <v>1373</v>
      </c>
      <c r="D225" s="153" t="s">
        <v>1499</v>
      </c>
      <c r="E225" s="153" t="s">
        <v>1539</v>
      </c>
      <c r="F225" s="153"/>
      <c r="G225" s="243"/>
      <c r="H225" s="155">
        <v>0.35899999999999999</v>
      </c>
      <c r="I225" s="153"/>
      <c r="J225" s="156"/>
      <c r="K225" s="157"/>
      <c r="L225" s="158"/>
      <c r="O225"/>
    </row>
    <row r="226" spans="1:15">
      <c r="A226" s="152" t="s">
        <v>1542</v>
      </c>
      <c r="B226" s="152">
        <v>250</v>
      </c>
      <c r="C226" s="153" t="s">
        <v>1373</v>
      </c>
      <c r="D226" s="153" t="s">
        <v>1499</v>
      </c>
      <c r="E226" s="153" t="s">
        <v>1539</v>
      </c>
      <c r="F226" s="153"/>
      <c r="G226" s="243"/>
      <c r="H226" s="155">
        <v>0.33800000000000002</v>
      </c>
      <c r="I226" s="153"/>
      <c r="J226" s="156"/>
      <c r="K226" s="157"/>
      <c r="L226" s="158"/>
      <c r="O226"/>
    </row>
    <row r="227" spans="1:15">
      <c r="A227" s="152" t="s">
        <v>1543</v>
      </c>
      <c r="B227" s="152">
        <v>250</v>
      </c>
      <c r="C227" s="153" t="s">
        <v>1373</v>
      </c>
      <c r="D227" s="153" t="s">
        <v>1499</v>
      </c>
      <c r="E227" s="153" t="s">
        <v>1539</v>
      </c>
      <c r="F227" s="153"/>
      <c r="G227" s="243"/>
      <c r="H227" s="155">
        <v>0.26200000000000001</v>
      </c>
      <c r="I227" s="153"/>
      <c r="J227" s="156"/>
      <c r="K227" s="157"/>
      <c r="L227" s="158"/>
      <c r="O227"/>
    </row>
    <row r="228" spans="1:15">
      <c r="A228" s="152" t="s">
        <v>1544</v>
      </c>
      <c r="B228" s="152">
        <v>250</v>
      </c>
      <c r="C228" s="153" t="s">
        <v>1373</v>
      </c>
      <c r="D228" s="153" t="s">
        <v>1499</v>
      </c>
      <c r="E228" s="153" t="s">
        <v>1539</v>
      </c>
      <c r="F228" s="153"/>
      <c r="G228" s="243"/>
      <c r="H228" s="155">
        <v>0.23199999999999998</v>
      </c>
      <c r="I228" s="153"/>
      <c r="J228" s="156"/>
      <c r="K228" s="157"/>
      <c r="L228" s="158"/>
      <c r="O228"/>
    </row>
    <row r="229" spans="1:15">
      <c r="A229" s="152" t="s">
        <v>1545</v>
      </c>
      <c r="B229" s="152">
        <v>250</v>
      </c>
      <c r="C229" s="153" t="s">
        <v>1373</v>
      </c>
      <c r="D229" s="153" t="s">
        <v>1499</v>
      </c>
      <c r="E229" s="153" t="s">
        <v>1539</v>
      </c>
      <c r="F229" s="153"/>
      <c r="G229" s="243"/>
      <c r="H229" s="155">
        <v>0.23</v>
      </c>
      <c r="I229" s="153"/>
      <c r="J229" s="156"/>
      <c r="K229" s="157"/>
      <c r="L229" s="158"/>
      <c r="O229"/>
    </row>
    <row r="230" spans="1:15">
      <c r="A230" s="152" t="s">
        <v>1546</v>
      </c>
      <c r="B230" s="152">
        <v>250</v>
      </c>
      <c r="C230" s="153" t="s">
        <v>1373</v>
      </c>
      <c r="D230" s="153" t="s">
        <v>1499</v>
      </c>
      <c r="E230" s="153" t="s">
        <v>1539</v>
      </c>
      <c r="F230" s="153"/>
      <c r="G230" s="243"/>
      <c r="H230" s="155">
        <v>0.182</v>
      </c>
      <c r="I230" s="153"/>
      <c r="J230" s="156"/>
      <c r="K230" s="157"/>
      <c r="L230" s="158"/>
      <c r="O230"/>
    </row>
    <row r="231" spans="1:15">
      <c r="A231" s="152" t="s">
        <v>1547</v>
      </c>
      <c r="B231" s="152">
        <v>250</v>
      </c>
      <c r="C231" s="153" t="s">
        <v>1373</v>
      </c>
      <c r="D231" s="153" t="s">
        <v>1499</v>
      </c>
      <c r="E231" s="153" t="s">
        <v>1539</v>
      </c>
      <c r="F231" s="153"/>
      <c r="G231" s="243"/>
      <c r="H231" s="155">
        <v>0.13699999999999998</v>
      </c>
      <c r="I231" s="153"/>
      <c r="J231" s="156"/>
      <c r="K231" s="157"/>
      <c r="L231" s="158"/>
      <c r="O231"/>
    </row>
    <row r="232" spans="1:15">
      <c r="A232" s="152" t="s">
        <v>1548</v>
      </c>
      <c r="B232" s="152">
        <v>250</v>
      </c>
      <c r="C232" s="153" t="s">
        <v>1373</v>
      </c>
      <c r="D232" s="153" t="s">
        <v>1499</v>
      </c>
      <c r="E232" s="153" t="s">
        <v>1539</v>
      </c>
      <c r="F232" s="153"/>
      <c r="G232" s="243"/>
      <c r="H232" s="155">
        <v>0.159</v>
      </c>
      <c r="I232" s="153"/>
      <c r="J232" s="156"/>
      <c r="K232" s="157"/>
      <c r="L232" s="158"/>
      <c r="O232"/>
    </row>
    <row r="233" spans="1:15">
      <c r="A233" s="152" t="s">
        <v>1549</v>
      </c>
      <c r="B233" s="152">
        <v>250</v>
      </c>
      <c r="C233" s="153" t="s">
        <v>1373</v>
      </c>
      <c r="D233" s="153" t="s">
        <v>1499</v>
      </c>
      <c r="E233" s="153" t="s">
        <v>1539</v>
      </c>
      <c r="F233" s="153"/>
      <c r="G233" s="243"/>
      <c r="H233" s="155">
        <v>0.38</v>
      </c>
      <c r="I233" s="153"/>
      <c r="J233" s="156"/>
      <c r="K233" s="157"/>
      <c r="L233" s="158"/>
      <c r="O233"/>
    </row>
    <row r="234" spans="1:15">
      <c r="A234" s="152" t="s">
        <v>1550</v>
      </c>
      <c r="B234" s="152">
        <v>250</v>
      </c>
      <c r="C234" s="153" t="s">
        <v>1373</v>
      </c>
      <c r="D234" s="153" t="s">
        <v>1499</v>
      </c>
      <c r="E234" s="153" t="s">
        <v>1539</v>
      </c>
      <c r="F234" s="153"/>
      <c r="G234" s="243"/>
      <c r="H234" s="155">
        <v>0.245</v>
      </c>
      <c r="I234" s="153"/>
      <c r="J234" s="156"/>
      <c r="K234" s="157"/>
      <c r="L234" s="158"/>
      <c r="O234"/>
    </row>
    <row r="235" spans="1:15">
      <c r="A235" s="152" t="s">
        <v>1551</v>
      </c>
      <c r="B235" s="152">
        <v>250</v>
      </c>
      <c r="C235" s="153" t="s">
        <v>1373</v>
      </c>
      <c r="D235" s="153" t="s">
        <v>1499</v>
      </c>
      <c r="E235" s="153" t="s">
        <v>1539</v>
      </c>
      <c r="F235" s="153"/>
      <c r="G235" s="243"/>
      <c r="H235" s="155">
        <v>0.26899999999999996</v>
      </c>
      <c r="I235" s="153"/>
      <c r="J235" s="156"/>
      <c r="K235" s="157"/>
      <c r="L235" s="158"/>
      <c r="O235"/>
    </row>
    <row r="236" spans="1:15">
      <c r="A236" s="152" t="s">
        <v>1552</v>
      </c>
      <c r="B236" s="152">
        <v>250</v>
      </c>
      <c r="C236" s="153" t="s">
        <v>1373</v>
      </c>
      <c r="D236" s="153" t="s">
        <v>1499</v>
      </c>
      <c r="E236" s="153" t="s">
        <v>1539</v>
      </c>
      <c r="F236" s="153"/>
      <c r="G236" s="243"/>
      <c r="H236" s="155">
        <v>0.17800000000000002</v>
      </c>
      <c r="I236" s="153"/>
      <c r="J236" s="156"/>
      <c r="K236" s="157"/>
      <c r="L236" s="158"/>
      <c r="O236"/>
    </row>
    <row r="237" spans="1:15">
      <c r="A237" s="152" t="s">
        <v>1553</v>
      </c>
      <c r="B237" s="152">
        <v>250</v>
      </c>
      <c r="C237" s="153" t="s">
        <v>1373</v>
      </c>
      <c r="D237" s="153" t="s">
        <v>1499</v>
      </c>
      <c r="E237" s="153" t="s">
        <v>1539</v>
      </c>
      <c r="F237" s="153"/>
      <c r="G237" s="243"/>
      <c r="H237" s="155">
        <v>0.214</v>
      </c>
      <c r="I237" s="153"/>
      <c r="J237" s="156"/>
      <c r="K237" s="157"/>
      <c r="L237" s="158"/>
      <c r="O237"/>
    </row>
    <row r="238" spans="1:15">
      <c r="A238" s="152" t="s">
        <v>1554</v>
      </c>
      <c r="B238" s="152">
        <v>250</v>
      </c>
      <c r="C238" s="153" t="s">
        <v>1373</v>
      </c>
      <c r="D238" s="153" t="s">
        <v>1499</v>
      </c>
      <c r="E238" s="153" t="s">
        <v>1539</v>
      </c>
      <c r="F238" s="153"/>
      <c r="G238" s="243"/>
      <c r="H238" s="155">
        <v>0.26200000000000001</v>
      </c>
      <c r="I238" s="153"/>
      <c r="J238" s="156"/>
      <c r="K238" s="157"/>
      <c r="L238" s="158"/>
      <c r="O238"/>
    </row>
    <row r="239" spans="1:15">
      <c r="A239" s="152" t="s">
        <v>1555</v>
      </c>
      <c r="B239" s="152">
        <v>250</v>
      </c>
      <c r="C239" s="153" t="s">
        <v>1373</v>
      </c>
      <c r="D239" s="153" t="s">
        <v>1499</v>
      </c>
      <c r="E239" s="153" t="s">
        <v>1539</v>
      </c>
      <c r="F239" s="153"/>
      <c r="G239" s="243"/>
      <c r="H239" s="155">
        <v>0.20499999999999999</v>
      </c>
      <c r="I239" s="153"/>
      <c r="J239" s="156"/>
      <c r="K239" s="157"/>
      <c r="L239" s="158"/>
      <c r="O239"/>
    </row>
    <row r="240" spans="1:15">
      <c r="A240" s="152" t="s">
        <v>1556</v>
      </c>
      <c r="B240" s="152">
        <v>250</v>
      </c>
      <c r="C240" s="153" t="s">
        <v>1373</v>
      </c>
      <c r="D240" s="153" t="s">
        <v>1499</v>
      </c>
      <c r="E240" s="153" t="s">
        <v>1539</v>
      </c>
      <c r="F240" s="153"/>
      <c r="G240" s="243"/>
      <c r="H240" s="155">
        <v>0.19899999999999998</v>
      </c>
      <c r="I240" s="153"/>
      <c r="J240" s="156"/>
      <c r="K240" s="157"/>
      <c r="L240" s="158"/>
      <c r="O240"/>
    </row>
    <row r="241" spans="1:15">
      <c r="A241" s="152" t="s">
        <v>1557</v>
      </c>
      <c r="B241" s="152">
        <v>250</v>
      </c>
      <c r="C241" s="153" t="s">
        <v>1373</v>
      </c>
      <c r="D241" s="153" t="s">
        <v>1499</v>
      </c>
      <c r="E241" s="153" t="s">
        <v>1539</v>
      </c>
      <c r="F241" s="153"/>
      <c r="G241" s="243"/>
      <c r="H241" s="155">
        <v>0.16399999999999998</v>
      </c>
      <c r="I241" s="153"/>
      <c r="J241" s="156"/>
      <c r="K241" s="157"/>
      <c r="L241" s="158"/>
      <c r="O241"/>
    </row>
    <row r="242" spans="1:15">
      <c r="A242" s="152" t="s">
        <v>1558</v>
      </c>
      <c r="B242" s="152">
        <v>250</v>
      </c>
      <c r="C242" s="153" t="s">
        <v>1373</v>
      </c>
      <c r="D242" s="153" t="s">
        <v>1499</v>
      </c>
      <c r="E242" s="153" t="s">
        <v>1539</v>
      </c>
      <c r="F242" s="153"/>
      <c r="G242" s="243"/>
      <c r="H242" s="155">
        <v>0.254</v>
      </c>
      <c r="I242" s="153"/>
      <c r="J242" s="156"/>
      <c r="K242" s="157"/>
      <c r="L242" s="158"/>
      <c r="O242"/>
    </row>
    <row r="243" spans="1:15">
      <c r="A243" s="152" t="s">
        <v>1559</v>
      </c>
      <c r="B243" s="152">
        <v>250</v>
      </c>
      <c r="C243" s="153" t="s">
        <v>1373</v>
      </c>
      <c r="D243" s="153" t="s">
        <v>1499</v>
      </c>
      <c r="E243" s="153" t="s">
        <v>1539</v>
      </c>
      <c r="F243" s="153"/>
      <c r="G243" s="243"/>
      <c r="H243" s="155">
        <v>0.21299999999999999</v>
      </c>
      <c r="I243" s="153"/>
      <c r="J243" s="156"/>
      <c r="K243" s="157"/>
      <c r="L243" s="158"/>
      <c r="O243"/>
    </row>
    <row r="244" spans="1:15">
      <c r="A244" s="152" t="s">
        <v>1560</v>
      </c>
      <c r="B244" s="152">
        <v>250</v>
      </c>
      <c r="C244" s="153" t="s">
        <v>1373</v>
      </c>
      <c r="D244" s="153" t="s">
        <v>1499</v>
      </c>
      <c r="E244" s="153" t="s">
        <v>1539</v>
      </c>
      <c r="F244" s="153"/>
      <c r="G244" s="243"/>
      <c r="H244" s="155">
        <v>0.248</v>
      </c>
      <c r="I244" s="153"/>
      <c r="J244" s="156"/>
      <c r="K244" s="157"/>
      <c r="L244" s="158"/>
      <c r="O244"/>
    </row>
    <row r="245" spans="1:15">
      <c r="A245" s="152" t="s">
        <v>1561</v>
      </c>
      <c r="B245" s="152">
        <v>250</v>
      </c>
      <c r="C245" s="153" t="s">
        <v>1373</v>
      </c>
      <c r="D245" s="153" t="s">
        <v>1499</v>
      </c>
      <c r="E245" s="153" t="s">
        <v>1539</v>
      </c>
      <c r="F245" s="153"/>
      <c r="G245" s="243"/>
      <c r="H245" s="155">
        <v>0.17199999999999999</v>
      </c>
      <c r="I245" s="153"/>
      <c r="J245" s="156"/>
      <c r="K245" s="157"/>
      <c r="L245" s="158"/>
      <c r="O245"/>
    </row>
    <row r="246" spans="1:15">
      <c r="A246" s="152" t="s">
        <v>1562</v>
      </c>
      <c r="B246" s="152">
        <v>250</v>
      </c>
      <c r="C246" s="153" t="s">
        <v>1373</v>
      </c>
      <c r="D246" s="153" t="s">
        <v>1499</v>
      </c>
      <c r="E246" s="153" t="s">
        <v>1539</v>
      </c>
      <c r="F246" s="153"/>
      <c r="G246" s="243"/>
      <c r="H246" s="155">
        <v>0.2</v>
      </c>
      <c r="I246" s="153"/>
      <c r="J246" s="156"/>
      <c r="K246" s="157"/>
      <c r="L246" s="158"/>
      <c r="O246"/>
    </row>
    <row r="247" spans="1:15">
      <c r="A247" s="152" t="s">
        <v>1563</v>
      </c>
      <c r="B247" s="152">
        <v>250</v>
      </c>
      <c r="C247" s="153" t="s">
        <v>1373</v>
      </c>
      <c r="D247" s="153" t="s">
        <v>1499</v>
      </c>
      <c r="E247" s="153" t="s">
        <v>1539</v>
      </c>
      <c r="F247" s="153"/>
      <c r="G247" s="243"/>
      <c r="H247" s="155">
        <v>8.1000000000000003E-2</v>
      </c>
      <c r="I247" s="153"/>
      <c r="J247" s="156"/>
      <c r="K247" s="157"/>
      <c r="L247" s="158"/>
      <c r="O247"/>
    </row>
    <row r="248" spans="1:15">
      <c r="A248" s="152" t="s">
        <v>1564</v>
      </c>
      <c r="B248" s="152">
        <v>250</v>
      </c>
      <c r="C248" s="153" t="s">
        <v>1373</v>
      </c>
      <c r="D248" s="153" t="s">
        <v>1499</v>
      </c>
      <c r="E248" s="153" t="s">
        <v>1539</v>
      </c>
      <c r="F248" s="153"/>
      <c r="G248" s="243"/>
      <c r="H248" s="155">
        <v>0.151</v>
      </c>
      <c r="I248" s="153"/>
      <c r="J248" s="156"/>
      <c r="K248" s="157"/>
      <c r="L248" s="158"/>
      <c r="O248"/>
    </row>
    <row r="249" spans="1:15">
      <c r="A249" s="152" t="s">
        <v>1565</v>
      </c>
      <c r="B249" s="152">
        <v>250</v>
      </c>
      <c r="C249" s="153" t="s">
        <v>1373</v>
      </c>
      <c r="D249" s="153" t="s">
        <v>1499</v>
      </c>
      <c r="E249" s="153" t="s">
        <v>1539</v>
      </c>
      <c r="F249" s="153"/>
      <c r="G249" s="243"/>
      <c r="H249" s="155">
        <v>0.11699999999999999</v>
      </c>
      <c r="I249" s="153"/>
      <c r="J249" s="156"/>
      <c r="K249" s="157"/>
      <c r="L249" s="158"/>
      <c r="O249"/>
    </row>
    <row r="250" spans="1:15">
      <c r="A250" s="152" t="s">
        <v>1566</v>
      </c>
      <c r="B250" s="152">
        <v>250</v>
      </c>
      <c r="C250" s="153" t="s">
        <v>1373</v>
      </c>
      <c r="D250" s="153" t="s">
        <v>1499</v>
      </c>
      <c r="E250" s="153" t="s">
        <v>1539</v>
      </c>
      <c r="F250" s="153"/>
      <c r="G250" s="243"/>
      <c r="H250" s="155">
        <v>5.5E-2</v>
      </c>
      <c r="I250" s="153"/>
      <c r="J250" s="156"/>
      <c r="K250" s="157"/>
      <c r="L250" s="158"/>
      <c r="O250"/>
    </row>
    <row r="251" spans="1:15">
      <c r="A251" s="152" t="s">
        <v>1567</v>
      </c>
      <c r="B251" s="152">
        <v>250</v>
      </c>
      <c r="C251" s="153" t="s">
        <v>1373</v>
      </c>
      <c r="D251" s="153" t="s">
        <v>1499</v>
      </c>
      <c r="E251" s="153" t="s">
        <v>1539</v>
      </c>
      <c r="F251" s="153"/>
      <c r="G251" s="243"/>
      <c r="H251" s="155">
        <v>0.21199999999999999</v>
      </c>
      <c r="I251" s="153"/>
      <c r="J251" s="156"/>
      <c r="K251" s="157"/>
      <c r="L251" s="158"/>
      <c r="O251"/>
    </row>
    <row r="252" spans="1:15">
      <c r="A252" s="152" t="s">
        <v>1568</v>
      </c>
      <c r="B252" s="152">
        <v>250</v>
      </c>
      <c r="C252" s="153" t="s">
        <v>1373</v>
      </c>
      <c r="D252" s="153" t="s">
        <v>1499</v>
      </c>
      <c r="E252" s="153" t="s">
        <v>1539</v>
      </c>
      <c r="F252" s="153"/>
      <c r="G252" s="243"/>
      <c r="H252" s="155">
        <v>0.15</v>
      </c>
      <c r="I252" s="153"/>
      <c r="J252" s="156"/>
      <c r="K252" s="157"/>
      <c r="L252" s="158"/>
      <c r="O252"/>
    </row>
    <row r="253" spans="1:15">
      <c r="A253" s="152" t="s">
        <v>1569</v>
      </c>
      <c r="B253" s="152">
        <v>250</v>
      </c>
      <c r="C253" s="153" t="s">
        <v>1373</v>
      </c>
      <c r="D253" s="153" t="s">
        <v>1499</v>
      </c>
      <c r="E253" s="153" t="s">
        <v>1539</v>
      </c>
      <c r="F253" s="153"/>
      <c r="G253" s="243"/>
      <c r="H253" s="155">
        <v>6.0999999999999999E-2</v>
      </c>
      <c r="I253" s="153"/>
      <c r="J253" s="156"/>
      <c r="K253" s="157"/>
      <c r="L253" s="158"/>
      <c r="O253"/>
    </row>
    <row r="254" spans="1:15">
      <c r="A254" s="152" t="s">
        <v>1570</v>
      </c>
      <c r="B254" s="152">
        <v>250</v>
      </c>
      <c r="C254" s="153" t="s">
        <v>1373</v>
      </c>
      <c r="D254" s="153" t="s">
        <v>1499</v>
      </c>
      <c r="E254" s="153" t="s">
        <v>1539</v>
      </c>
      <c r="F254" s="153"/>
      <c r="G254" s="243"/>
      <c r="H254" s="155">
        <v>0.254</v>
      </c>
      <c r="I254" s="153"/>
      <c r="J254" s="156"/>
      <c r="K254" s="157"/>
      <c r="L254" s="158"/>
      <c r="O254"/>
    </row>
    <row r="255" spans="1:15">
      <c r="A255" s="152" t="s">
        <v>1571</v>
      </c>
      <c r="B255" s="152">
        <v>250</v>
      </c>
      <c r="C255" s="153" t="s">
        <v>1373</v>
      </c>
      <c r="D255" s="153" t="s">
        <v>1499</v>
      </c>
      <c r="E255" s="153" t="s">
        <v>1539</v>
      </c>
      <c r="F255" s="153"/>
      <c r="G255" s="243"/>
      <c r="H255" s="155">
        <v>0.214</v>
      </c>
      <c r="I255" s="153"/>
      <c r="J255" s="156"/>
      <c r="K255" s="157"/>
      <c r="L255" s="158"/>
      <c r="O255"/>
    </row>
    <row r="256" spans="1:15">
      <c r="A256" s="152" t="s">
        <v>1572</v>
      </c>
      <c r="B256" s="152">
        <v>250</v>
      </c>
      <c r="C256" s="153" t="s">
        <v>1373</v>
      </c>
      <c r="D256" s="153" t="s">
        <v>1499</v>
      </c>
      <c r="E256" s="153" t="s">
        <v>1539</v>
      </c>
      <c r="F256" s="153"/>
      <c r="G256" s="243"/>
      <c r="H256" s="155">
        <v>0.17399999999999999</v>
      </c>
      <c r="I256" s="153"/>
      <c r="J256" s="156"/>
      <c r="K256" s="157"/>
      <c r="L256" s="158"/>
      <c r="O256"/>
    </row>
    <row r="257" spans="1:15">
      <c r="A257" s="152" t="s">
        <v>1573</v>
      </c>
      <c r="B257" s="152">
        <v>250</v>
      </c>
      <c r="C257" s="153" t="s">
        <v>1373</v>
      </c>
      <c r="D257" s="153" t="s">
        <v>1499</v>
      </c>
      <c r="E257" s="153" t="s">
        <v>1539</v>
      </c>
      <c r="F257" s="153"/>
      <c r="G257" s="243"/>
      <c r="H257" s="155">
        <v>0.157</v>
      </c>
      <c r="I257" s="153"/>
      <c r="J257" s="156"/>
      <c r="K257" s="157"/>
      <c r="L257" s="158"/>
      <c r="O257"/>
    </row>
    <row r="258" spans="1:15">
      <c r="A258" s="152" t="s">
        <v>1574</v>
      </c>
      <c r="B258" s="152">
        <v>250</v>
      </c>
      <c r="C258" s="153" t="s">
        <v>1373</v>
      </c>
      <c r="D258" s="153" t="s">
        <v>1499</v>
      </c>
      <c r="E258" s="153" t="s">
        <v>1539</v>
      </c>
      <c r="F258" s="153"/>
      <c r="G258" s="243"/>
      <c r="H258" s="155">
        <v>0.20100000000000001</v>
      </c>
      <c r="I258" s="153"/>
      <c r="J258" s="156"/>
      <c r="K258" s="157"/>
      <c r="L258" s="158"/>
      <c r="O258"/>
    </row>
    <row r="259" spans="1:15">
      <c r="A259" s="152" t="s">
        <v>1575</v>
      </c>
      <c r="B259" s="152">
        <v>250</v>
      </c>
      <c r="C259" s="153" t="s">
        <v>1373</v>
      </c>
      <c r="D259" s="153" t="s">
        <v>1499</v>
      </c>
      <c r="E259" s="153" t="s">
        <v>1539</v>
      </c>
      <c r="F259" s="153"/>
      <c r="G259" s="243"/>
      <c r="H259" s="155">
        <v>0.161</v>
      </c>
      <c r="I259" s="153"/>
      <c r="J259" s="156"/>
      <c r="K259" s="157"/>
      <c r="L259" s="158"/>
      <c r="O259"/>
    </row>
    <row r="260" spans="1:15">
      <c r="A260" s="152" t="s">
        <v>1576</v>
      </c>
      <c r="B260" s="152">
        <v>250</v>
      </c>
      <c r="C260" s="153" t="s">
        <v>1373</v>
      </c>
      <c r="D260" s="153" t="s">
        <v>1499</v>
      </c>
      <c r="E260" s="153" t="s">
        <v>1539</v>
      </c>
      <c r="F260" s="153"/>
      <c r="G260" s="243"/>
      <c r="H260" s="155">
        <v>0.183</v>
      </c>
      <c r="I260" s="153"/>
      <c r="J260" s="156"/>
      <c r="K260" s="157"/>
      <c r="L260" s="158"/>
      <c r="O260"/>
    </row>
    <row r="261" spans="1:15">
      <c r="A261" s="152" t="s">
        <v>1577</v>
      </c>
      <c r="B261" s="152">
        <v>250</v>
      </c>
      <c r="C261" s="153" t="s">
        <v>1373</v>
      </c>
      <c r="D261" s="153" t="s">
        <v>1499</v>
      </c>
      <c r="E261" s="153" t="s">
        <v>1539</v>
      </c>
      <c r="F261" s="153"/>
      <c r="G261" s="243"/>
      <c r="H261" s="155">
        <v>0.13699999999999998</v>
      </c>
      <c r="I261" s="153"/>
      <c r="J261" s="156"/>
      <c r="K261" s="157"/>
      <c r="L261" s="158"/>
      <c r="O261"/>
    </row>
    <row r="262" spans="1:15">
      <c r="A262" s="152" t="s">
        <v>1578</v>
      </c>
      <c r="B262" s="152">
        <v>250</v>
      </c>
      <c r="C262" s="153" t="s">
        <v>1373</v>
      </c>
      <c r="D262" s="153" t="s">
        <v>1499</v>
      </c>
      <c r="E262" s="153" t="s">
        <v>1539</v>
      </c>
      <c r="F262" s="153"/>
      <c r="G262" s="243"/>
      <c r="H262" s="155">
        <v>0.13699999999999998</v>
      </c>
      <c r="I262" s="153"/>
      <c r="J262" s="156"/>
      <c r="K262" s="157"/>
      <c r="L262" s="158"/>
      <c r="O262"/>
    </row>
    <row r="263" spans="1:15">
      <c r="A263" s="152" t="s">
        <v>1579</v>
      </c>
      <c r="B263" s="152">
        <v>250</v>
      </c>
      <c r="C263" s="153" t="s">
        <v>1373</v>
      </c>
      <c r="D263" s="153" t="s">
        <v>1499</v>
      </c>
      <c r="E263" s="153" t="s">
        <v>1539</v>
      </c>
      <c r="F263" s="153"/>
      <c r="G263" s="243"/>
      <c r="H263" s="155">
        <v>0.255</v>
      </c>
      <c r="I263" s="153"/>
      <c r="J263" s="156"/>
      <c r="K263" s="157"/>
      <c r="L263" s="158"/>
      <c r="O263"/>
    </row>
    <row r="264" spans="1:15">
      <c r="A264" s="152" t="s">
        <v>1580</v>
      </c>
      <c r="B264" s="152">
        <v>250</v>
      </c>
      <c r="C264" s="153" t="s">
        <v>1373</v>
      </c>
      <c r="D264" s="153" t="s">
        <v>1499</v>
      </c>
      <c r="E264" s="153" t="s">
        <v>1539</v>
      </c>
      <c r="F264" s="153"/>
      <c r="G264" s="243"/>
      <c r="H264" s="155">
        <v>8.900000000000001E-2</v>
      </c>
      <c r="I264" s="153"/>
      <c r="J264" s="156"/>
      <c r="K264" s="157"/>
      <c r="L264" s="158"/>
      <c r="O264"/>
    </row>
    <row r="265" spans="1:15">
      <c r="A265" s="152" t="s">
        <v>1581</v>
      </c>
      <c r="B265" s="152">
        <v>250</v>
      </c>
      <c r="C265" s="153" t="s">
        <v>1373</v>
      </c>
      <c r="D265" s="153" t="s">
        <v>1499</v>
      </c>
      <c r="E265" s="153" t="s">
        <v>1500</v>
      </c>
      <c r="F265" s="153"/>
      <c r="G265" s="243"/>
      <c r="H265" s="155">
        <v>5.0999999999999997E-2</v>
      </c>
      <c r="I265" s="153"/>
      <c r="J265" s="156"/>
      <c r="K265" s="157"/>
      <c r="L265" s="158"/>
      <c r="O265"/>
    </row>
    <row r="266" spans="1:15">
      <c r="A266" s="152" t="s">
        <v>1582</v>
      </c>
      <c r="B266" s="152">
        <v>250</v>
      </c>
      <c r="C266" s="153" t="s">
        <v>1373</v>
      </c>
      <c r="D266" s="153" t="s">
        <v>1499</v>
      </c>
      <c r="E266" s="153" t="s">
        <v>1500</v>
      </c>
      <c r="F266" s="153"/>
      <c r="G266" s="243"/>
      <c r="H266" s="155">
        <v>7.0000000000000007E-2</v>
      </c>
      <c r="I266" s="153"/>
      <c r="J266" s="156"/>
      <c r="K266" s="157"/>
      <c r="L266" s="158"/>
      <c r="O266"/>
    </row>
    <row r="267" spans="1:15">
      <c r="A267" s="152" t="s">
        <v>1583</v>
      </c>
      <c r="B267" s="152">
        <v>250</v>
      </c>
      <c r="C267" s="153" t="s">
        <v>1373</v>
      </c>
      <c r="D267" s="153" t="s">
        <v>1499</v>
      </c>
      <c r="E267" s="153" t="s">
        <v>1500</v>
      </c>
      <c r="F267" s="153"/>
      <c r="G267" s="243"/>
      <c r="H267" s="155">
        <v>7.0000000000000007E-2</v>
      </c>
      <c r="I267" s="153"/>
      <c r="J267" s="156"/>
      <c r="K267" s="157"/>
      <c r="L267" s="158"/>
      <c r="O267"/>
    </row>
    <row r="268" spans="1:15">
      <c r="A268" s="152" t="s">
        <v>1584</v>
      </c>
      <c r="B268" s="152">
        <v>250</v>
      </c>
      <c r="C268" s="153" t="s">
        <v>1373</v>
      </c>
      <c r="D268" s="153" t="s">
        <v>1499</v>
      </c>
      <c r="E268" s="153" t="s">
        <v>1500</v>
      </c>
      <c r="F268" s="153"/>
      <c r="G268" s="243"/>
      <c r="H268" s="155">
        <v>0.185</v>
      </c>
      <c r="I268" s="153"/>
      <c r="J268" s="156"/>
      <c r="K268" s="157"/>
      <c r="L268" s="158"/>
      <c r="O268"/>
    </row>
    <row r="269" spans="1:15">
      <c r="A269" s="152" t="s">
        <v>1585</v>
      </c>
      <c r="B269" s="152">
        <v>250</v>
      </c>
      <c r="C269" s="153" t="s">
        <v>1373</v>
      </c>
      <c r="D269" s="153" t="s">
        <v>1499</v>
      </c>
      <c r="E269" s="153" t="s">
        <v>1500</v>
      </c>
      <c r="F269" s="153"/>
      <c r="G269" s="243"/>
      <c r="H269" s="155">
        <v>8.5000000000000006E-2</v>
      </c>
      <c r="I269" s="153"/>
      <c r="J269" s="156"/>
      <c r="K269" s="157"/>
      <c r="L269" s="158"/>
      <c r="O269"/>
    </row>
    <row r="270" spans="1:15">
      <c r="A270" s="152" t="s">
        <v>1586</v>
      </c>
      <c r="B270" s="152">
        <v>250</v>
      </c>
      <c r="C270" s="153" t="s">
        <v>1373</v>
      </c>
      <c r="D270" s="153" t="s">
        <v>1499</v>
      </c>
      <c r="E270" s="153" t="s">
        <v>1500</v>
      </c>
      <c r="F270" s="153"/>
      <c r="G270" s="243"/>
      <c r="H270" s="155">
        <v>0.05</v>
      </c>
      <c r="I270" s="153"/>
      <c r="J270" s="156"/>
      <c r="K270" s="157"/>
      <c r="L270" s="158"/>
      <c r="O270"/>
    </row>
    <row r="271" spans="1:15">
      <c r="A271" s="152" t="s">
        <v>1587</v>
      </c>
      <c r="B271" s="152">
        <v>250</v>
      </c>
      <c r="C271" s="153" t="s">
        <v>1373</v>
      </c>
      <c r="D271" s="153" t="s">
        <v>1499</v>
      </c>
      <c r="E271" s="153" t="s">
        <v>1500</v>
      </c>
      <c r="F271" s="153"/>
      <c r="G271" s="243"/>
      <c r="H271" s="155">
        <v>0.10800000000000001</v>
      </c>
      <c r="I271" s="153"/>
      <c r="J271" s="156"/>
      <c r="K271" s="157"/>
      <c r="L271" s="158"/>
      <c r="O271"/>
    </row>
    <row r="272" spans="1:15">
      <c r="A272" s="152" t="s">
        <v>1588</v>
      </c>
      <c r="B272" s="152">
        <v>250</v>
      </c>
      <c r="C272" s="153" t="s">
        <v>1373</v>
      </c>
      <c r="D272" s="153" t="s">
        <v>1499</v>
      </c>
      <c r="E272" s="153" t="s">
        <v>1500</v>
      </c>
      <c r="F272" s="153"/>
      <c r="G272" s="243"/>
      <c r="H272" s="155">
        <v>0.09</v>
      </c>
      <c r="I272" s="153"/>
      <c r="J272" s="156"/>
      <c r="K272" s="157"/>
      <c r="L272" s="158"/>
      <c r="O272"/>
    </row>
    <row r="273" spans="1:15">
      <c r="A273" s="152" t="s">
        <v>1589</v>
      </c>
      <c r="B273" s="152">
        <v>250</v>
      </c>
      <c r="C273" s="153" t="s">
        <v>1373</v>
      </c>
      <c r="D273" s="153" t="s">
        <v>1499</v>
      </c>
      <c r="E273" s="153" t="s">
        <v>1500</v>
      </c>
      <c r="F273" s="153"/>
      <c r="G273" s="243"/>
      <c r="H273" s="155">
        <v>0.1</v>
      </c>
      <c r="I273" s="153"/>
      <c r="J273" s="156"/>
      <c r="K273" s="157"/>
      <c r="L273" s="158"/>
      <c r="O273"/>
    </row>
    <row r="274" spans="1:15">
      <c r="A274" s="152" t="s">
        <v>1590</v>
      </c>
      <c r="B274" s="152">
        <v>250</v>
      </c>
      <c r="C274" s="153" t="s">
        <v>1373</v>
      </c>
      <c r="D274" s="153" t="s">
        <v>1499</v>
      </c>
      <c r="E274" s="153" t="s">
        <v>1500</v>
      </c>
      <c r="F274" s="153"/>
      <c r="G274" s="243"/>
      <c r="H274" s="155">
        <v>8.900000000000001E-2</v>
      </c>
      <c r="I274" s="153"/>
      <c r="J274" s="156"/>
      <c r="K274" s="157"/>
      <c r="L274" s="158"/>
      <c r="O274"/>
    </row>
    <row r="275" spans="1:15">
      <c r="A275" s="152" t="s">
        <v>1591</v>
      </c>
      <c r="B275" s="152">
        <v>250</v>
      </c>
      <c r="C275" s="153" t="s">
        <v>1373</v>
      </c>
      <c r="D275" s="153" t="s">
        <v>1499</v>
      </c>
      <c r="E275" s="153" t="s">
        <v>1500</v>
      </c>
      <c r="F275" s="153"/>
      <c r="G275" s="243"/>
      <c r="H275" s="155">
        <v>0.11</v>
      </c>
      <c r="I275" s="153"/>
      <c r="J275" s="156"/>
      <c r="K275" s="157"/>
      <c r="L275" s="158"/>
      <c r="O275"/>
    </row>
    <row r="276" spans="1:15">
      <c r="A276" s="152" t="s">
        <v>1592</v>
      </c>
      <c r="B276" s="152">
        <v>250</v>
      </c>
      <c r="C276" s="153" t="s">
        <v>1373</v>
      </c>
      <c r="D276" s="153" t="s">
        <v>1499</v>
      </c>
      <c r="E276" s="153" t="s">
        <v>1500</v>
      </c>
      <c r="F276" s="153"/>
      <c r="G276" s="243"/>
      <c r="H276" s="155">
        <v>0.105</v>
      </c>
      <c r="I276" s="153"/>
      <c r="J276" s="156"/>
      <c r="K276" s="157"/>
      <c r="L276" s="158"/>
      <c r="O276"/>
    </row>
    <row r="277" spans="1:15">
      <c r="A277" s="152" t="s">
        <v>1593</v>
      </c>
      <c r="B277" s="152">
        <v>250</v>
      </c>
      <c r="C277" s="153" t="s">
        <v>1373</v>
      </c>
      <c r="D277" s="153" t="s">
        <v>1499</v>
      </c>
      <c r="E277" s="153" t="s">
        <v>1500</v>
      </c>
      <c r="F277" s="153"/>
      <c r="G277" s="243"/>
      <c r="H277" s="155">
        <v>9.8000000000000004E-2</v>
      </c>
      <c r="I277" s="153"/>
      <c r="J277" s="156"/>
      <c r="K277" s="157"/>
      <c r="L277" s="158"/>
      <c r="O277"/>
    </row>
    <row r="278" spans="1:15">
      <c r="A278" s="152" t="s">
        <v>1594</v>
      </c>
      <c r="B278" s="152">
        <v>250</v>
      </c>
      <c r="C278" s="153" t="s">
        <v>1373</v>
      </c>
      <c r="D278" s="153" t="s">
        <v>1499</v>
      </c>
      <c r="E278" s="153" t="s">
        <v>1500</v>
      </c>
      <c r="F278" s="153"/>
      <c r="G278" s="243"/>
      <c r="H278" s="155">
        <v>0.09</v>
      </c>
      <c r="I278" s="153"/>
      <c r="J278" s="156"/>
      <c r="K278" s="157"/>
      <c r="L278" s="158"/>
      <c r="O278"/>
    </row>
    <row r="279" spans="1:15">
      <c r="A279" s="152" t="s">
        <v>1595</v>
      </c>
      <c r="B279" s="152">
        <v>250</v>
      </c>
      <c r="C279" s="153" t="s">
        <v>1373</v>
      </c>
      <c r="D279" s="153" t="s">
        <v>1499</v>
      </c>
      <c r="E279" s="153" t="s">
        <v>1500</v>
      </c>
      <c r="F279" s="153"/>
      <c r="G279" s="243"/>
      <c r="H279" s="155">
        <v>0.125</v>
      </c>
      <c r="I279" s="153"/>
      <c r="J279" s="156"/>
      <c r="K279" s="157"/>
      <c r="L279" s="158"/>
      <c r="O279"/>
    </row>
    <row r="280" spans="1:15">
      <c r="A280" s="152" t="s">
        <v>1596</v>
      </c>
      <c r="B280" s="152">
        <v>250</v>
      </c>
      <c r="C280" s="153" t="s">
        <v>1373</v>
      </c>
      <c r="D280" s="153" t="s">
        <v>1499</v>
      </c>
      <c r="E280" s="153" t="s">
        <v>1500</v>
      </c>
      <c r="F280" s="153"/>
      <c r="G280" s="243"/>
      <c r="H280" s="155">
        <v>0.109</v>
      </c>
      <c r="I280" s="153"/>
      <c r="J280" s="156"/>
      <c r="K280" s="157"/>
      <c r="L280" s="158"/>
      <c r="O280"/>
    </row>
    <row r="281" spans="1:15">
      <c r="A281" s="152" t="s">
        <v>1597</v>
      </c>
      <c r="B281" s="152">
        <v>250</v>
      </c>
      <c r="C281" s="153" t="s">
        <v>1373</v>
      </c>
      <c r="D281" s="153" t="s">
        <v>1499</v>
      </c>
      <c r="E281" s="153" t="s">
        <v>1500</v>
      </c>
      <c r="F281" s="153"/>
      <c r="G281" s="243"/>
      <c r="H281" s="155">
        <v>0.13200000000000001</v>
      </c>
      <c r="I281" s="153"/>
      <c r="J281" s="156"/>
      <c r="K281" s="157"/>
      <c r="L281" s="158"/>
      <c r="O281"/>
    </row>
    <row r="282" spans="1:15">
      <c r="A282" s="152" t="s">
        <v>1598</v>
      </c>
      <c r="B282" s="152">
        <v>250</v>
      </c>
      <c r="C282" s="153" t="s">
        <v>1373</v>
      </c>
      <c r="D282" s="153" t="s">
        <v>1499</v>
      </c>
      <c r="E282" s="153" t="s">
        <v>1500</v>
      </c>
      <c r="F282" s="153"/>
      <c r="G282" s="243"/>
      <c r="H282" s="155">
        <v>0.16</v>
      </c>
      <c r="I282" s="153"/>
      <c r="J282" s="156"/>
      <c r="K282" s="157"/>
      <c r="L282" s="158"/>
      <c r="O282"/>
    </row>
    <row r="283" spans="1:15">
      <c r="A283" s="152" t="s">
        <v>1599</v>
      </c>
      <c r="B283" s="152">
        <v>250</v>
      </c>
      <c r="C283" s="153" t="s">
        <v>1373</v>
      </c>
      <c r="D283" s="153" t="s">
        <v>1499</v>
      </c>
      <c r="E283" s="153" t="s">
        <v>1500</v>
      </c>
      <c r="F283" s="153"/>
      <c r="G283" s="243"/>
      <c r="H283" s="155">
        <v>0.10300000000000001</v>
      </c>
      <c r="I283" s="153"/>
      <c r="J283" s="156"/>
      <c r="K283" s="157"/>
      <c r="L283" s="158"/>
      <c r="O283"/>
    </row>
    <row r="284" spans="1:15">
      <c r="A284" s="152" t="s">
        <v>1600</v>
      </c>
      <c r="B284" s="152">
        <v>250</v>
      </c>
      <c r="C284" s="153" t="s">
        <v>1373</v>
      </c>
      <c r="D284" s="153" t="s">
        <v>1499</v>
      </c>
      <c r="E284" s="153" t="s">
        <v>1500</v>
      </c>
      <c r="F284" s="153"/>
      <c r="G284" s="243"/>
      <c r="H284" s="155">
        <v>5.5E-2</v>
      </c>
      <c r="I284" s="153"/>
      <c r="J284" s="156"/>
      <c r="K284" s="157"/>
      <c r="L284" s="158"/>
      <c r="O284"/>
    </row>
    <row r="285" spans="1:15">
      <c r="A285" s="152" t="s">
        <v>1601</v>
      </c>
      <c r="B285" s="152">
        <v>250</v>
      </c>
      <c r="C285" s="153" t="s">
        <v>1373</v>
      </c>
      <c r="D285" s="153" t="s">
        <v>1499</v>
      </c>
      <c r="E285" s="153" t="s">
        <v>1500</v>
      </c>
      <c r="F285" s="153"/>
      <c r="G285" s="243"/>
      <c r="H285" s="155">
        <v>0.19399999999999998</v>
      </c>
      <c r="I285" s="153"/>
      <c r="J285" s="156"/>
      <c r="K285" s="157"/>
      <c r="L285" s="158"/>
      <c r="O285"/>
    </row>
    <row r="286" spans="1:15">
      <c r="A286" s="152" t="s">
        <v>1602</v>
      </c>
      <c r="B286" s="152">
        <v>250</v>
      </c>
      <c r="C286" s="153" t="s">
        <v>1373</v>
      </c>
      <c r="D286" s="153" t="s">
        <v>1499</v>
      </c>
      <c r="E286" s="153" t="s">
        <v>1500</v>
      </c>
      <c r="F286" s="153"/>
      <c r="G286" s="243"/>
      <c r="H286" s="155">
        <v>0.28300000000000003</v>
      </c>
      <c r="I286" s="153"/>
      <c r="J286" s="156"/>
      <c r="K286" s="157"/>
      <c r="L286" s="158"/>
      <c r="O286"/>
    </row>
    <row r="287" spans="1:15">
      <c r="A287" s="152" t="s">
        <v>1603</v>
      </c>
      <c r="B287" s="152">
        <v>250</v>
      </c>
      <c r="C287" s="153" t="s">
        <v>1373</v>
      </c>
      <c r="D287" s="153" t="s">
        <v>1499</v>
      </c>
      <c r="E287" s="153" t="s">
        <v>1500</v>
      </c>
      <c r="F287" s="153"/>
      <c r="G287" s="243"/>
      <c r="H287" s="155">
        <v>0.13800000000000001</v>
      </c>
      <c r="I287" s="153"/>
      <c r="J287" s="156"/>
      <c r="K287" s="157"/>
      <c r="L287" s="158"/>
      <c r="O287"/>
    </row>
    <row r="288" spans="1:15">
      <c r="A288" s="152" t="s">
        <v>1604</v>
      </c>
      <c r="B288" s="152">
        <v>250</v>
      </c>
      <c r="C288" s="153" t="s">
        <v>1373</v>
      </c>
      <c r="D288" s="153" t="s">
        <v>1499</v>
      </c>
      <c r="E288" s="153" t="s">
        <v>1500</v>
      </c>
      <c r="F288" s="153"/>
      <c r="G288" s="243"/>
      <c r="H288" s="155">
        <v>0.13</v>
      </c>
      <c r="I288" s="153"/>
      <c r="J288" s="156"/>
      <c r="K288" s="157"/>
      <c r="L288" s="158"/>
      <c r="O288"/>
    </row>
    <row r="289" spans="1:15">
      <c r="A289" s="152" t="s">
        <v>1605</v>
      </c>
      <c r="B289" s="152">
        <v>250</v>
      </c>
      <c r="C289" s="153" t="s">
        <v>1373</v>
      </c>
      <c r="D289" s="153" t="s">
        <v>1499</v>
      </c>
      <c r="E289" s="153" t="s">
        <v>1500</v>
      </c>
      <c r="F289" s="153"/>
      <c r="G289" s="243"/>
      <c r="H289" s="155">
        <v>0.10199999999999999</v>
      </c>
      <c r="I289" s="153"/>
      <c r="J289" s="156"/>
      <c r="K289" s="157"/>
      <c r="L289" s="158"/>
      <c r="O289"/>
    </row>
    <row r="290" spans="1:15">
      <c r="A290" s="152" t="s">
        <v>1606</v>
      </c>
      <c r="B290" s="152">
        <v>250</v>
      </c>
      <c r="C290" s="153" t="s">
        <v>1373</v>
      </c>
      <c r="D290" s="153" t="s">
        <v>1499</v>
      </c>
      <c r="E290" s="153" t="s">
        <v>1500</v>
      </c>
      <c r="F290" s="153"/>
      <c r="G290" s="243"/>
      <c r="H290" s="155">
        <v>0.2</v>
      </c>
      <c r="I290" s="153"/>
      <c r="J290" s="156"/>
      <c r="K290" s="157"/>
      <c r="L290" s="158"/>
      <c r="O290"/>
    </row>
    <row r="291" spans="1:15">
      <c r="A291" s="152" t="s">
        <v>1607</v>
      </c>
      <c r="B291" s="152">
        <v>250</v>
      </c>
      <c r="C291" s="153" t="s">
        <v>1373</v>
      </c>
      <c r="D291" s="153" t="s">
        <v>1499</v>
      </c>
      <c r="E291" s="153" t="s">
        <v>1500</v>
      </c>
      <c r="F291" s="153"/>
      <c r="G291" s="243"/>
      <c r="H291" s="155">
        <v>0.22</v>
      </c>
      <c r="I291" s="153"/>
      <c r="J291" s="156"/>
      <c r="K291" s="157"/>
      <c r="L291" s="158"/>
      <c r="O291"/>
    </row>
    <row r="292" spans="1:15">
      <c r="A292" s="152" t="s">
        <v>1608</v>
      </c>
      <c r="B292" s="152">
        <v>250</v>
      </c>
      <c r="C292" s="153" t="s">
        <v>1373</v>
      </c>
      <c r="D292" s="153" t="s">
        <v>1499</v>
      </c>
      <c r="E292" s="153" t="s">
        <v>1500</v>
      </c>
      <c r="F292" s="153"/>
      <c r="G292" s="243"/>
      <c r="H292" s="155">
        <v>0.11</v>
      </c>
      <c r="I292" s="153"/>
      <c r="J292" s="156"/>
      <c r="K292" s="157"/>
      <c r="L292" s="158"/>
      <c r="O292"/>
    </row>
    <row r="293" spans="1:15">
      <c r="A293" s="152" t="s">
        <v>1609</v>
      </c>
      <c r="B293" s="152">
        <v>250</v>
      </c>
      <c r="C293" s="153" t="s">
        <v>1373</v>
      </c>
      <c r="D293" s="153" t="s">
        <v>1499</v>
      </c>
      <c r="E293" s="153" t="s">
        <v>1500</v>
      </c>
      <c r="F293" s="153"/>
      <c r="G293" s="243"/>
      <c r="H293" s="155">
        <v>0.13200000000000001</v>
      </c>
      <c r="I293" s="153"/>
      <c r="J293" s="156"/>
      <c r="K293" s="157"/>
      <c r="L293" s="158"/>
      <c r="O293"/>
    </row>
    <row r="294" spans="1:15">
      <c r="A294" s="152" t="s">
        <v>1610</v>
      </c>
      <c r="B294" s="152">
        <v>250</v>
      </c>
      <c r="C294" s="153" t="s">
        <v>1373</v>
      </c>
      <c r="D294" s="153" t="s">
        <v>1499</v>
      </c>
      <c r="E294" s="153" t="s">
        <v>1500</v>
      </c>
      <c r="F294" s="153"/>
      <c r="G294" s="243"/>
      <c r="H294" s="155">
        <v>0.312</v>
      </c>
      <c r="I294" s="153"/>
      <c r="J294" s="156"/>
      <c r="K294" s="157"/>
      <c r="L294" s="158"/>
      <c r="O294"/>
    </row>
    <row r="295" spans="1:15">
      <c r="A295" s="152" t="s">
        <v>1611</v>
      </c>
      <c r="B295" s="152">
        <v>250</v>
      </c>
      <c r="C295" s="153" t="s">
        <v>1373</v>
      </c>
      <c r="D295" s="153" t="s">
        <v>1499</v>
      </c>
      <c r="E295" s="153" t="s">
        <v>1506</v>
      </c>
      <c r="F295" s="153"/>
      <c r="G295" s="243"/>
      <c r="H295" s="155">
        <v>0.25</v>
      </c>
      <c r="I295" s="153"/>
      <c r="J295" s="156"/>
      <c r="K295" s="157"/>
      <c r="L295" s="158"/>
      <c r="O295"/>
    </row>
    <row r="296" spans="1:15">
      <c r="A296" s="152" t="s">
        <v>1612</v>
      </c>
      <c r="B296" s="152">
        <v>250</v>
      </c>
      <c r="C296" s="153" t="s">
        <v>1373</v>
      </c>
      <c r="D296" s="153" t="s">
        <v>1499</v>
      </c>
      <c r="E296" s="153" t="s">
        <v>1506</v>
      </c>
      <c r="F296" s="153"/>
      <c r="G296" s="243"/>
      <c r="H296" s="155">
        <v>0.14000000000000001</v>
      </c>
      <c r="I296" s="153"/>
      <c r="J296" s="156"/>
      <c r="K296" s="157"/>
      <c r="L296" s="158"/>
      <c r="O296"/>
    </row>
    <row r="297" spans="1:15">
      <c r="A297" s="152" t="s">
        <v>1613</v>
      </c>
      <c r="B297" s="152">
        <v>250</v>
      </c>
      <c r="C297" s="153" t="s">
        <v>1373</v>
      </c>
      <c r="D297" s="153" t="s">
        <v>1499</v>
      </c>
      <c r="E297" s="153" t="s">
        <v>1506</v>
      </c>
      <c r="F297" s="153"/>
      <c r="G297" s="243"/>
      <c r="H297" s="155">
        <v>0.10199999999999999</v>
      </c>
      <c r="I297" s="153"/>
      <c r="J297" s="156"/>
      <c r="K297" s="157"/>
      <c r="L297" s="158"/>
      <c r="O297"/>
    </row>
    <row r="298" spans="1:15">
      <c r="A298" s="152" t="s">
        <v>1614</v>
      </c>
      <c r="B298" s="152">
        <v>250</v>
      </c>
      <c r="C298" s="153" t="s">
        <v>1373</v>
      </c>
      <c r="D298" s="153" t="s">
        <v>1499</v>
      </c>
      <c r="E298" s="153" t="s">
        <v>1506</v>
      </c>
      <c r="F298" s="153"/>
      <c r="G298" s="243"/>
      <c r="H298" s="155">
        <v>2.2000000000000002E-2</v>
      </c>
      <c r="I298" s="153"/>
      <c r="J298" s="156"/>
      <c r="K298" s="157"/>
      <c r="L298" s="158"/>
      <c r="O298"/>
    </row>
    <row r="299" spans="1:15">
      <c r="A299" s="152" t="s">
        <v>1615</v>
      </c>
      <c r="B299" s="152">
        <v>250</v>
      </c>
      <c r="C299" s="153" t="s">
        <v>1373</v>
      </c>
      <c r="D299" s="153" t="s">
        <v>1499</v>
      </c>
      <c r="E299" s="153" t="s">
        <v>1506</v>
      </c>
      <c r="F299" s="153"/>
      <c r="G299" s="243"/>
      <c r="H299" s="155">
        <v>5.2999999999999999E-2</v>
      </c>
      <c r="I299" s="153"/>
      <c r="J299" s="156"/>
      <c r="K299" s="157"/>
      <c r="L299" s="158"/>
      <c r="O299"/>
    </row>
    <row r="300" spans="1:15">
      <c r="A300" s="152" t="s">
        <v>1616</v>
      </c>
      <c r="B300" s="152">
        <v>250</v>
      </c>
      <c r="C300" s="153" t="s">
        <v>1373</v>
      </c>
      <c r="D300" s="153" t="s">
        <v>1499</v>
      </c>
      <c r="E300" s="153" t="s">
        <v>1506</v>
      </c>
      <c r="F300" s="153"/>
      <c r="G300" s="243"/>
      <c r="H300" s="155">
        <v>0.28000000000000003</v>
      </c>
      <c r="I300" s="153"/>
      <c r="J300" s="156"/>
      <c r="K300" s="157"/>
      <c r="L300" s="158"/>
      <c r="O300"/>
    </row>
    <row r="301" spans="1:15">
      <c r="A301" s="152" t="s">
        <v>1617</v>
      </c>
      <c r="B301" s="152">
        <v>250</v>
      </c>
      <c r="C301" s="153" t="s">
        <v>1373</v>
      </c>
      <c r="D301" s="153" t="s">
        <v>1499</v>
      </c>
      <c r="E301" s="153" t="s">
        <v>1506</v>
      </c>
      <c r="F301" s="153"/>
      <c r="G301" s="243"/>
      <c r="H301" s="155">
        <v>0.27500000000000002</v>
      </c>
      <c r="I301" s="153"/>
      <c r="J301" s="156"/>
      <c r="K301" s="157"/>
      <c r="L301" s="158"/>
      <c r="O301"/>
    </row>
    <row r="302" spans="1:15">
      <c r="A302" s="152" t="s">
        <v>1618</v>
      </c>
      <c r="B302" s="152">
        <v>250</v>
      </c>
      <c r="C302" s="153" t="s">
        <v>1373</v>
      </c>
      <c r="D302" s="153" t="s">
        <v>1499</v>
      </c>
      <c r="E302" s="153" t="s">
        <v>1506</v>
      </c>
      <c r="F302" s="153"/>
      <c r="G302" s="243"/>
      <c r="H302" s="155">
        <v>0.27</v>
      </c>
      <c r="I302" s="153"/>
      <c r="J302" s="156"/>
      <c r="K302" s="157"/>
      <c r="L302" s="158"/>
      <c r="O302"/>
    </row>
    <row r="303" spans="1:15">
      <c r="A303" s="152" t="s">
        <v>1619</v>
      </c>
      <c r="B303" s="152">
        <v>250</v>
      </c>
      <c r="C303" s="153" t="s">
        <v>1373</v>
      </c>
      <c r="D303" s="153" t="s">
        <v>1499</v>
      </c>
      <c r="E303" s="153" t="s">
        <v>1506</v>
      </c>
      <c r="F303" s="153"/>
      <c r="G303" s="243"/>
      <c r="H303" s="155">
        <v>0.159</v>
      </c>
      <c r="I303" s="153"/>
      <c r="J303" s="156"/>
      <c r="K303" s="157"/>
      <c r="L303" s="158"/>
      <c r="O303"/>
    </row>
    <row r="304" spans="1:15">
      <c r="A304" s="152" t="s">
        <v>1620</v>
      </c>
      <c r="B304" s="152">
        <v>250</v>
      </c>
      <c r="C304" s="153" t="s">
        <v>1373</v>
      </c>
      <c r="D304" s="153" t="s">
        <v>1499</v>
      </c>
      <c r="E304" s="153" t="s">
        <v>1539</v>
      </c>
      <c r="F304" s="153"/>
      <c r="G304" s="243"/>
      <c r="H304" s="155">
        <v>0.14300000000000002</v>
      </c>
      <c r="I304" s="153"/>
      <c r="J304" s="156"/>
      <c r="K304" s="157"/>
      <c r="L304" s="158"/>
      <c r="O304"/>
    </row>
    <row r="305" spans="1:15">
      <c r="A305" s="152" t="s">
        <v>1621</v>
      </c>
      <c r="B305" s="152">
        <v>250</v>
      </c>
      <c r="C305" s="153" t="s">
        <v>1373</v>
      </c>
      <c r="D305" s="153" t="s">
        <v>1499</v>
      </c>
      <c r="E305" s="153" t="s">
        <v>1539</v>
      </c>
      <c r="F305" s="153"/>
      <c r="G305" s="243"/>
      <c r="H305" s="155">
        <v>0.248</v>
      </c>
      <c r="I305" s="153"/>
      <c r="J305" s="156"/>
      <c r="K305" s="157"/>
      <c r="L305" s="158"/>
      <c r="O305"/>
    </row>
    <row r="306" spans="1:15">
      <c r="A306" s="152" t="s">
        <v>1622</v>
      </c>
      <c r="B306" s="152">
        <v>250</v>
      </c>
      <c r="C306" s="153" t="s">
        <v>1373</v>
      </c>
      <c r="D306" s="153" t="s">
        <v>1499</v>
      </c>
      <c r="E306" s="153" t="s">
        <v>1539</v>
      </c>
      <c r="F306" s="153"/>
      <c r="G306" s="243"/>
      <c r="H306" s="155">
        <v>0.33799999999999997</v>
      </c>
      <c r="I306" s="153"/>
      <c r="J306" s="156"/>
      <c r="K306" s="157"/>
      <c r="L306" s="158"/>
      <c r="O306"/>
    </row>
    <row r="307" spans="1:15">
      <c r="A307" s="152" t="s">
        <v>1623</v>
      </c>
      <c r="B307" s="152">
        <v>250</v>
      </c>
      <c r="C307" s="153" t="s">
        <v>1373</v>
      </c>
      <c r="D307" s="153" t="s">
        <v>1499</v>
      </c>
      <c r="E307" s="153" t="s">
        <v>1539</v>
      </c>
      <c r="F307" s="153"/>
      <c r="G307" s="243"/>
      <c r="H307" s="155">
        <v>0.39200000000000002</v>
      </c>
      <c r="I307" s="153"/>
      <c r="J307" s="156"/>
      <c r="K307" s="157"/>
      <c r="L307" s="158"/>
      <c r="O307"/>
    </row>
    <row r="308" spans="1:15" ht="17" thickBot="1">
      <c r="A308" s="168" t="s">
        <v>1624</v>
      </c>
      <c r="B308" s="168">
        <v>250</v>
      </c>
      <c r="C308" s="169" t="s">
        <v>1373</v>
      </c>
      <c r="D308" s="169" t="s">
        <v>1499</v>
      </c>
      <c r="E308" s="169" t="s">
        <v>1539</v>
      </c>
      <c r="F308" s="169"/>
      <c r="G308" s="244"/>
      <c r="H308" s="171">
        <v>0.47</v>
      </c>
      <c r="I308" s="169"/>
      <c r="J308" s="172">
        <f>AVERAGE(H186:H308)</f>
        <v>0.18409756097560984</v>
      </c>
      <c r="K308" s="173">
        <v>250</v>
      </c>
      <c r="L308" s="174">
        <v>123</v>
      </c>
      <c r="M308" s="146" t="s">
        <v>2072</v>
      </c>
      <c r="N308" s="175"/>
      <c r="O308"/>
    </row>
    <row r="309" spans="1:15" ht="17" thickTop="1">
      <c r="G309" s="175"/>
      <c r="I309"/>
      <c r="O309"/>
    </row>
    <row r="310" spans="1:15" ht="17" thickBot="1">
      <c r="A310" s="183" t="s">
        <v>1625</v>
      </c>
      <c r="B310" s="183">
        <v>251.9</v>
      </c>
      <c r="C310" s="184" t="s">
        <v>1367</v>
      </c>
      <c r="D310" s="184" t="s">
        <v>1626</v>
      </c>
      <c r="E310" s="184"/>
      <c r="F310" s="184"/>
      <c r="G310" s="196" t="s">
        <v>1627</v>
      </c>
      <c r="H310" s="185">
        <v>2.7502505115674276E-2</v>
      </c>
      <c r="I310" s="197"/>
      <c r="J310" s="186">
        <f>H310</f>
        <v>2.7502505115674276E-2</v>
      </c>
      <c r="K310" s="187">
        <v>252</v>
      </c>
      <c r="L310" s="188">
        <v>1</v>
      </c>
    </row>
    <row r="311" spans="1:15" ht="17" thickTop="1">
      <c r="C311" s="198"/>
      <c r="D311" s="198"/>
      <c r="E311" s="239"/>
      <c r="F311" s="239"/>
      <c r="G311" s="199"/>
    </row>
    <row r="312" spans="1:15">
      <c r="A312" s="189" t="s">
        <v>1628</v>
      </c>
      <c r="B312" s="189">
        <v>270</v>
      </c>
      <c r="C312" s="190" t="s">
        <v>1629</v>
      </c>
      <c r="D312" s="190" t="s">
        <v>1630</v>
      </c>
      <c r="E312" s="190" t="s">
        <v>1631</v>
      </c>
      <c r="F312" s="190"/>
      <c r="G312" s="190" t="s">
        <v>1632</v>
      </c>
      <c r="H312" s="192">
        <v>7.7773955689323479E-2</v>
      </c>
      <c r="I312" s="190"/>
      <c r="J312" s="194"/>
      <c r="K312" s="195"/>
      <c r="L312" s="158"/>
      <c r="O312"/>
    </row>
    <row r="313" spans="1:15" ht="17" thickBot="1">
      <c r="A313" s="183" t="s">
        <v>1633</v>
      </c>
      <c r="B313" s="183">
        <v>270</v>
      </c>
      <c r="C313" s="184" t="s">
        <v>1629</v>
      </c>
      <c r="D313" s="184" t="s">
        <v>1630</v>
      </c>
      <c r="E313" s="184" t="s">
        <v>1631</v>
      </c>
      <c r="F313" s="184"/>
      <c r="G313" s="184" t="s">
        <v>1632</v>
      </c>
      <c r="H313" s="185">
        <v>7.9053084691393313E-2</v>
      </c>
      <c r="I313" s="184"/>
      <c r="J313" s="186">
        <f>AVERAGE(H312:H313)</f>
        <v>7.8413520190358396E-2</v>
      </c>
      <c r="K313" s="187">
        <v>270</v>
      </c>
      <c r="L313" s="188">
        <v>2</v>
      </c>
      <c r="O313"/>
    </row>
    <row r="314" spans="1:15" ht="17" thickTop="1">
      <c r="I314"/>
      <c r="O314"/>
    </row>
    <row r="315" spans="1:15">
      <c r="A315" s="152" t="s">
        <v>1634</v>
      </c>
      <c r="B315" s="152">
        <v>290</v>
      </c>
      <c r="C315" s="153" t="s">
        <v>1373</v>
      </c>
      <c r="D315" s="153" t="s">
        <v>1635</v>
      </c>
      <c r="E315" s="153" t="s">
        <v>1636</v>
      </c>
      <c r="F315" s="153"/>
      <c r="G315" s="243"/>
      <c r="H315" s="155">
        <v>9.7999999999999997E-3</v>
      </c>
      <c r="I315" s="153"/>
      <c r="J315" s="156"/>
      <c r="K315" s="157"/>
      <c r="L315" s="158"/>
      <c r="O315"/>
    </row>
    <row r="316" spans="1:15">
      <c r="A316" s="152" t="s">
        <v>1637</v>
      </c>
      <c r="B316" s="152">
        <v>290</v>
      </c>
      <c r="C316" s="153" t="s">
        <v>1373</v>
      </c>
      <c r="D316" s="153" t="s">
        <v>1635</v>
      </c>
      <c r="E316" s="153" t="s">
        <v>1636</v>
      </c>
      <c r="F316" s="153"/>
      <c r="G316" s="243"/>
      <c r="H316" s="155">
        <v>1.1000000000000001E-2</v>
      </c>
      <c r="I316" s="153"/>
      <c r="J316" s="156"/>
      <c r="K316" s="157"/>
      <c r="L316" s="158"/>
      <c r="O316"/>
    </row>
    <row r="317" spans="1:15">
      <c r="A317" s="152" t="s">
        <v>1638</v>
      </c>
      <c r="B317" s="152">
        <v>290</v>
      </c>
      <c r="C317" s="153" t="s">
        <v>1373</v>
      </c>
      <c r="D317" s="153" t="s">
        <v>1635</v>
      </c>
      <c r="E317" s="153" t="s">
        <v>1636</v>
      </c>
      <c r="F317" s="153"/>
      <c r="G317" s="243"/>
      <c r="H317" s="155">
        <v>1.6E-2</v>
      </c>
      <c r="I317" s="153"/>
      <c r="J317" s="156"/>
      <c r="K317" s="157"/>
      <c r="L317" s="158"/>
      <c r="O317"/>
    </row>
    <row r="318" spans="1:15">
      <c r="A318" s="152" t="s">
        <v>1639</v>
      </c>
      <c r="B318" s="152">
        <v>290</v>
      </c>
      <c r="C318" s="153" t="s">
        <v>1373</v>
      </c>
      <c r="D318" s="153" t="s">
        <v>1635</v>
      </c>
      <c r="E318" s="153" t="s">
        <v>1636</v>
      </c>
      <c r="F318" s="153"/>
      <c r="G318" s="243"/>
      <c r="H318" s="155">
        <v>1.7000000000000001E-2</v>
      </c>
      <c r="I318" s="153"/>
      <c r="J318" s="156"/>
      <c r="K318" s="157"/>
      <c r="L318" s="158"/>
      <c r="O318"/>
    </row>
    <row r="319" spans="1:15">
      <c r="A319" s="152" t="s">
        <v>1640</v>
      </c>
      <c r="B319" s="152">
        <v>290</v>
      </c>
      <c r="C319" s="153" t="s">
        <v>1373</v>
      </c>
      <c r="D319" s="153" t="s">
        <v>1635</v>
      </c>
      <c r="E319" s="153" t="s">
        <v>1636</v>
      </c>
      <c r="F319" s="153"/>
      <c r="G319" s="243"/>
      <c r="H319" s="155">
        <v>1.4999999999999999E-2</v>
      </c>
      <c r="I319" s="153"/>
      <c r="J319" s="156"/>
      <c r="K319" s="157"/>
      <c r="L319" s="158"/>
      <c r="O319"/>
    </row>
    <row r="320" spans="1:15">
      <c r="A320" s="152" t="s">
        <v>1641</v>
      </c>
      <c r="B320" s="152">
        <v>290</v>
      </c>
      <c r="C320" s="153" t="s">
        <v>1373</v>
      </c>
      <c r="D320" s="153" t="s">
        <v>1635</v>
      </c>
      <c r="E320" s="153" t="s">
        <v>1636</v>
      </c>
      <c r="F320" s="153"/>
      <c r="G320" s="243"/>
      <c r="H320" s="155">
        <v>1.7000000000000001E-2</v>
      </c>
      <c r="I320" s="153"/>
      <c r="J320" s="156"/>
      <c r="K320" s="157"/>
      <c r="L320" s="158"/>
      <c r="O320"/>
    </row>
    <row r="321" spans="1:20">
      <c r="A321" s="152" t="s">
        <v>1642</v>
      </c>
      <c r="B321" s="152">
        <v>290</v>
      </c>
      <c r="C321" s="153" t="s">
        <v>1373</v>
      </c>
      <c r="D321" s="153" t="s">
        <v>1635</v>
      </c>
      <c r="E321" s="153" t="s">
        <v>1636</v>
      </c>
      <c r="F321" s="153"/>
      <c r="G321" s="243"/>
      <c r="H321" s="155">
        <v>1.6E-2</v>
      </c>
      <c r="I321" s="153"/>
      <c r="J321" s="156"/>
      <c r="K321" s="157"/>
      <c r="L321" s="158"/>
      <c r="O321"/>
    </row>
    <row r="322" spans="1:20">
      <c r="A322" s="152" t="s">
        <v>1643</v>
      </c>
      <c r="B322" s="152">
        <v>290</v>
      </c>
      <c r="C322" s="153" t="s">
        <v>1373</v>
      </c>
      <c r="D322" s="153" t="s">
        <v>1635</v>
      </c>
      <c r="E322" s="153" t="s">
        <v>1636</v>
      </c>
      <c r="F322" s="153"/>
      <c r="G322" s="243"/>
      <c r="H322" s="155">
        <v>1.4999999999999999E-2</v>
      </c>
      <c r="I322" s="153"/>
      <c r="J322" s="156"/>
      <c r="K322" s="157"/>
      <c r="L322" s="158"/>
      <c r="O322"/>
    </row>
    <row r="323" spans="1:20">
      <c r="A323" s="152" t="s">
        <v>1644</v>
      </c>
      <c r="B323" s="152">
        <v>290</v>
      </c>
      <c r="C323" s="153" t="s">
        <v>1373</v>
      </c>
      <c r="D323" s="153" t="s">
        <v>1635</v>
      </c>
      <c r="E323" s="153" t="s">
        <v>1636</v>
      </c>
      <c r="F323" s="153"/>
      <c r="G323" s="243"/>
      <c r="H323" s="155">
        <v>1.8000000000000002E-2</v>
      </c>
      <c r="I323" s="153"/>
      <c r="J323" s="156"/>
      <c r="K323" s="157"/>
      <c r="L323" s="158"/>
      <c r="O323"/>
    </row>
    <row r="324" spans="1:20">
      <c r="A324" s="152" t="s">
        <v>1645</v>
      </c>
      <c r="B324" s="152">
        <v>290</v>
      </c>
      <c r="C324" s="153" t="s">
        <v>1373</v>
      </c>
      <c r="D324" s="153" t="s">
        <v>1635</v>
      </c>
      <c r="E324" s="153" t="s">
        <v>1636</v>
      </c>
      <c r="F324" s="153"/>
      <c r="G324" s="243"/>
      <c r="H324" s="155">
        <v>1.9E-2</v>
      </c>
      <c r="I324" s="153"/>
      <c r="J324" s="156"/>
      <c r="K324" s="157"/>
      <c r="L324" s="158"/>
      <c r="O324"/>
    </row>
    <row r="325" spans="1:20">
      <c r="A325" s="152" t="s">
        <v>1646</v>
      </c>
      <c r="B325" s="152">
        <v>290</v>
      </c>
      <c r="C325" s="153" t="s">
        <v>1373</v>
      </c>
      <c r="D325" s="153" t="s">
        <v>1635</v>
      </c>
      <c r="E325" s="153" t="s">
        <v>1636</v>
      </c>
      <c r="F325" s="153"/>
      <c r="G325" s="243"/>
      <c r="H325" s="155">
        <v>2.1000000000000001E-2</v>
      </c>
      <c r="I325" s="153"/>
      <c r="J325" s="156"/>
      <c r="K325" s="157"/>
      <c r="L325" s="158"/>
      <c r="O325"/>
    </row>
    <row r="326" spans="1:20">
      <c r="A326" s="152" t="s">
        <v>1647</v>
      </c>
      <c r="B326" s="152">
        <v>290</v>
      </c>
      <c r="C326" s="153" t="s">
        <v>1373</v>
      </c>
      <c r="D326" s="153" t="s">
        <v>1635</v>
      </c>
      <c r="E326" s="153" t="s">
        <v>1636</v>
      </c>
      <c r="F326" s="153"/>
      <c r="G326" s="243"/>
      <c r="H326" s="155">
        <v>2.1000000000000001E-2</v>
      </c>
      <c r="I326" s="153"/>
      <c r="J326" s="156"/>
      <c r="K326" s="157"/>
      <c r="L326" s="158"/>
      <c r="O326"/>
    </row>
    <row r="327" spans="1:20">
      <c r="A327" s="152" t="s">
        <v>1648</v>
      </c>
      <c r="B327" s="152">
        <v>290</v>
      </c>
      <c r="C327" s="153" t="s">
        <v>1373</v>
      </c>
      <c r="D327" s="153" t="s">
        <v>1635</v>
      </c>
      <c r="E327" s="153" t="s">
        <v>1636</v>
      </c>
      <c r="F327" s="153"/>
      <c r="G327" s="243"/>
      <c r="H327" s="155">
        <v>2.2000000000000002E-2</v>
      </c>
      <c r="I327" s="153"/>
      <c r="J327" s="156"/>
      <c r="K327" s="157"/>
      <c r="L327" s="158"/>
      <c r="O327"/>
    </row>
    <row r="328" spans="1:20">
      <c r="A328" s="152" t="s">
        <v>1649</v>
      </c>
      <c r="B328" s="152">
        <v>290</v>
      </c>
      <c r="C328" s="153" t="s">
        <v>1373</v>
      </c>
      <c r="D328" s="153" t="s">
        <v>1635</v>
      </c>
      <c r="E328" s="153" t="s">
        <v>1636</v>
      </c>
      <c r="F328" s="153"/>
      <c r="G328" s="243"/>
      <c r="H328" s="155">
        <v>2.7999999999999997E-2</v>
      </c>
      <c r="I328" s="153"/>
      <c r="J328" s="156"/>
      <c r="K328" s="157"/>
      <c r="L328" s="158"/>
      <c r="O328"/>
    </row>
    <row r="329" spans="1:20">
      <c r="A329" s="152" t="s">
        <v>1650</v>
      </c>
      <c r="B329" s="152">
        <v>290</v>
      </c>
      <c r="C329" s="153" t="s">
        <v>1373</v>
      </c>
      <c r="D329" s="153" t="s">
        <v>1635</v>
      </c>
      <c r="E329" s="153" t="s">
        <v>1636</v>
      </c>
      <c r="F329" s="153"/>
      <c r="G329" s="243"/>
      <c r="H329" s="155">
        <v>2.5000000000000001E-2</v>
      </c>
      <c r="I329" s="153"/>
      <c r="J329" s="156"/>
      <c r="K329" s="157"/>
      <c r="L329" s="158"/>
      <c r="O329"/>
    </row>
    <row r="330" spans="1:20">
      <c r="A330" s="152" t="s">
        <v>1651</v>
      </c>
      <c r="B330" s="152">
        <v>290</v>
      </c>
      <c r="C330" s="153" t="s">
        <v>1373</v>
      </c>
      <c r="D330" s="153" t="s">
        <v>1635</v>
      </c>
      <c r="E330" s="153" t="s">
        <v>1636</v>
      </c>
      <c r="F330" s="153"/>
      <c r="G330" s="243"/>
      <c r="H330" s="155">
        <v>3.1E-2</v>
      </c>
      <c r="I330" s="153"/>
      <c r="J330" s="156"/>
      <c r="K330" s="157"/>
      <c r="L330" s="158"/>
      <c r="O330"/>
    </row>
    <row r="331" spans="1:20">
      <c r="A331" s="152" t="s">
        <v>1652</v>
      </c>
      <c r="B331" s="152">
        <v>290</v>
      </c>
      <c r="C331" s="153" t="s">
        <v>1373</v>
      </c>
      <c r="D331" s="153" t="s">
        <v>1635</v>
      </c>
      <c r="E331" s="153" t="s">
        <v>1636</v>
      </c>
      <c r="F331" s="153"/>
      <c r="G331" s="243"/>
      <c r="H331" s="155">
        <v>3.2000000000000001E-2</v>
      </c>
      <c r="I331" s="153"/>
      <c r="J331" s="156"/>
      <c r="K331" s="157"/>
      <c r="L331" s="158"/>
      <c r="O331"/>
    </row>
    <row r="332" spans="1:20" ht="17" thickBot="1">
      <c r="A332" s="168" t="s">
        <v>1653</v>
      </c>
      <c r="B332" s="168">
        <v>290</v>
      </c>
      <c r="C332" s="169" t="s">
        <v>1373</v>
      </c>
      <c r="D332" s="169" t="s">
        <v>1635</v>
      </c>
      <c r="E332" s="169" t="s">
        <v>1636</v>
      </c>
      <c r="F332" s="169"/>
      <c r="G332" s="244"/>
      <c r="H332" s="171">
        <v>4.2000000000000003E-2</v>
      </c>
      <c r="I332" s="169"/>
      <c r="J332" s="172">
        <f>AVERAGE(H315:H332)</f>
        <v>2.0877777777777776E-2</v>
      </c>
      <c r="K332" s="173">
        <v>290</v>
      </c>
      <c r="L332" s="174">
        <v>18</v>
      </c>
      <c r="M332" s="146" t="s">
        <v>2073</v>
      </c>
      <c r="O332"/>
    </row>
    <row r="333" spans="1:20" ht="17" thickTop="1">
      <c r="G333" s="175"/>
      <c r="I333"/>
      <c r="O333"/>
    </row>
    <row r="334" spans="1:20" ht="17" thickBot="1">
      <c r="A334" s="183" t="s">
        <v>1654</v>
      </c>
      <c r="B334" s="183">
        <v>298.89999999999998</v>
      </c>
      <c r="C334" s="184" t="s">
        <v>1367</v>
      </c>
      <c r="D334" s="184" t="s">
        <v>1492</v>
      </c>
      <c r="E334" s="196" t="s">
        <v>1655</v>
      </c>
      <c r="F334" s="196"/>
      <c r="G334" s="196" t="s">
        <v>1656</v>
      </c>
      <c r="H334" s="185">
        <v>8.6354450458627302E-2</v>
      </c>
      <c r="I334" s="197"/>
      <c r="J334" s="186">
        <f>H334</f>
        <v>8.6354450458627302E-2</v>
      </c>
      <c r="K334" s="187">
        <v>299</v>
      </c>
      <c r="L334" s="245">
        <v>1</v>
      </c>
      <c r="O334"/>
    </row>
    <row r="335" spans="1:20" ht="17" thickTop="1">
      <c r="A335" s="204"/>
      <c r="C335" s="198"/>
      <c r="D335" s="198"/>
      <c r="E335" s="199"/>
      <c r="F335" s="199"/>
      <c r="G335" s="199"/>
      <c r="L335" s="246"/>
      <c r="O335"/>
    </row>
    <row r="336" spans="1:20" ht="17" thickBot="1">
      <c r="A336" s="183" t="s">
        <v>1657</v>
      </c>
      <c r="B336" s="183">
        <v>299</v>
      </c>
      <c r="C336" s="184" t="s">
        <v>1316</v>
      </c>
      <c r="D336" s="184" t="s">
        <v>1658</v>
      </c>
      <c r="E336" s="247" t="s">
        <v>1659</v>
      </c>
      <c r="F336" s="247"/>
      <c r="G336" s="184" t="s">
        <v>1660</v>
      </c>
      <c r="H336" s="185">
        <v>1.5711861885715619E-2</v>
      </c>
      <c r="I336" s="197"/>
      <c r="J336" s="186">
        <f>H336</f>
        <v>1.5711861885715619E-2</v>
      </c>
      <c r="K336" s="187">
        <v>299</v>
      </c>
      <c r="L336" s="245">
        <v>1</v>
      </c>
      <c r="M336" s="207"/>
      <c r="N336" s="208"/>
      <c r="O336" s="206"/>
      <c r="T336" s="147"/>
    </row>
    <row r="337" spans="1:20" ht="6" customHeight="1" thickTop="1">
      <c r="A337" s="210"/>
      <c r="B337" s="210"/>
      <c r="C337" s="211"/>
      <c r="D337" s="211"/>
      <c r="E337" s="248"/>
      <c r="F337" s="248"/>
      <c r="G337" s="211"/>
      <c r="H337" s="164"/>
      <c r="I337" s="249"/>
      <c r="J337" s="202"/>
      <c r="K337" s="213"/>
      <c r="L337" s="246"/>
      <c r="M337" s="207"/>
      <c r="N337" s="208"/>
      <c r="O337" s="206"/>
      <c r="T337" s="147"/>
    </row>
    <row r="338" spans="1:20">
      <c r="A338" s="250"/>
      <c r="B338" s="250"/>
      <c r="C338" s="251"/>
      <c r="D338" s="251"/>
      <c r="E338" s="252"/>
      <c r="F338" s="252"/>
      <c r="G338" s="251"/>
      <c r="H338" s="253"/>
      <c r="I338" s="254"/>
      <c r="J338" s="238"/>
      <c r="K338" s="255"/>
      <c r="L338" s="256"/>
      <c r="M338" s="236"/>
      <c r="N338" s="237" t="s">
        <v>1661</v>
      </c>
      <c r="O338" s="238">
        <f>AVERAGE(J336,J334,J332,J313,J310,J308,J184,J182,J180)</f>
        <v>5.8872403673170676E-2</v>
      </c>
      <c r="T338" s="147"/>
    </row>
    <row r="340" spans="1:20">
      <c r="A340" s="189" t="s">
        <v>1662</v>
      </c>
      <c r="B340" s="189">
        <v>330</v>
      </c>
      <c r="C340" s="190" t="s">
        <v>1663</v>
      </c>
      <c r="D340" s="190" t="s">
        <v>1664</v>
      </c>
      <c r="E340" s="190" t="s">
        <v>1665</v>
      </c>
      <c r="F340" s="190"/>
      <c r="G340" s="190" t="s">
        <v>1666</v>
      </c>
      <c r="H340" s="192">
        <v>3.4774222877008334E-2</v>
      </c>
      <c r="I340" s="190"/>
      <c r="J340" s="194"/>
      <c r="K340" s="195"/>
      <c r="L340" s="158"/>
      <c r="O340"/>
      <c r="T340" s="147"/>
    </row>
    <row r="341" spans="1:20">
      <c r="A341" s="189" t="s">
        <v>1667</v>
      </c>
      <c r="B341" s="189">
        <v>330</v>
      </c>
      <c r="C341" s="190" t="s">
        <v>1663</v>
      </c>
      <c r="D341" s="190" t="s">
        <v>1664</v>
      </c>
      <c r="E341" s="190" t="s">
        <v>1665</v>
      </c>
      <c r="F341" s="190"/>
      <c r="G341" s="190" t="s">
        <v>1666</v>
      </c>
      <c r="H341" s="192">
        <v>4.0165820338830718E-2</v>
      </c>
      <c r="I341" s="190"/>
      <c r="J341" s="194"/>
      <c r="K341" s="195"/>
      <c r="L341" s="158"/>
      <c r="O341"/>
      <c r="T341" s="147"/>
    </row>
    <row r="342" spans="1:20">
      <c r="A342" s="189" t="s">
        <v>1668</v>
      </c>
      <c r="B342" s="189">
        <v>330</v>
      </c>
      <c r="C342" s="190" t="s">
        <v>1663</v>
      </c>
      <c r="D342" s="190" t="s">
        <v>1664</v>
      </c>
      <c r="E342" s="190" t="s">
        <v>1665</v>
      </c>
      <c r="F342" s="190"/>
      <c r="G342" s="190" t="s">
        <v>1666</v>
      </c>
      <c r="H342" s="192">
        <v>5.0112429102189153E-2</v>
      </c>
      <c r="I342" s="190"/>
      <c r="J342" s="194"/>
      <c r="K342" s="195"/>
      <c r="L342" s="158"/>
      <c r="O342"/>
    </row>
    <row r="343" spans="1:20">
      <c r="A343" s="189" t="s">
        <v>1669</v>
      </c>
      <c r="B343" s="189">
        <v>330</v>
      </c>
      <c r="C343" s="190" t="s">
        <v>1663</v>
      </c>
      <c r="D343" s="190" t="s">
        <v>1664</v>
      </c>
      <c r="E343" s="190" t="s">
        <v>1665</v>
      </c>
      <c r="F343" s="190"/>
      <c r="G343" s="190" t="s">
        <v>1666</v>
      </c>
      <c r="H343" s="192">
        <v>4.7692656133177212E-2</v>
      </c>
      <c r="I343" s="190"/>
      <c r="J343" s="194"/>
      <c r="K343" s="195"/>
      <c r="L343" s="158"/>
      <c r="O343"/>
    </row>
    <row r="344" spans="1:20">
      <c r="A344" s="189" t="s">
        <v>1670</v>
      </c>
      <c r="B344" s="189">
        <v>330</v>
      </c>
      <c r="C344" s="190" t="s">
        <v>1663</v>
      </c>
      <c r="D344" s="190" t="s">
        <v>1664</v>
      </c>
      <c r="E344" s="190" t="s">
        <v>1665</v>
      </c>
      <c r="F344" s="190"/>
      <c r="G344" s="190" t="s">
        <v>1666</v>
      </c>
      <c r="H344" s="192">
        <v>3.9831763934502495E-2</v>
      </c>
      <c r="I344" s="190"/>
      <c r="J344" s="194"/>
      <c r="K344" s="195"/>
      <c r="L344" s="158"/>
      <c r="O344"/>
    </row>
    <row r="345" spans="1:20">
      <c r="A345" s="189" t="s">
        <v>1671</v>
      </c>
      <c r="B345" s="189">
        <v>330</v>
      </c>
      <c r="C345" s="190" t="s">
        <v>1663</v>
      </c>
      <c r="D345" s="190" t="s">
        <v>1664</v>
      </c>
      <c r="E345" s="190" t="s">
        <v>1665</v>
      </c>
      <c r="F345" s="190"/>
      <c r="G345" s="190" t="s">
        <v>1666</v>
      </c>
      <c r="H345" s="192">
        <v>6.355875978592597E-2</v>
      </c>
      <c r="I345" s="190"/>
      <c r="J345" s="194"/>
      <c r="K345" s="195"/>
      <c r="L345" s="158"/>
      <c r="O345"/>
    </row>
    <row r="346" spans="1:20" ht="17" thickBot="1">
      <c r="A346" s="183" t="s">
        <v>1672</v>
      </c>
      <c r="B346" s="183">
        <v>330</v>
      </c>
      <c r="C346" s="184" t="s">
        <v>1663</v>
      </c>
      <c r="D346" s="184" t="s">
        <v>1664</v>
      </c>
      <c r="E346" s="184" t="s">
        <v>1665</v>
      </c>
      <c r="F346" s="184"/>
      <c r="G346" s="184" t="s">
        <v>1666</v>
      </c>
      <c r="H346" s="185">
        <v>4.7164673840470045E-2</v>
      </c>
      <c r="I346" s="184"/>
      <c r="J346" s="186">
        <f>AVERAGE(H340:H346)</f>
        <v>4.6185760858871987E-2</v>
      </c>
      <c r="K346" s="187">
        <v>330</v>
      </c>
      <c r="L346" s="188">
        <v>7</v>
      </c>
      <c r="O346"/>
    </row>
    <row r="347" spans="1:20" ht="17" thickTop="1">
      <c r="I347"/>
      <c r="O347"/>
    </row>
    <row r="348" spans="1:20" ht="17" thickBot="1">
      <c r="A348" s="183" t="s">
        <v>1673</v>
      </c>
      <c r="B348" s="183">
        <v>358.9</v>
      </c>
      <c r="C348" s="184"/>
      <c r="D348" s="184"/>
      <c r="E348" s="184"/>
      <c r="F348" s="184"/>
      <c r="G348" s="184"/>
      <c r="H348" s="185">
        <v>2.1325659864761298E-2</v>
      </c>
      <c r="I348" s="197"/>
      <c r="J348" s="186">
        <f>H348</f>
        <v>2.1325659864761298E-2</v>
      </c>
      <c r="K348" s="187">
        <v>359</v>
      </c>
      <c r="L348" s="188">
        <v>1</v>
      </c>
    </row>
    <row r="349" spans="1:20" ht="17" thickTop="1">
      <c r="C349" s="239"/>
      <c r="D349" s="239"/>
      <c r="E349" s="239"/>
      <c r="F349" s="239"/>
      <c r="G349" s="239"/>
    </row>
    <row r="350" spans="1:20" ht="17" thickBot="1">
      <c r="A350" s="183" t="s">
        <v>1674</v>
      </c>
      <c r="B350" s="183">
        <v>358.9</v>
      </c>
      <c r="C350" s="184" t="s">
        <v>1367</v>
      </c>
      <c r="D350" s="184" t="s">
        <v>1473</v>
      </c>
      <c r="E350" s="196" t="s">
        <v>1675</v>
      </c>
      <c r="F350" s="196"/>
      <c r="G350" s="196" t="s">
        <v>1676</v>
      </c>
      <c r="H350" s="185">
        <v>6.8017930470861868E-2</v>
      </c>
      <c r="I350" s="197"/>
      <c r="J350" s="186">
        <f t="shared" ref="J350:J352" si="2">H350</f>
        <v>6.8017930470861868E-2</v>
      </c>
      <c r="K350" s="187">
        <v>359</v>
      </c>
      <c r="L350" s="188">
        <v>1</v>
      </c>
    </row>
    <row r="351" spans="1:20" ht="17" thickTop="1">
      <c r="A351" s="204"/>
      <c r="C351" s="198"/>
      <c r="D351" s="198"/>
      <c r="E351" s="199"/>
      <c r="F351" s="199"/>
      <c r="G351" s="199"/>
    </row>
    <row r="352" spans="1:20" ht="17" thickBot="1">
      <c r="A352" s="183" t="s">
        <v>1677</v>
      </c>
      <c r="B352" s="183">
        <v>358.9</v>
      </c>
      <c r="C352" s="184" t="s">
        <v>1367</v>
      </c>
      <c r="D352" s="184" t="s">
        <v>1678</v>
      </c>
      <c r="E352" s="196" t="s">
        <v>1679</v>
      </c>
      <c r="F352" s="196"/>
      <c r="G352" s="196" t="s">
        <v>1680</v>
      </c>
      <c r="H352" s="185">
        <v>7.6143862498054979E-2</v>
      </c>
      <c r="I352" s="197"/>
      <c r="J352" s="186">
        <f t="shared" si="2"/>
        <v>7.6143862498054979E-2</v>
      </c>
      <c r="K352" s="187">
        <v>359</v>
      </c>
      <c r="L352" s="188">
        <v>1</v>
      </c>
    </row>
    <row r="353" spans="1:18" ht="17" thickTop="1">
      <c r="A353" s="204"/>
      <c r="C353" s="198"/>
      <c r="D353" s="198"/>
      <c r="E353" s="199"/>
      <c r="F353" s="199"/>
      <c r="G353" s="199"/>
    </row>
    <row r="354" spans="1:18">
      <c r="A354" s="152" t="s">
        <v>1681</v>
      </c>
      <c r="B354" s="152">
        <v>370</v>
      </c>
      <c r="C354" s="153" t="s">
        <v>1682</v>
      </c>
      <c r="D354" s="153" t="s">
        <v>1683</v>
      </c>
      <c r="E354" s="153" t="s">
        <v>1684</v>
      </c>
      <c r="F354" s="153"/>
      <c r="G354" s="153" t="s">
        <v>1685</v>
      </c>
      <c r="H354" s="155">
        <v>0.11720000000000001</v>
      </c>
      <c r="I354" s="153"/>
      <c r="J354" s="156"/>
      <c r="K354" s="157"/>
      <c r="L354" s="158"/>
      <c r="O354"/>
    </row>
    <row r="355" spans="1:18">
      <c r="A355" s="152" t="s">
        <v>1686</v>
      </c>
      <c r="B355" s="152">
        <v>370</v>
      </c>
      <c r="C355" s="153" t="s">
        <v>1682</v>
      </c>
      <c r="D355" s="153" t="s">
        <v>1683</v>
      </c>
      <c r="E355" s="153" t="s">
        <v>1684</v>
      </c>
      <c r="F355" s="153"/>
      <c r="G355" s="153" t="s">
        <v>1685</v>
      </c>
      <c r="H355" s="155">
        <v>0.11810000000000001</v>
      </c>
      <c r="I355" s="153"/>
      <c r="J355" s="156"/>
      <c r="K355" s="157"/>
      <c r="L355" s="158"/>
      <c r="O355"/>
    </row>
    <row r="356" spans="1:18">
      <c r="A356" s="152" t="s">
        <v>1687</v>
      </c>
      <c r="B356" s="152">
        <v>370</v>
      </c>
      <c r="C356" s="153" t="s">
        <v>1682</v>
      </c>
      <c r="D356" s="153" t="s">
        <v>1683</v>
      </c>
      <c r="E356" s="153" t="s">
        <v>1684</v>
      </c>
      <c r="F356" s="153"/>
      <c r="G356" s="153" t="s">
        <v>1685</v>
      </c>
      <c r="H356" s="155">
        <v>0.13019999999999998</v>
      </c>
      <c r="I356" s="153"/>
      <c r="J356" s="156"/>
      <c r="K356" s="157"/>
      <c r="L356" s="158"/>
      <c r="O356"/>
    </row>
    <row r="357" spans="1:18">
      <c r="A357" s="152" t="s">
        <v>1688</v>
      </c>
      <c r="B357" s="152">
        <v>370</v>
      </c>
      <c r="C357" s="153" t="s">
        <v>1682</v>
      </c>
      <c r="D357" s="153" t="s">
        <v>1683</v>
      </c>
      <c r="E357" s="153" t="s">
        <v>1684</v>
      </c>
      <c r="F357" s="153"/>
      <c r="G357" s="153" t="s">
        <v>1685</v>
      </c>
      <c r="H357" s="155">
        <v>0.1226</v>
      </c>
      <c r="I357" s="153"/>
      <c r="J357" s="156"/>
      <c r="K357" s="157"/>
      <c r="L357" s="158"/>
      <c r="O357"/>
      <c r="R357" s="147"/>
    </row>
    <row r="358" spans="1:18" ht="17" thickBot="1">
      <c r="A358" s="168" t="s">
        <v>1689</v>
      </c>
      <c r="B358" s="168">
        <v>370</v>
      </c>
      <c r="C358" s="169" t="s">
        <v>1682</v>
      </c>
      <c r="D358" s="169" t="s">
        <v>1683</v>
      </c>
      <c r="E358" s="169" t="s">
        <v>1684</v>
      </c>
      <c r="F358" s="169"/>
      <c r="G358" s="169" t="s">
        <v>1685</v>
      </c>
      <c r="H358" s="171">
        <v>0.1946</v>
      </c>
      <c r="I358" s="169"/>
      <c r="J358" s="172">
        <f>AVERAGE(H354:H358)</f>
        <v>0.13653999999999999</v>
      </c>
      <c r="K358" s="173">
        <v>370</v>
      </c>
      <c r="L358" s="174">
        <v>5</v>
      </c>
      <c r="M358" s="146" t="s">
        <v>2074</v>
      </c>
      <c r="O358"/>
      <c r="R358" s="147"/>
    </row>
    <row r="359" spans="1:18" ht="17" thickTop="1">
      <c r="G359" s="175"/>
      <c r="I359"/>
      <c r="O359"/>
      <c r="R359" s="147"/>
    </row>
    <row r="360" spans="1:18">
      <c r="A360" s="152" t="s">
        <v>1690</v>
      </c>
      <c r="B360" s="152">
        <v>375</v>
      </c>
      <c r="C360" s="153" t="s">
        <v>1367</v>
      </c>
      <c r="D360" s="153" t="s">
        <v>1678</v>
      </c>
      <c r="E360" s="153" t="s">
        <v>1691</v>
      </c>
      <c r="F360" s="153"/>
      <c r="G360" s="257" t="s">
        <v>1692</v>
      </c>
      <c r="H360" s="155">
        <v>1.1999999999999999E-3</v>
      </c>
      <c r="I360" s="153"/>
      <c r="J360" s="156"/>
      <c r="K360" s="157"/>
      <c r="L360" s="158"/>
      <c r="O360"/>
      <c r="R360" s="147"/>
    </row>
    <row r="361" spans="1:18">
      <c r="A361" s="152" t="s">
        <v>1693</v>
      </c>
      <c r="B361" s="152">
        <v>375</v>
      </c>
      <c r="C361" s="153" t="s">
        <v>1367</v>
      </c>
      <c r="D361" s="153" t="s">
        <v>1678</v>
      </c>
      <c r="E361" s="153" t="s">
        <v>1691</v>
      </c>
      <c r="F361" s="153"/>
      <c r="G361" s="257" t="s">
        <v>1694</v>
      </c>
      <c r="H361" s="155">
        <v>3.0000000000000001E-3</v>
      </c>
      <c r="I361" s="153"/>
      <c r="J361" s="156"/>
      <c r="K361" s="157"/>
      <c r="L361" s="158"/>
      <c r="O361"/>
    </row>
    <row r="362" spans="1:18">
      <c r="A362" s="152" t="s">
        <v>1695</v>
      </c>
      <c r="B362" s="152">
        <v>375</v>
      </c>
      <c r="C362" s="153" t="s">
        <v>1367</v>
      </c>
      <c r="D362" s="153" t="s">
        <v>1678</v>
      </c>
      <c r="E362" s="153" t="s">
        <v>1691</v>
      </c>
      <c r="F362" s="153"/>
      <c r="G362" s="257" t="s">
        <v>1696</v>
      </c>
      <c r="H362" s="155">
        <v>3.9000000000000003E-3</v>
      </c>
      <c r="I362" s="153"/>
      <c r="J362" s="156"/>
      <c r="K362" s="157"/>
      <c r="L362" s="158"/>
      <c r="O362"/>
    </row>
    <row r="363" spans="1:18" ht="17" thickBot="1">
      <c r="A363" s="168" t="s">
        <v>1697</v>
      </c>
      <c r="B363" s="168">
        <v>375</v>
      </c>
      <c r="C363" s="169" t="s">
        <v>1367</v>
      </c>
      <c r="D363" s="169" t="s">
        <v>1678</v>
      </c>
      <c r="E363" s="169" t="s">
        <v>1691</v>
      </c>
      <c r="F363" s="169"/>
      <c r="G363" s="258" t="s">
        <v>1698</v>
      </c>
      <c r="H363" s="171">
        <v>1.5E-3</v>
      </c>
      <c r="I363" s="169"/>
      <c r="J363" s="172">
        <f>AVERAGE(H360:H363)</f>
        <v>2.3999999999999998E-3</v>
      </c>
      <c r="K363" s="173">
        <v>375</v>
      </c>
      <c r="L363" s="259">
        <v>4</v>
      </c>
      <c r="M363" s="146" t="s">
        <v>2075</v>
      </c>
      <c r="O363"/>
    </row>
    <row r="364" spans="1:18" ht="17" thickTop="1">
      <c r="G364" s="175"/>
      <c r="I364"/>
      <c r="L364" s="246"/>
      <c r="O364"/>
    </row>
    <row r="365" spans="1:18" ht="17" thickBot="1">
      <c r="A365" s="183" t="s">
        <v>1699</v>
      </c>
      <c r="B365" s="183">
        <v>382.7</v>
      </c>
      <c r="C365" s="184" t="s">
        <v>1367</v>
      </c>
      <c r="D365" s="184" t="s">
        <v>1678</v>
      </c>
      <c r="E365" s="196" t="s">
        <v>1700</v>
      </c>
      <c r="F365" s="196"/>
      <c r="G365" s="184" t="s">
        <v>1701</v>
      </c>
      <c r="H365" s="185">
        <v>0.21465590830528816</v>
      </c>
      <c r="I365" s="197"/>
      <c r="J365" s="186">
        <f>H365</f>
        <v>0.21465590830528816</v>
      </c>
      <c r="K365" s="187">
        <v>383</v>
      </c>
      <c r="L365" s="245">
        <v>1</v>
      </c>
      <c r="M365" s="207"/>
      <c r="N365" s="208"/>
      <c r="O365" s="206"/>
    </row>
    <row r="366" spans="1:18" ht="6" customHeight="1" thickTop="1">
      <c r="A366" s="204"/>
      <c r="C366" s="198"/>
      <c r="D366" s="198"/>
      <c r="E366" s="199"/>
      <c r="F366" s="199"/>
      <c r="G366" s="198"/>
      <c r="L366" s="217"/>
      <c r="M366" s="207"/>
      <c r="N366" s="208"/>
      <c r="O366" s="206"/>
    </row>
    <row r="367" spans="1:18">
      <c r="A367" s="250"/>
      <c r="B367" s="250"/>
      <c r="C367" s="251"/>
      <c r="D367" s="251"/>
      <c r="E367" s="260"/>
      <c r="F367" s="260"/>
      <c r="G367" s="251"/>
      <c r="H367" s="253"/>
      <c r="I367" s="254"/>
      <c r="J367" s="238"/>
      <c r="K367" s="255"/>
      <c r="L367" s="261"/>
      <c r="M367" s="236"/>
      <c r="N367" s="237" t="s">
        <v>1702</v>
      </c>
      <c r="O367" s="238">
        <f>AVERAGE(J365,J363,J358,J352,J350,J348,J346)</f>
        <v>8.07527317139769E-2</v>
      </c>
    </row>
    <row r="368" spans="1:18">
      <c r="A368" s="204"/>
      <c r="C368" s="198"/>
      <c r="D368" s="198"/>
      <c r="E368" s="199"/>
      <c r="F368" s="199"/>
      <c r="G368" s="198"/>
      <c r="L368" s="217"/>
      <c r="M368" s="207"/>
      <c r="N368" s="208"/>
      <c r="O368" s="206"/>
    </row>
    <row r="369" spans="1:18" ht="17" thickBot="1">
      <c r="A369" s="183" t="s">
        <v>1703</v>
      </c>
      <c r="B369" s="183">
        <v>444</v>
      </c>
      <c r="C369" s="184" t="s">
        <v>1704</v>
      </c>
      <c r="D369" s="184" t="s">
        <v>1705</v>
      </c>
      <c r="E369" s="184"/>
      <c r="F369" s="184"/>
      <c r="G369" s="184" t="s">
        <v>1706</v>
      </c>
      <c r="H369" s="185">
        <v>2.0989147995697763E-2</v>
      </c>
      <c r="I369" s="197"/>
      <c r="J369" s="186">
        <f>H369</f>
        <v>2.0989147995697763E-2</v>
      </c>
      <c r="K369" s="187">
        <v>444</v>
      </c>
      <c r="L369" s="188">
        <v>1</v>
      </c>
    </row>
    <row r="370" spans="1:18" ht="17" thickTop="1">
      <c r="A370" s="204"/>
      <c r="C370" s="198"/>
      <c r="D370" s="198"/>
      <c r="E370" s="239"/>
      <c r="F370" s="239"/>
    </row>
    <row r="371" spans="1:18">
      <c r="A371" s="189" t="s">
        <v>1707</v>
      </c>
      <c r="B371" s="189">
        <v>450</v>
      </c>
      <c r="C371" s="190"/>
      <c r="D371" s="190"/>
      <c r="E371" s="190"/>
      <c r="F371" s="190"/>
      <c r="G371" s="190"/>
      <c r="H371" s="192">
        <v>9.6241558858673505E-3</v>
      </c>
      <c r="I371" s="193"/>
      <c r="J371" s="194"/>
      <c r="K371" s="195"/>
      <c r="L371" s="158"/>
      <c r="R371" s="147"/>
    </row>
    <row r="372" spans="1:18">
      <c r="A372" s="189" t="s">
        <v>1708</v>
      </c>
      <c r="B372" s="189">
        <v>453</v>
      </c>
      <c r="C372" s="190" t="s">
        <v>1704</v>
      </c>
      <c r="D372" s="190" t="s">
        <v>1705</v>
      </c>
      <c r="E372" s="190"/>
      <c r="F372" s="190"/>
      <c r="G372" s="190" t="s">
        <v>1706</v>
      </c>
      <c r="H372" s="192">
        <v>4.5904009494478074E-3</v>
      </c>
      <c r="I372" s="193"/>
      <c r="J372" s="194"/>
      <c r="K372" s="195"/>
      <c r="L372" s="158"/>
      <c r="R372" s="147"/>
    </row>
    <row r="373" spans="1:18" ht="17" thickBot="1">
      <c r="A373" s="183" t="s">
        <v>1709</v>
      </c>
      <c r="B373" s="183">
        <v>458</v>
      </c>
      <c r="C373" s="184" t="s">
        <v>1704</v>
      </c>
      <c r="D373" s="184" t="s">
        <v>1705</v>
      </c>
      <c r="E373" s="184"/>
      <c r="F373" s="184"/>
      <c r="G373" s="184" t="s">
        <v>1710</v>
      </c>
      <c r="H373" s="185">
        <v>6.6754996696641155E-3</v>
      </c>
      <c r="I373" s="197"/>
      <c r="J373" s="186">
        <f>AVERAGE(H371:H373)</f>
        <v>6.9633521683264239E-3</v>
      </c>
      <c r="K373" s="187">
        <v>454</v>
      </c>
      <c r="L373" s="188">
        <v>3</v>
      </c>
      <c r="R373" s="147"/>
    </row>
    <row r="374" spans="1:18" ht="17" thickTop="1">
      <c r="A374" s="204"/>
      <c r="C374" s="198"/>
      <c r="D374" s="198"/>
      <c r="E374" s="239"/>
      <c r="F374" s="239"/>
      <c r="R374" s="147"/>
    </row>
    <row r="375" spans="1:18" ht="17" thickBot="1">
      <c r="A375" s="183" t="s">
        <v>1711</v>
      </c>
      <c r="B375" s="183">
        <v>460</v>
      </c>
      <c r="C375" s="184" t="s">
        <v>1712</v>
      </c>
      <c r="D375" s="184" t="s">
        <v>1713</v>
      </c>
      <c r="E375" s="184"/>
      <c r="F375" s="184"/>
      <c r="G375" s="184" t="s">
        <v>1714</v>
      </c>
      <c r="H375" s="185">
        <v>2.8241728759369731E-2</v>
      </c>
      <c r="I375" s="197"/>
      <c r="J375" s="186">
        <f>H375</f>
        <v>2.8241728759369731E-2</v>
      </c>
      <c r="K375" s="187">
        <v>460</v>
      </c>
      <c r="L375" s="188">
        <v>1</v>
      </c>
      <c r="R375" s="147"/>
    </row>
    <row r="376" spans="1:18" ht="17" thickTop="1">
      <c r="A376" s="204"/>
      <c r="C376" s="198"/>
      <c r="D376" s="198"/>
      <c r="E376" s="239"/>
      <c r="F376" s="239"/>
      <c r="R376" s="147"/>
    </row>
    <row r="377" spans="1:18" ht="17" thickBot="1">
      <c r="A377" s="183" t="s">
        <v>1715</v>
      </c>
      <c r="B377" s="183">
        <v>460</v>
      </c>
      <c r="C377" s="184" t="s">
        <v>1716</v>
      </c>
      <c r="D377" s="184" t="s">
        <v>1717</v>
      </c>
      <c r="E377" s="184"/>
      <c r="F377" s="184"/>
      <c r="G377" s="184" t="s">
        <v>1718</v>
      </c>
      <c r="H377" s="185">
        <v>3.2925520593697029E-2</v>
      </c>
      <c r="I377" s="184"/>
      <c r="J377" s="186">
        <f>H377</f>
        <v>3.2925520593697029E-2</v>
      </c>
      <c r="K377" s="187">
        <v>460</v>
      </c>
      <c r="L377" s="188">
        <v>1</v>
      </c>
      <c r="O377"/>
    </row>
    <row r="378" spans="1:18" ht="17" thickTop="1">
      <c r="I378"/>
      <c r="O378"/>
    </row>
    <row r="379" spans="1:18">
      <c r="A379" s="152">
        <v>280.04000000000002</v>
      </c>
      <c r="B379" s="152">
        <v>465</v>
      </c>
      <c r="C379" s="153"/>
      <c r="D379" s="153" t="s">
        <v>1678</v>
      </c>
      <c r="E379" s="153" t="s">
        <v>1719</v>
      </c>
      <c r="F379" s="153"/>
      <c r="G379" s="257" t="s">
        <v>1720</v>
      </c>
      <c r="H379" s="155">
        <v>7.8E-2</v>
      </c>
      <c r="I379" s="153"/>
      <c r="J379" s="156"/>
      <c r="K379" s="157"/>
      <c r="L379" s="158"/>
      <c r="O379"/>
    </row>
    <row r="380" spans="1:18">
      <c r="A380" s="152">
        <v>284.5</v>
      </c>
      <c r="B380" s="152">
        <v>465</v>
      </c>
      <c r="C380" s="153"/>
      <c r="D380" s="153" t="s">
        <v>1678</v>
      </c>
      <c r="E380" s="153" t="s">
        <v>1719</v>
      </c>
      <c r="F380" s="153"/>
      <c r="G380" s="257" t="s">
        <v>1720</v>
      </c>
      <c r="H380" s="155">
        <v>7.400000000000001E-2</v>
      </c>
      <c r="I380" s="153"/>
      <c r="J380" s="156"/>
      <c r="K380" s="157"/>
      <c r="L380" s="158"/>
      <c r="O380"/>
    </row>
    <row r="381" spans="1:18">
      <c r="A381" s="152">
        <v>291.60000000000002</v>
      </c>
      <c r="B381" s="152">
        <v>465</v>
      </c>
      <c r="C381" s="153"/>
      <c r="D381" s="153" t="s">
        <v>1678</v>
      </c>
      <c r="E381" s="153" t="s">
        <v>1719</v>
      </c>
      <c r="F381" s="153"/>
      <c r="G381" s="257" t="s">
        <v>1720</v>
      </c>
      <c r="H381" s="155">
        <v>0.10300000000000001</v>
      </c>
      <c r="I381" s="153"/>
      <c r="J381" s="156"/>
      <c r="K381" s="157"/>
      <c r="L381" s="158"/>
      <c r="O381"/>
    </row>
    <row r="382" spans="1:18">
      <c r="A382" s="152">
        <v>296.39999999999998</v>
      </c>
      <c r="B382" s="152">
        <v>465</v>
      </c>
      <c r="C382" s="153"/>
      <c r="D382" s="153" t="s">
        <v>1678</v>
      </c>
      <c r="E382" s="153" t="s">
        <v>1719</v>
      </c>
      <c r="F382" s="153"/>
      <c r="G382" s="257" t="s">
        <v>1720</v>
      </c>
      <c r="H382" s="155">
        <v>0.11699999999999999</v>
      </c>
      <c r="I382" s="153"/>
      <c r="J382" s="156"/>
      <c r="K382" s="157"/>
      <c r="L382" s="158"/>
      <c r="O382"/>
    </row>
    <row r="383" spans="1:18">
      <c r="A383" s="152">
        <v>302.83999999999997</v>
      </c>
      <c r="B383" s="152">
        <v>465</v>
      </c>
      <c r="C383" s="153"/>
      <c r="D383" s="153" t="s">
        <v>1678</v>
      </c>
      <c r="E383" s="153" t="s">
        <v>1719</v>
      </c>
      <c r="F383" s="153"/>
      <c r="G383" s="257" t="s">
        <v>1720</v>
      </c>
      <c r="H383" s="155">
        <v>8.8000000000000009E-2</v>
      </c>
      <c r="I383" s="153"/>
      <c r="J383" s="156"/>
      <c r="K383" s="157"/>
      <c r="L383" s="158"/>
      <c r="O383"/>
    </row>
    <row r="384" spans="1:18">
      <c r="A384" s="152">
        <v>304.73</v>
      </c>
      <c r="B384" s="152">
        <v>465</v>
      </c>
      <c r="C384" s="153"/>
      <c r="D384" s="153" t="s">
        <v>1678</v>
      </c>
      <c r="E384" s="153" t="s">
        <v>1719</v>
      </c>
      <c r="F384" s="153"/>
      <c r="G384" s="257" t="s">
        <v>1720</v>
      </c>
      <c r="H384" s="155">
        <v>6.5000000000000002E-2</v>
      </c>
      <c r="I384" s="153"/>
      <c r="J384" s="156"/>
      <c r="K384" s="157"/>
      <c r="L384" s="158"/>
      <c r="O384"/>
    </row>
    <row r="385" spans="1:15">
      <c r="A385" s="152">
        <v>308.79000000000002</v>
      </c>
      <c r="B385" s="152">
        <v>465</v>
      </c>
      <c r="C385" s="153"/>
      <c r="D385" s="153" t="s">
        <v>1678</v>
      </c>
      <c r="E385" s="153" t="s">
        <v>1719</v>
      </c>
      <c r="F385" s="153"/>
      <c r="G385" s="257" t="s">
        <v>1720</v>
      </c>
      <c r="H385" s="155">
        <v>5.9000000000000004E-2</v>
      </c>
      <c r="I385" s="153"/>
      <c r="J385" s="156"/>
      <c r="K385" s="157"/>
      <c r="L385" s="158"/>
      <c r="O385"/>
    </row>
    <row r="386" spans="1:15">
      <c r="A386" s="152">
        <v>310.3</v>
      </c>
      <c r="B386" s="152">
        <v>465</v>
      </c>
      <c r="C386" s="153"/>
      <c r="D386" s="153" t="s">
        <v>1678</v>
      </c>
      <c r="E386" s="153" t="s">
        <v>1719</v>
      </c>
      <c r="F386" s="153"/>
      <c r="G386" s="257" t="s">
        <v>1720</v>
      </c>
      <c r="H386" s="155">
        <v>7.4999999999999997E-2</v>
      </c>
      <c r="I386" s="153"/>
      <c r="J386" s="156"/>
      <c r="K386" s="157"/>
      <c r="L386" s="158"/>
      <c r="O386"/>
    </row>
    <row r="387" spans="1:15">
      <c r="A387" s="152">
        <v>311</v>
      </c>
      <c r="B387" s="152">
        <v>465</v>
      </c>
      <c r="C387" s="153"/>
      <c r="D387" s="153" t="s">
        <v>1678</v>
      </c>
      <c r="E387" s="153" t="s">
        <v>1719</v>
      </c>
      <c r="F387" s="153"/>
      <c r="G387" s="257" t="s">
        <v>1720</v>
      </c>
      <c r="H387" s="155">
        <v>7.2000000000000008E-2</v>
      </c>
      <c r="I387" s="153"/>
      <c r="J387" s="156"/>
      <c r="K387" s="157"/>
      <c r="L387" s="158"/>
      <c r="O387"/>
    </row>
    <row r="388" spans="1:15">
      <c r="A388" s="152">
        <v>313.39999999999998</v>
      </c>
      <c r="B388" s="152">
        <v>465</v>
      </c>
      <c r="C388" s="153"/>
      <c r="D388" s="153" t="s">
        <v>1678</v>
      </c>
      <c r="E388" s="153" t="s">
        <v>1719</v>
      </c>
      <c r="F388" s="153"/>
      <c r="G388" s="257" t="s">
        <v>1720</v>
      </c>
      <c r="H388" s="155">
        <v>0.115</v>
      </c>
      <c r="I388" s="153"/>
      <c r="J388" s="156"/>
      <c r="K388" s="157"/>
      <c r="L388" s="158"/>
      <c r="O388"/>
    </row>
    <row r="389" spans="1:15">
      <c r="A389" s="152">
        <v>315.58</v>
      </c>
      <c r="B389" s="152">
        <v>465</v>
      </c>
      <c r="C389" s="153"/>
      <c r="D389" s="153" t="s">
        <v>1678</v>
      </c>
      <c r="E389" s="153" t="s">
        <v>1719</v>
      </c>
      <c r="F389" s="153"/>
      <c r="G389" s="257" t="s">
        <v>1720</v>
      </c>
      <c r="H389" s="155">
        <v>3.5000000000000003E-2</v>
      </c>
      <c r="I389" s="153"/>
      <c r="J389" s="156"/>
      <c r="K389" s="157"/>
      <c r="L389" s="158"/>
      <c r="O389"/>
    </row>
    <row r="390" spans="1:15">
      <c r="A390" s="152">
        <v>316.2</v>
      </c>
      <c r="B390" s="152">
        <v>465</v>
      </c>
      <c r="C390" s="153"/>
      <c r="D390" s="153" t="s">
        <v>1678</v>
      </c>
      <c r="E390" s="153" t="s">
        <v>1719</v>
      </c>
      <c r="F390" s="153"/>
      <c r="G390" s="257" t="s">
        <v>1720</v>
      </c>
      <c r="H390" s="155">
        <v>3.4000000000000002E-2</v>
      </c>
      <c r="I390" s="153"/>
      <c r="J390" s="156"/>
      <c r="K390" s="157"/>
      <c r="L390" s="158"/>
      <c r="O390"/>
    </row>
    <row r="391" spans="1:15">
      <c r="A391" s="152">
        <v>318.89999999999998</v>
      </c>
      <c r="B391" s="152">
        <v>465</v>
      </c>
      <c r="C391" s="153"/>
      <c r="D391" s="153" t="s">
        <v>1678</v>
      </c>
      <c r="E391" s="153" t="s">
        <v>1719</v>
      </c>
      <c r="F391" s="153"/>
      <c r="G391" s="257" t="s">
        <v>1720</v>
      </c>
      <c r="H391" s="155">
        <v>5.5E-2</v>
      </c>
      <c r="I391" s="153"/>
      <c r="J391" s="156"/>
      <c r="K391" s="157"/>
      <c r="L391" s="158"/>
      <c r="O391"/>
    </row>
    <row r="392" spans="1:15">
      <c r="A392" s="152">
        <v>466.59</v>
      </c>
      <c r="B392" s="152">
        <v>465</v>
      </c>
      <c r="C392" s="153"/>
      <c r="D392" s="153" t="s">
        <v>1678</v>
      </c>
      <c r="E392" s="153" t="s">
        <v>1719</v>
      </c>
      <c r="F392" s="153"/>
      <c r="G392" s="257" t="s">
        <v>1721</v>
      </c>
      <c r="H392" s="155">
        <v>7.8E-2</v>
      </c>
      <c r="I392" s="153"/>
      <c r="J392" s="156"/>
      <c r="K392" s="157"/>
      <c r="L392" s="158"/>
      <c r="O392"/>
    </row>
    <row r="393" spans="1:15">
      <c r="A393" s="152">
        <v>470.82</v>
      </c>
      <c r="B393" s="152">
        <v>465</v>
      </c>
      <c r="C393" s="153"/>
      <c r="D393" s="153" t="s">
        <v>1678</v>
      </c>
      <c r="E393" s="153" t="s">
        <v>1719</v>
      </c>
      <c r="F393" s="153"/>
      <c r="G393" s="257" t="s">
        <v>1721</v>
      </c>
      <c r="H393" s="155">
        <v>5.9000000000000004E-2</v>
      </c>
      <c r="I393" s="153"/>
      <c r="J393" s="156"/>
      <c r="K393" s="157"/>
      <c r="L393" s="158"/>
      <c r="O393"/>
    </row>
    <row r="394" spans="1:15">
      <c r="A394" s="152">
        <v>474.6</v>
      </c>
      <c r="B394" s="152">
        <v>465</v>
      </c>
      <c r="C394" s="153"/>
      <c r="D394" s="153" t="s">
        <v>1678</v>
      </c>
      <c r="E394" s="153" t="s">
        <v>1719</v>
      </c>
      <c r="F394" s="153"/>
      <c r="G394" s="257" t="s">
        <v>1721</v>
      </c>
      <c r="H394" s="155">
        <v>4.8000000000000001E-2</v>
      </c>
      <c r="I394" s="153"/>
      <c r="J394" s="156"/>
      <c r="K394" s="157"/>
      <c r="L394" s="158"/>
      <c r="O394"/>
    </row>
    <row r="395" spans="1:15">
      <c r="A395" s="152">
        <v>478.19</v>
      </c>
      <c r="B395" s="152">
        <v>465</v>
      </c>
      <c r="C395" s="153"/>
      <c r="D395" s="153" t="s">
        <v>1678</v>
      </c>
      <c r="E395" s="153" t="s">
        <v>1719</v>
      </c>
      <c r="F395" s="153"/>
      <c r="G395" s="257" t="s">
        <v>1721</v>
      </c>
      <c r="H395" s="155">
        <v>5.5E-2</v>
      </c>
      <c r="I395" s="153"/>
      <c r="J395" s="156"/>
      <c r="K395" s="157"/>
      <c r="L395" s="158"/>
      <c r="O395"/>
    </row>
    <row r="396" spans="1:15">
      <c r="A396" s="152">
        <v>485.3</v>
      </c>
      <c r="B396" s="152">
        <v>465</v>
      </c>
      <c r="C396" s="153"/>
      <c r="D396" s="153" t="s">
        <v>1678</v>
      </c>
      <c r="E396" s="153" t="s">
        <v>1719</v>
      </c>
      <c r="F396" s="153"/>
      <c r="G396" s="257" t="s">
        <v>1721</v>
      </c>
      <c r="H396" s="155">
        <v>8.1000000000000003E-2</v>
      </c>
      <c r="I396" s="153"/>
      <c r="J396" s="156"/>
      <c r="K396" s="157"/>
      <c r="L396" s="158"/>
      <c r="O396"/>
    </row>
    <row r="397" spans="1:15">
      <c r="A397" s="152">
        <v>489.5</v>
      </c>
      <c r="B397" s="152">
        <v>465</v>
      </c>
      <c r="C397" s="153"/>
      <c r="D397" s="153" t="s">
        <v>1678</v>
      </c>
      <c r="E397" s="153" t="s">
        <v>1719</v>
      </c>
      <c r="F397" s="153"/>
      <c r="G397" s="257" t="s">
        <v>1721</v>
      </c>
      <c r="H397" s="155">
        <v>6.7000000000000004E-2</v>
      </c>
      <c r="I397" s="153"/>
      <c r="J397" s="156"/>
      <c r="K397" s="157"/>
      <c r="L397" s="158"/>
      <c r="O397"/>
    </row>
    <row r="398" spans="1:15">
      <c r="A398" s="152">
        <v>873.86</v>
      </c>
      <c r="B398" s="152">
        <v>465</v>
      </c>
      <c r="C398" s="153"/>
      <c r="D398" s="153" t="s">
        <v>1678</v>
      </c>
      <c r="E398" s="153" t="s">
        <v>1719</v>
      </c>
      <c r="F398" s="153"/>
      <c r="G398" s="257" t="s">
        <v>1722</v>
      </c>
      <c r="H398" s="155">
        <v>5.0999999999999997E-2</v>
      </c>
      <c r="I398" s="153"/>
      <c r="J398" s="156"/>
      <c r="K398" s="157"/>
      <c r="L398" s="158"/>
      <c r="O398"/>
    </row>
    <row r="399" spans="1:15">
      <c r="A399" s="152">
        <v>972.65</v>
      </c>
      <c r="B399" s="152">
        <v>465</v>
      </c>
      <c r="C399" s="153"/>
      <c r="D399" s="153" t="s">
        <v>1678</v>
      </c>
      <c r="E399" s="153" t="s">
        <v>1719</v>
      </c>
      <c r="F399" s="153"/>
      <c r="G399" s="257" t="s">
        <v>1722</v>
      </c>
      <c r="H399" s="155">
        <v>7.0000000000000007E-2</v>
      </c>
      <c r="I399" s="153"/>
      <c r="J399" s="156"/>
      <c r="K399" s="157"/>
      <c r="L399" s="158"/>
      <c r="O399"/>
    </row>
    <row r="400" spans="1:15">
      <c r="A400" s="152">
        <v>975.66</v>
      </c>
      <c r="B400" s="152">
        <v>465</v>
      </c>
      <c r="C400" s="153"/>
      <c r="D400" s="153" t="s">
        <v>1678</v>
      </c>
      <c r="E400" s="153" t="s">
        <v>1719</v>
      </c>
      <c r="F400" s="153"/>
      <c r="G400" s="257" t="s">
        <v>1722</v>
      </c>
      <c r="H400" s="155">
        <v>4.4999999999999998E-2</v>
      </c>
      <c r="I400" s="153"/>
      <c r="J400" s="156"/>
      <c r="K400" s="157"/>
      <c r="L400" s="158"/>
      <c r="O400"/>
    </row>
    <row r="401" spans="1:15" ht="17" thickBot="1">
      <c r="A401" s="168">
        <v>979.97</v>
      </c>
      <c r="B401" s="168">
        <v>465</v>
      </c>
      <c r="C401" s="169"/>
      <c r="D401" s="169" t="s">
        <v>1678</v>
      </c>
      <c r="E401" s="169" t="s">
        <v>1719</v>
      </c>
      <c r="F401" s="169"/>
      <c r="G401" s="258" t="s">
        <v>1722</v>
      </c>
      <c r="H401" s="171">
        <v>6.7000000000000004E-2</v>
      </c>
      <c r="I401" s="169"/>
      <c r="J401" s="172">
        <f>AVERAGE(H379:H401)</f>
        <v>6.9173913043478266E-2</v>
      </c>
      <c r="K401" s="173">
        <v>465</v>
      </c>
      <c r="L401" s="174">
        <v>23</v>
      </c>
      <c r="M401" s="146" t="s">
        <v>2076</v>
      </c>
      <c r="O401"/>
    </row>
    <row r="402" spans="1:15" ht="17" thickTop="1">
      <c r="G402" s="175"/>
      <c r="I402"/>
      <c r="O402"/>
    </row>
    <row r="403" spans="1:15">
      <c r="A403" s="152" t="s">
        <v>1723</v>
      </c>
      <c r="B403" s="152">
        <v>465</v>
      </c>
      <c r="C403" s="153" t="s">
        <v>1724</v>
      </c>
      <c r="D403" s="153" t="s">
        <v>1725</v>
      </c>
      <c r="E403" s="153" t="s">
        <v>1726</v>
      </c>
      <c r="F403" s="153"/>
      <c r="G403" s="243"/>
      <c r="H403" s="155">
        <v>6.8000000000000005E-2</v>
      </c>
      <c r="I403" s="153"/>
      <c r="J403" s="156"/>
      <c r="K403" s="157"/>
      <c r="L403" s="158"/>
      <c r="O403"/>
    </row>
    <row r="404" spans="1:15">
      <c r="A404" s="152" t="s">
        <v>1727</v>
      </c>
      <c r="B404" s="152">
        <v>465</v>
      </c>
      <c r="C404" s="153" t="s">
        <v>1724</v>
      </c>
      <c r="D404" s="153" t="s">
        <v>1725</v>
      </c>
      <c r="E404" s="153" t="s">
        <v>1726</v>
      </c>
      <c r="F404" s="153"/>
      <c r="G404" s="243"/>
      <c r="H404" s="155">
        <v>7.400000000000001E-2</v>
      </c>
      <c r="I404" s="153"/>
      <c r="J404" s="156"/>
      <c r="K404" s="157"/>
      <c r="L404" s="158"/>
      <c r="O404"/>
    </row>
    <row r="405" spans="1:15">
      <c r="A405" s="152" t="s">
        <v>1728</v>
      </c>
      <c r="B405" s="152">
        <v>465</v>
      </c>
      <c r="C405" s="153" t="s">
        <v>1724</v>
      </c>
      <c r="D405" s="153" t="s">
        <v>1725</v>
      </c>
      <c r="E405" s="153" t="s">
        <v>1726</v>
      </c>
      <c r="F405" s="153"/>
      <c r="G405" s="243"/>
      <c r="H405" s="155">
        <v>5.2999999999999999E-2</v>
      </c>
      <c r="I405" s="153"/>
      <c r="J405" s="156"/>
      <c r="K405" s="157"/>
      <c r="L405" s="158"/>
      <c r="O405"/>
    </row>
    <row r="406" spans="1:15">
      <c r="A406" s="152" t="s">
        <v>1729</v>
      </c>
      <c r="B406" s="152">
        <v>465</v>
      </c>
      <c r="C406" s="153" t="s">
        <v>1724</v>
      </c>
      <c r="D406" s="153" t="s">
        <v>1725</v>
      </c>
      <c r="E406" s="153" t="s">
        <v>1726</v>
      </c>
      <c r="F406" s="153"/>
      <c r="G406" s="243"/>
      <c r="H406" s="155">
        <v>2.4E-2</v>
      </c>
      <c r="I406" s="153"/>
      <c r="J406" s="156"/>
      <c r="K406" s="157"/>
      <c r="L406" s="158"/>
      <c r="O406"/>
    </row>
    <row r="407" spans="1:15">
      <c r="A407" s="152" t="s">
        <v>1730</v>
      </c>
      <c r="B407" s="152">
        <v>465</v>
      </c>
      <c r="C407" s="153" t="s">
        <v>1724</v>
      </c>
      <c r="D407" s="153" t="s">
        <v>1725</v>
      </c>
      <c r="E407" s="153" t="s">
        <v>1726</v>
      </c>
      <c r="F407" s="153"/>
      <c r="G407" s="243"/>
      <c r="H407" s="155">
        <v>5.7999999999999996E-2</v>
      </c>
      <c r="I407" s="153"/>
      <c r="J407" s="156"/>
      <c r="K407" s="157"/>
      <c r="L407" s="158"/>
      <c r="O407"/>
    </row>
    <row r="408" spans="1:15">
      <c r="A408" s="152" t="s">
        <v>1731</v>
      </c>
      <c r="B408" s="152">
        <v>465</v>
      </c>
      <c r="C408" s="153" t="s">
        <v>1724</v>
      </c>
      <c r="D408" s="153" t="s">
        <v>1725</v>
      </c>
      <c r="E408" s="153" t="s">
        <v>1726</v>
      </c>
      <c r="F408" s="153"/>
      <c r="G408" s="243"/>
      <c r="H408" s="155">
        <v>5.5E-2</v>
      </c>
      <c r="I408" s="153"/>
      <c r="J408" s="156"/>
      <c r="K408" s="157"/>
      <c r="L408" s="158"/>
      <c r="O408"/>
    </row>
    <row r="409" spans="1:15">
      <c r="A409" s="152" t="s">
        <v>1732</v>
      </c>
      <c r="B409" s="152">
        <v>465</v>
      </c>
      <c r="C409" s="153" t="s">
        <v>1724</v>
      </c>
      <c r="D409" s="153" t="s">
        <v>1725</v>
      </c>
      <c r="E409" s="153" t="s">
        <v>1726</v>
      </c>
      <c r="F409" s="153"/>
      <c r="G409" s="243"/>
      <c r="H409" s="155">
        <v>5.2999999999999999E-2</v>
      </c>
      <c r="I409" s="153"/>
      <c r="J409" s="156"/>
      <c r="K409" s="157"/>
      <c r="L409" s="158"/>
      <c r="O409"/>
    </row>
    <row r="410" spans="1:15">
      <c r="A410" s="152" t="s">
        <v>1733</v>
      </c>
      <c r="B410" s="152">
        <v>465</v>
      </c>
      <c r="C410" s="153" t="s">
        <v>1724</v>
      </c>
      <c r="D410" s="153" t="s">
        <v>1725</v>
      </c>
      <c r="E410" s="153" t="s">
        <v>1726</v>
      </c>
      <c r="F410" s="153"/>
      <c r="G410" s="243"/>
      <c r="H410" s="155">
        <v>0.05</v>
      </c>
      <c r="I410" s="153"/>
      <c r="J410" s="156"/>
      <c r="K410" s="157"/>
      <c r="L410" s="158"/>
      <c r="O410"/>
    </row>
    <row r="411" spans="1:15">
      <c r="A411" s="152" t="s">
        <v>1734</v>
      </c>
      <c r="B411" s="152">
        <v>465</v>
      </c>
      <c r="C411" s="153" t="s">
        <v>1724</v>
      </c>
      <c r="D411" s="153" t="s">
        <v>1725</v>
      </c>
      <c r="E411" s="153" t="s">
        <v>1726</v>
      </c>
      <c r="F411" s="153"/>
      <c r="G411" s="243"/>
      <c r="H411" s="155">
        <v>5.2999999999999999E-2</v>
      </c>
      <c r="I411" s="153"/>
      <c r="J411" s="156"/>
      <c r="K411" s="157"/>
      <c r="L411" s="158"/>
      <c r="O411"/>
    </row>
    <row r="412" spans="1:15">
      <c r="A412" s="152" t="s">
        <v>1735</v>
      </c>
      <c r="B412" s="152">
        <v>465</v>
      </c>
      <c r="C412" s="153" t="s">
        <v>1724</v>
      </c>
      <c r="D412" s="153" t="s">
        <v>1725</v>
      </c>
      <c r="E412" s="153" t="s">
        <v>1726</v>
      </c>
      <c r="F412" s="153"/>
      <c r="G412" s="243"/>
      <c r="H412" s="155">
        <v>5.2999999999999999E-2</v>
      </c>
      <c r="I412" s="153"/>
      <c r="J412" s="156"/>
      <c r="K412" s="157"/>
      <c r="L412" s="158"/>
      <c r="O412"/>
    </row>
    <row r="413" spans="1:15">
      <c r="A413" s="152" t="s">
        <v>1736</v>
      </c>
      <c r="B413" s="152">
        <v>465</v>
      </c>
      <c r="C413" s="153" t="s">
        <v>1724</v>
      </c>
      <c r="D413" s="153" t="s">
        <v>1725</v>
      </c>
      <c r="E413" s="153" t="s">
        <v>1726</v>
      </c>
      <c r="F413" s="153"/>
      <c r="G413" s="243"/>
      <c r="H413" s="155">
        <v>3.7999999999999999E-2</v>
      </c>
      <c r="I413" s="153"/>
      <c r="J413" s="156"/>
      <c r="K413" s="157"/>
      <c r="L413" s="158"/>
      <c r="O413"/>
    </row>
    <row r="414" spans="1:15">
      <c r="A414" s="152" t="s">
        <v>1737</v>
      </c>
      <c r="B414" s="152">
        <v>465</v>
      </c>
      <c r="C414" s="153" t="s">
        <v>1724</v>
      </c>
      <c r="D414" s="153" t="s">
        <v>1725</v>
      </c>
      <c r="E414" s="153" t="s">
        <v>1726</v>
      </c>
      <c r="F414" s="153"/>
      <c r="G414" s="243"/>
      <c r="H414" s="155">
        <v>5.5E-2</v>
      </c>
      <c r="I414" s="153"/>
      <c r="J414" s="156"/>
      <c r="K414" s="157"/>
      <c r="L414" s="158"/>
      <c r="O414"/>
    </row>
    <row r="415" spans="1:15">
      <c r="A415" s="152" t="s">
        <v>1738</v>
      </c>
      <c r="B415" s="152">
        <v>465</v>
      </c>
      <c r="C415" s="153" t="s">
        <v>1724</v>
      </c>
      <c r="D415" s="153" t="s">
        <v>1725</v>
      </c>
      <c r="E415" s="153" t="s">
        <v>1726</v>
      </c>
      <c r="F415" s="153"/>
      <c r="G415" s="243"/>
      <c r="H415" s="155">
        <v>4.2999999999999997E-2</v>
      </c>
      <c r="I415" s="153"/>
      <c r="J415" s="156"/>
      <c r="K415" s="157"/>
      <c r="L415" s="158"/>
      <c r="O415"/>
    </row>
    <row r="416" spans="1:15">
      <c r="A416" s="152" t="s">
        <v>1739</v>
      </c>
      <c r="B416" s="152">
        <v>465</v>
      </c>
      <c r="C416" s="153" t="s">
        <v>1724</v>
      </c>
      <c r="D416" s="153" t="s">
        <v>1725</v>
      </c>
      <c r="E416" s="153" t="s">
        <v>1726</v>
      </c>
      <c r="F416" s="153"/>
      <c r="G416" s="243"/>
      <c r="H416" s="155">
        <v>4.2000000000000003E-2</v>
      </c>
      <c r="I416" s="153"/>
      <c r="J416" s="156"/>
      <c r="K416" s="157"/>
      <c r="L416" s="158"/>
      <c r="O416"/>
    </row>
    <row r="417" spans="1:15">
      <c r="A417" s="152" t="s">
        <v>1740</v>
      </c>
      <c r="B417" s="152">
        <v>465</v>
      </c>
      <c r="C417" s="153" t="s">
        <v>1724</v>
      </c>
      <c r="D417" s="153" t="s">
        <v>1725</v>
      </c>
      <c r="E417" s="153" t="s">
        <v>1726</v>
      </c>
      <c r="F417" s="153"/>
      <c r="G417" s="243"/>
      <c r="H417" s="155">
        <v>4.5999999999999999E-2</v>
      </c>
      <c r="I417" s="153"/>
      <c r="J417" s="156"/>
      <c r="K417" s="157"/>
      <c r="L417" s="158"/>
      <c r="O417"/>
    </row>
    <row r="418" spans="1:15">
      <c r="A418" s="152" t="s">
        <v>1741</v>
      </c>
      <c r="B418" s="152">
        <v>465</v>
      </c>
      <c r="C418" s="153" t="s">
        <v>1724</v>
      </c>
      <c r="D418" s="153" t="s">
        <v>1725</v>
      </c>
      <c r="E418" s="153" t="s">
        <v>1726</v>
      </c>
      <c r="F418" s="153"/>
      <c r="G418" s="243"/>
      <c r="H418" s="155">
        <v>7.8E-2</v>
      </c>
      <c r="I418" s="153"/>
      <c r="J418" s="156"/>
      <c r="K418" s="157"/>
      <c r="L418" s="158"/>
      <c r="O418"/>
    </row>
    <row r="419" spans="1:15">
      <c r="A419" s="152" t="s">
        <v>1742</v>
      </c>
      <c r="B419" s="152">
        <v>465</v>
      </c>
      <c r="C419" s="153" t="s">
        <v>1724</v>
      </c>
      <c r="D419" s="153" t="s">
        <v>1725</v>
      </c>
      <c r="E419" s="153" t="s">
        <v>1726</v>
      </c>
      <c r="F419" s="153"/>
      <c r="G419" s="243"/>
      <c r="H419" s="155">
        <v>7.2999999999999995E-2</v>
      </c>
      <c r="I419" s="153"/>
      <c r="J419" s="156"/>
      <c r="K419" s="157"/>
      <c r="L419" s="158"/>
      <c r="O419"/>
    </row>
    <row r="420" spans="1:15">
      <c r="A420" s="152" t="s">
        <v>1743</v>
      </c>
      <c r="B420" s="152">
        <v>465</v>
      </c>
      <c r="C420" s="153" t="s">
        <v>1724</v>
      </c>
      <c r="D420" s="153" t="s">
        <v>1725</v>
      </c>
      <c r="E420" s="153" t="s">
        <v>1726</v>
      </c>
      <c r="F420" s="153"/>
      <c r="G420" s="243"/>
      <c r="H420" s="155">
        <v>8.8000000000000009E-2</v>
      </c>
      <c r="I420" s="153"/>
      <c r="J420" s="156"/>
      <c r="K420" s="157"/>
      <c r="L420" s="158"/>
      <c r="O420"/>
    </row>
    <row r="421" spans="1:15">
      <c r="A421" s="152" t="s">
        <v>1744</v>
      </c>
      <c r="B421" s="152">
        <v>465</v>
      </c>
      <c r="C421" s="153" t="s">
        <v>1724</v>
      </c>
      <c r="D421" s="153" t="s">
        <v>1725</v>
      </c>
      <c r="E421" s="153" t="s">
        <v>1726</v>
      </c>
      <c r="F421" s="153"/>
      <c r="G421" s="243"/>
      <c r="H421" s="155">
        <v>0.04</v>
      </c>
      <c r="I421" s="153"/>
      <c r="J421" s="156"/>
      <c r="K421" s="157"/>
      <c r="L421" s="158"/>
      <c r="O421"/>
    </row>
    <row r="422" spans="1:15" ht="17" thickBot="1">
      <c r="A422" s="168" t="s">
        <v>1745</v>
      </c>
      <c r="B422" s="168">
        <v>465</v>
      </c>
      <c r="C422" s="169" t="s">
        <v>1724</v>
      </c>
      <c r="D422" s="169" t="s">
        <v>1725</v>
      </c>
      <c r="E422" s="169" t="s">
        <v>1726</v>
      </c>
      <c r="F422" s="169"/>
      <c r="G422" s="244"/>
      <c r="H422" s="171">
        <v>3.3000000000000002E-2</v>
      </c>
      <c r="I422" s="169"/>
      <c r="J422" s="172">
        <f>AVERAGE(H403:H422)</f>
        <v>5.3850000000000009E-2</v>
      </c>
      <c r="K422" s="173">
        <v>465</v>
      </c>
      <c r="L422" s="174">
        <v>20</v>
      </c>
      <c r="M422" s="146" t="s">
        <v>2077</v>
      </c>
      <c r="O422"/>
    </row>
    <row r="423" spans="1:15" ht="17" thickTop="1">
      <c r="G423" s="175"/>
      <c r="I423"/>
      <c r="O423"/>
    </row>
    <row r="424" spans="1:15">
      <c r="A424" s="152" t="s">
        <v>1746</v>
      </c>
      <c r="B424" s="152">
        <v>478</v>
      </c>
      <c r="C424" s="153" t="s">
        <v>1724</v>
      </c>
      <c r="D424" s="153" t="s">
        <v>1725</v>
      </c>
      <c r="E424" s="153" t="s">
        <v>1747</v>
      </c>
      <c r="F424" s="153"/>
      <c r="G424" s="243"/>
      <c r="H424" s="155">
        <v>0.107</v>
      </c>
      <c r="I424" s="153"/>
      <c r="J424" s="156"/>
      <c r="K424" s="157"/>
      <c r="L424" s="158"/>
      <c r="O424"/>
    </row>
    <row r="425" spans="1:15">
      <c r="A425" s="152" t="s">
        <v>1748</v>
      </c>
      <c r="B425" s="152">
        <v>478</v>
      </c>
      <c r="C425" s="153" t="s">
        <v>1724</v>
      </c>
      <c r="D425" s="153" t="s">
        <v>1725</v>
      </c>
      <c r="E425" s="153" t="s">
        <v>1747</v>
      </c>
      <c r="F425" s="153"/>
      <c r="G425" s="243"/>
      <c r="H425" s="155">
        <v>0.159</v>
      </c>
      <c r="I425" s="153"/>
      <c r="J425" s="156"/>
      <c r="K425" s="157"/>
      <c r="L425" s="158"/>
      <c r="O425"/>
    </row>
    <row r="426" spans="1:15">
      <c r="A426" s="152" t="s">
        <v>1749</v>
      </c>
      <c r="B426" s="152">
        <v>478</v>
      </c>
      <c r="C426" s="153" t="s">
        <v>1724</v>
      </c>
      <c r="D426" s="153" t="s">
        <v>1725</v>
      </c>
      <c r="E426" s="153" t="s">
        <v>1747</v>
      </c>
      <c r="F426" s="153"/>
      <c r="G426" s="243"/>
      <c r="H426" s="155">
        <v>5.5E-2</v>
      </c>
      <c r="I426" s="153"/>
      <c r="J426" s="156"/>
      <c r="K426" s="157"/>
      <c r="L426" s="158"/>
      <c r="O426"/>
    </row>
    <row r="427" spans="1:15">
      <c r="A427" s="152" t="s">
        <v>1750</v>
      </c>
      <c r="B427" s="152">
        <v>478</v>
      </c>
      <c r="C427" s="153" t="s">
        <v>1724</v>
      </c>
      <c r="D427" s="153" t="s">
        <v>1725</v>
      </c>
      <c r="E427" s="153" t="s">
        <v>1747</v>
      </c>
      <c r="F427" s="153"/>
      <c r="G427" s="243"/>
      <c r="H427" s="155">
        <v>6.4000000000000001E-2</v>
      </c>
      <c r="I427" s="153"/>
      <c r="J427" s="156"/>
      <c r="K427" s="157"/>
      <c r="L427" s="158"/>
      <c r="O427"/>
    </row>
    <row r="428" spans="1:15">
      <c r="A428" s="152" t="s">
        <v>1751</v>
      </c>
      <c r="B428" s="152">
        <v>478</v>
      </c>
      <c r="C428" s="153" t="s">
        <v>1724</v>
      </c>
      <c r="D428" s="153" t="s">
        <v>1725</v>
      </c>
      <c r="E428" s="153" t="s">
        <v>1747</v>
      </c>
      <c r="F428" s="153"/>
      <c r="G428" s="243"/>
      <c r="H428" s="155">
        <v>3.7999999999999999E-2</v>
      </c>
      <c r="I428" s="153"/>
      <c r="J428" s="156"/>
      <c r="K428" s="157"/>
      <c r="L428" s="158"/>
      <c r="O428"/>
    </row>
    <row r="429" spans="1:15">
      <c r="A429" s="152" t="s">
        <v>1752</v>
      </c>
      <c r="B429" s="152">
        <v>478</v>
      </c>
      <c r="C429" s="153" t="s">
        <v>1724</v>
      </c>
      <c r="D429" s="153" t="s">
        <v>1725</v>
      </c>
      <c r="E429" s="153" t="s">
        <v>1747</v>
      </c>
      <c r="F429" s="153"/>
      <c r="G429" s="243"/>
      <c r="H429" s="155">
        <v>0.109</v>
      </c>
      <c r="I429" s="153"/>
      <c r="J429" s="156"/>
      <c r="K429" s="157"/>
      <c r="L429" s="158"/>
      <c r="O429"/>
    </row>
    <row r="430" spans="1:15">
      <c r="A430" s="152" t="s">
        <v>1753</v>
      </c>
      <c r="B430" s="152">
        <v>478</v>
      </c>
      <c r="C430" s="153" t="s">
        <v>1724</v>
      </c>
      <c r="D430" s="153" t="s">
        <v>1725</v>
      </c>
      <c r="E430" s="153" t="s">
        <v>1747</v>
      </c>
      <c r="F430" s="153"/>
      <c r="G430" s="243"/>
      <c r="H430" s="155">
        <v>0.11599999999999999</v>
      </c>
      <c r="I430" s="153"/>
      <c r="J430" s="156"/>
      <c r="K430" s="157"/>
      <c r="L430" s="158"/>
      <c r="O430"/>
    </row>
    <row r="431" spans="1:15">
      <c r="A431" s="152" t="s">
        <v>1754</v>
      </c>
      <c r="B431" s="152">
        <v>478</v>
      </c>
      <c r="C431" s="153" t="s">
        <v>1724</v>
      </c>
      <c r="D431" s="153" t="s">
        <v>1725</v>
      </c>
      <c r="E431" s="153" t="s">
        <v>1747</v>
      </c>
      <c r="F431" s="153"/>
      <c r="G431" s="243"/>
      <c r="H431" s="155">
        <v>4.5999999999999999E-2</v>
      </c>
      <c r="I431" s="153"/>
      <c r="J431" s="156"/>
      <c r="K431" s="157"/>
      <c r="L431" s="158"/>
      <c r="O431"/>
    </row>
    <row r="432" spans="1:15" ht="17" thickBot="1">
      <c r="A432" s="168" t="s">
        <v>1755</v>
      </c>
      <c r="B432" s="168">
        <v>478</v>
      </c>
      <c r="C432" s="169" t="s">
        <v>1724</v>
      </c>
      <c r="D432" s="169" t="s">
        <v>1725</v>
      </c>
      <c r="E432" s="169" t="s">
        <v>1747</v>
      </c>
      <c r="F432" s="169"/>
      <c r="G432" s="244"/>
      <c r="H432" s="171">
        <v>8.4000000000000005E-2</v>
      </c>
      <c r="I432" s="169"/>
      <c r="J432" s="172">
        <f>AVERAGE(H424:H432)</f>
        <v>8.6444444444444449E-2</v>
      </c>
      <c r="K432" s="173">
        <v>478</v>
      </c>
      <c r="L432" s="174">
        <v>9</v>
      </c>
      <c r="M432" s="146" t="s">
        <v>2077</v>
      </c>
      <c r="O432"/>
    </row>
    <row r="433" spans="1:18" ht="17" thickTop="1">
      <c r="G433" s="175"/>
      <c r="I433"/>
      <c r="O433"/>
    </row>
    <row r="434" spans="1:18">
      <c r="A434" s="189" t="s">
        <v>1756</v>
      </c>
      <c r="B434" s="189">
        <v>485</v>
      </c>
      <c r="C434" s="190" t="s">
        <v>1373</v>
      </c>
      <c r="D434" s="190" t="s">
        <v>1757</v>
      </c>
      <c r="E434" s="190"/>
      <c r="F434" s="190"/>
      <c r="G434" s="190" t="s">
        <v>1756</v>
      </c>
      <c r="H434" s="192">
        <v>2.6674589402893998E-2</v>
      </c>
      <c r="I434" s="193"/>
      <c r="J434" s="194"/>
      <c r="K434" s="195"/>
      <c r="L434" s="158"/>
    </row>
    <row r="435" spans="1:18">
      <c r="A435" s="189" t="s">
        <v>1758</v>
      </c>
      <c r="B435" s="189">
        <v>485</v>
      </c>
      <c r="C435" s="190" t="s">
        <v>1373</v>
      </c>
      <c r="D435" s="190" t="s">
        <v>1757</v>
      </c>
      <c r="E435" s="190"/>
      <c r="F435" s="190"/>
      <c r="G435" s="190" t="s">
        <v>1758</v>
      </c>
      <c r="H435" s="192">
        <v>3.7130864717700982E-2</v>
      </c>
      <c r="I435" s="193"/>
      <c r="J435" s="194"/>
      <c r="K435" s="195"/>
      <c r="L435" s="158"/>
    </row>
    <row r="436" spans="1:18" ht="17" thickBot="1">
      <c r="A436" s="183" t="s">
        <v>1759</v>
      </c>
      <c r="B436" s="183">
        <v>485</v>
      </c>
      <c r="C436" s="184" t="s">
        <v>1373</v>
      </c>
      <c r="D436" s="184" t="s">
        <v>1757</v>
      </c>
      <c r="E436" s="184"/>
      <c r="F436" s="184"/>
      <c r="G436" s="184" t="s">
        <v>1759</v>
      </c>
      <c r="H436" s="185">
        <v>4.2616783509218714E-2</v>
      </c>
      <c r="I436" s="197"/>
      <c r="J436" s="186">
        <f>AVERAGE(H434:H436)</f>
        <v>3.5474079209937899E-2</v>
      </c>
      <c r="K436" s="187">
        <v>485</v>
      </c>
      <c r="L436" s="245">
        <v>3</v>
      </c>
      <c r="O436"/>
    </row>
    <row r="437" spans="1:18" ht="17" thickTop="1">
      <c r="C437" s="198"/>
      <c r="D437" s="198"/>
      <c r="E437" s="239"/>
      <c r="F437" s="239"/>
      <c r="L437" s="246"/>
      <c r="O437"/>
    </row>
    <row r="438" spans="1:18" ht="17" thickBot="1">
      <c r="A438" s="183" t="s">
        <v>1760</v>
      </c>
      <c r="B438" s="183">
        <v>485</v>
      </c>
      <c r="C438" s="184" t="s">
        <v>1367</v>
      </c>
      <c r="D438" s="184" t="s">
        <v>1678</v>
      </c>
      <c r="E438" s="184"/>
      <c r="F438" s="184"/>
      <c r="G438" s="183" t="s">
        <v>1760</v>
      </c>
      <c r="H438" s="185">
        <v>5.9396086634253518E-2</v>
      </c>
      <c r="I438" s="197"/>
      <c r="J438" s="186">
        <f>H438</f>
        <v>5.9396086634253518E-2</v>
      </c>
      <c r="K438" s="187">
        <v>485</v>
      </c>
      <c r="L438" s="245">
        <v>1</v>
      </c>
      <c r="M438" s="207"/>
      <c r="N438" s="208"/>
      <c r="O438" s="206"/>
    </row>
    <row r="439" spans="1:18" ht="6" customHeight="1" thickTop="1">
      <c r="A439" s="204"/>
      <c r="C439" s="198"/>
      <c r="D439" s="198"/>
      <c r="E439" s="239"/>
      <c r="F439" s="239"/>
      <c r="G439" s="204"/>
      <c r="L439" s="217"/>
      <c r="M439" s="207"/>
      <c r="N439" s="208"/>
      <c r="O439" s="206"/>
    </row>
    <row r="440" spans="1:18">
      <c r="A440" s="250"/>
      <c r="B440" s="250"/>
      <c r="C440" s="251"/>
      <c r="D440" s="251"/>
      <c r="E440" s="251"/>
      <c r="F440" s="251"/>
      <c r="G440" s="250"/>
      <c r="H440" s="253"/>
      <c r="I440" s="254"/>
      <c r="J440" s="238"/>
      <c r="K440" s="255"/>
      <c r="L440" s="261"/>
      <c r="M440" s="236"/>
      <c r="N440" s="237" t="s">
        <v>1761</v>
      </c>
      <c r="O440" s="238">
        <f>AVERAGE(J438,J436,J432,J422,J401,J377,J375,J373,J369)</f>
        <v>4.3717585872133903E-2</v>
      </c>
    </row>
    <row r="441" spans="1:18">
      <c r="A441" s="204"/>
      <c r="C441" s="198"/>
      <c r="D441" s="198"/>
      <c r="E441" s="239"/>
      <c r="F441" s="239"/>
      <c r="G441" s="204"/>
      <c r="L441" s="217"/>
      <c r="M441" s="207"/>
      <c r="N441" s="208"/>
      <c r="O441" s="206"/>
    </row>
    <row r="442" spans="1:18">
      <c r="A442" s="152" t="s">
        <v>1762</v>
      </c>
      <c r="B442" s="152">
        <v>520</v>
      </c>
      <c r="C442" s="153" t="s">
        <v>1763</v>
      </c>
      <c r="D442" s="153" t="s">
        <v>1764</v>
      </c>
      <c r="E442" s="153" t="s">
        <v>1765</v>
      </c>
      <c r="F442" s="153"/>
      <c r="G442" s="243"/>
      <c r="H442" s="155">
        <v>5.2000000000000005E-2</v>
      </c>
      <c r="I442" s="153"/>
      <c r="J442" s="156"/>
      <c r="K442" s="157"/>
      <c r="L442" s="158"/>
      <c r="O442"/>
    </row>
    <row r="443" spans="1:18">
      <c r="A443" s="152" t="s">
        <v>1766</v>
      </c>
      <c r="B443" s="152">
        <v>520</v>
      </c>
      <c r="C443" s="153" t="s">
        <v>1763</v>
      </c>
      <c r="D443" s="153" t="s">
        <v>1764</v>
      </c>
      <c r="E443" s="153" t="s">
        <v>1765</v>
      </c>
      <c r="F443" s="153"/>
      <c r="G443" s="243"/>
      <c r="H443" s="155">
        <v>5.7999999999999996E-2</v>
      </c>
      <c r="I443" s="153"/>
      <c r="J443" s="156"/>
      <c r="K443" s="157"/>
      <c r="L443" s="158"/>
      <c r="O443"/>
      <c r="R443" s="147"/>
    </row>
    <row r="444" spans="1:18">
      <c r="A444" s="152" t="s">
        <v>1767</v>
      </c>
      <c r="B444" s="152">
        <v>520</v>
      </c>
      <c r="C444" s="153" t="s">
        <v>1763</v>
      </c>
      <c r="D444" s="153" t="s">
        <v>1764</v>
      </c>
      <c r="E444" s="153" t="s">
        <v>1765</v>
      </c>
      <c r="F444" s="153"/>
      <c r="G444" s="243"/>
      <c r="H444" s="155">
        <v>7.2000000000000008E-2</v>
      </c>
      <c r="I444" s="153"/>
      <c r="J444" s="156"/>
      <c r="K444" s="157"/>
      <c r="L444" s="158"/>
      <c r="O444"/>
      <c r="R444" s="147"/>
    </row>
    <row r="445" spans="1:18">
      <c r="A445" s="152" t="s">
        <v>1768</v>
      </c>
      <c r="B445" s="152">
        <v>520</v>
      </c>
      <c r="C445" s="153" t="s">
        <v>1763</v>
      </c>
      <c r="D445" s="153" t="s">
        <v>1764</v>
      </c>
      <c r="E445" s="153" t="s">
        <v>1765</v>
      </c>
      <c r="F445" s="153"/>
      <c r="G445" s="243"/>
      <c r="H445" s="155">
        <v>7.6999999999999999E-2</v>
      </c>
      <c r="I445" s="153"/>
      <c r="J445" s="156"/>
      <c r="K445" s="157"/>
      <c r="L445" s="158"/>
      <c r="O445"/>
      <c r="R445" s="147"/>
    </row>
    <row r="446" spans="1:18">
      <c r="A446" s="152" t="s">
        <v>1769</v>
      </c>
      <c r="B446" s="152">
        <v>520</v>
      </c>
      <c r="C446" s="153" t="s">
        <v>1763</v>
      </c>
      <c r="D446" s="153" t="s">
        <v>1764</v>
      </c>
      <c r="E446" s="153" t="s">
        <v>1765</v>
      </c>
      <c r="F446" s="153"/>
      <c r="G446" s="243"/>
      <c r="H446" s="155">
        <v>0.09</v>
      </c>
      <c r="I446" s="153"/>
      <c r="J446" s="156"/>
      <c r="K446" s="157"/>
      <c r="L446" s="158"/>
      <c r="O446"/>
      <c r="R446" s="147"/>
    </row>
    <row r="447" spans="1:18">
      <c r="A447" s="152" t="s">
        <v>1770</v>
      </c>
      <c r="B447" s="152">
        <v>520</v>
      </c>
      <c r="C447" s="153" t="s">
        <v>1763</v>
      </c>
      <c r="D447" s="153" t="s">
        <v>1764</v>
      </c>
      <c r="E447" s="153" t="s">
        <v>1765</v>
      </c>
      <c r="F447" s="153"/>
      <c r="G447" s="243"/>
      <c r="H447" s="155">
        <v>9.3000000000000013E-2</v>
      </c>
      <c r="I447" s="153"/>
      <c r="J447" s="156"/>
      <c r="K447" s="157"/>
      <c r="L447" s="158"/>
      <c r="O447"/>
      <c r="R447" s="147"/>
    </row>
    <row r="448" spans="1:18">
      <c r="A448" s="152" t="s">
        <v>1771</v>
      </c>
      <c r="B448" s="152">
        <v>520</v>
      </c>
      <c r="C448" s="153" t="s">
        <v>1763</v>
      </c>
      <c r="D448" s="153" t="s">
        <v>1764</v>
      </c>
      <c r="E448" s="153" t="s">
        <v>1765</v>
      </c>
      <c r="F448" s="153"/>
      <c r="G448" s="243"/>
      <c r="H448" s="155">
        <v>9.4E-2</v>
      </c>
      <c r="I448" s="153"/>
      <c r="J448" s="156"/>
      <c r="K448" s="157"/>
      <c r="L448" s="158"/>
      <c r="O448"/>
      <c r="R448" s="147"/>
    </row>
    <row r="449" spans="1:15">
      <c r="A449" s="152" t="s">
        <v>1772</v>
      </c>
      <c r="B449" s="152">
        <v>520</v>
      </c>
      <c r="C449" s="153" t="s">
        <v>1763</v>
      </c>
      <c r="D449" s="153" t="s">
        <v>1764</v>
      </c>
      <c r="E449" s="153" t="s">
        <v>1765</v>
      </c>
      <c r="F449" s="153"/>
      <c r="G449" s="243"/>
      <c r="H449" s="155">
        <v>6.7000000000000004E-2</v>
      </c>
      <c r="I449" s="153"/>
      <c r="J449" s="156"/>
      <c r="K449" s="157"/>
      <c r="L449" s="158"/>
      <c r="O449"/>
    </row>
    <row r="450" spans="1:15">
      <c r="A450" s="152" t="s">
        <v>1773</v>
      </c>
      <c r="B450" s="152">
        <v>520</v>
      </c>
      <c r="C450" s="153" t="s">
        <v>1763</v>
      </c>
      <c r="D450" s="153" t="s">
        <v>1764</v>
      </c>
      <c r="E450" s="153" t="s">
        <v>1765</v>
      </c>
      <c r="F450" s="153"/>
      <c r="G450" s="243"/>
      <c r="H450" s="155">
        <v>7.2999999999999995E-2</v>
      </c>
      <c r="I450" s="153"/>
      <c r="J450" s="156"/>
      <c r="K450" s="157"/>
      <c r="L450" s="158"/>
      <c r="O450"/>
    </row>
    <row r="451" spans="1:15">
      <c r="A451" s="152" t="s">
        <v>1774</v>
      </c>
      <c r="B451" s="152">
        <v>520</v>
      </c>
      <c r="C451" s="153" t="s">
        <v>1763</v>
      </c>
      <c r="D451" s="153" t="s">
        <v>1764</v>
      </c>
      <c r="E451" s="153" t="s">
        <v>1765</v>
      </c>
      <c r="F451" s="153"/>
      <c r="G451" s="243"/>
      <c r="H451" s="155">
        <v>7.9000000000000001E-2</v>
      </c>
      <c r="I451" s="153"/>
      <c r="J451" s="156"/>
      <c r="K451" s="157"/>
      <c r="L451" s="158"/>
      <c r="O451"/>
    </row>
    <row r="452" spans="1:15">
      <c r="A452" s="152" t="s">
        <v>1775</v>
      </c>
      <c r="B452" s="152">
        <v>520</v>
      </c>
      <c r="C452" s="153" t="s">
        <v>1763</v>
      </c>
      <c r="D452" s="153" t="s">
        <v>1764</v>
      </c>
      <c r="E452" s="153" t="s">
        <v>1765</v>
      </c>
      <c r="F452" s="153"/>
      <c r="G452" s="243"/>
      <c r="H452" s="155">
        <v>0.14300000000000002</v>
      </c>
      <c r="I452" s="153"/>
      <c r="J452" s="156"/>
      <c r="K452" s="157"/>
      <c r="L452" s="158"/>
      <c r="O452"/>
    </row>
    <row r="453" spans="1:15">
      <c r="A453" s="152" t="s">
        <v>1776</v>
      </c>
      <c r="B453" s="152">
        <v>520</v>
      </c>
      <c r="C453" s="153" t="s">
        <v>1763</v>
      </c>
      <c r="D453" s="153" t="s">
        <v>1764</v>
      </c>
      <c r="E453" s="153" t="s">
        <v>1765</v>
      </c>
      <c r="F453" s="153"/>
      <c r="G453" s="243"/>
      <c r="H453" s="155">
        <v>7.5999999999999998E-2</v>
      </c>
      <c r="I453" s="153"/>
      <c r="J453" s="156"/>
      <c r="K453" s="157"/>
      <c r="L453" s="158"/>
      <c r="O453"/>
    </row>
    <row r="454" spans="1:15">
      <c r="A454" s="152" t="s">
        <v>1777</v>
      </c>
      <c r="B454" s="152">
        <v>520</v>
      </c>
      <c r="C454" s="153" t="s">
        <v>1763</v>
      </c>
      <c r="D454" s="153" t="s">
        <v>1764</v>
      </c>
      <c r="E454" s="153" t="s">
        <v>1765</v>
      </c>
      <c r="F454" s="153"/>
      <c r="G454" s="243"/>
      <c r="H454" s="155">
        <v>7.400000000000001E-2</v>
      </c>
      <c r="I454" s="153"/>
      <c r="J454" s="156"/>
      <c r="K454" s="157"/>
      <c r="L454" s="158"/>
      <c r="O454"/>
    </row>
    <row r="455" spans="1:15">
      <c r="A455" s="152" t="s">
        <v>1778</v>
      </c>
      <c r="B455" s="152">
        <v>520</v>
      </c>
      <c r="C455" s="153" t="s">
        <v>1763</v>
      </c>
      <c r="D455" s="153" t="s">
        <v>1764</v>
      </c>
      <c r="E455" s="153" t="s">
        <v>1765</v>
      </c>
      <c r="F455" s="153"/>
      <c r="G455" s="243"/>
      <c r="H455" s="155">
        <v>7.9000000000000001E-2</v>
      </c>
      <c r="I455" s="153"/>
      <c r="J455" s="156"/>
      <c r="K455" s="157"/>
      <c r="L455" s="158"/>
      <c r="O455"/>
    </row>
    <row r="456" spans="1:15">
      <c r="A456" s="152" t="s">
        <v>1779</v>
      </c>
      <c r="B456" s="152">
        <v>520</v>
      </c>
      <c r="C456" s="153" t="s">
        <v>1763</v>
      </c>
      <c r="D456" s="153" t="s">
        <v>1764</v>
      </c>
      <c r="E456" s="153" t="s">
        <v>1765</v>
      </c>
      <c r="F456" s="153"/>
      <c r="G456" s="243"/>
      <c r="H456" s="155">
        <v>0.08</v>
      </c>
      <c r="I456" s="153"/>
      <c r="J456" s="156"/>
      <c r="K456" s="157"/>
      <c r="L456" s="158"/>
      <c r="O456"/>
    </row>
    <row r="457" spans="1:15">
      <c r="A457" s="152" t="s">
        <v>1780</v>
      </c>
      <c r="B457" s="152">
        <v>520</v>
      </c>
      <c r="C457" s="153" t="s">
        <v>1763</v>
      </c>
      <c r="D457" s="153" t="s">
        <v>1764</v>
      </c>
      <c r="E457" s="153" t="s">
        <v>1765</v>
      </c>
      <c r="F457" s="153"/>
      <c r="G457" s="243"/>
      <c r="H457" s="155">
        <v>0.1</v>
      </c>
      <c r="I457" s="153"/>
      <c r="J457" s="156"/>
      <c r="K457" s="157"/>
      <c r="L457" s="158"/>
      <c r="O457"/>
    </row>
    <row r="458" spans="1:15">
      <c r="A458" s="152" t="s">
        <v>1781</v>
      </c>
      <c r="B458" s="152">
        <v>520</v>
      </c>
      <c r="C458" s="153" t="s">
        <v>1763</v>
      </c>
      <c r="D458" s="153" t="s">
        <v>1764</v>
      </c>
      <c r="E458" s="153" t="s">
        <v>1765</v>
      </c>
      <c r="F458" s="153"/>
      <c r="G458" s="243"/>
      <c r="H458" s="155">
        <v>0.183</v>
      </c>
      <c r="I458" s="153"/>
      <c r="J458" s="156"/>
      <c r="K458" s="157"/>
      <c r="L458" s="158"/>
      <c r="O458"/>
    </row>
    <row r="459" spans="1:15">
      <c r="A459" s="152" t="s">
        <v>1782</v>
      </c>
      <c r="B459" s="152">
        <v>520</v>
      </c>
      <c r="C459" s="153" t="s">
        <v>1763</v>
      </c>
      <c r="D459" s="153" t="s">
        <v>1764</v>
      </c>
      <c r="E459" s="153" t="s">
        <v>1765</v>
      </c>
      <c r="F459" s="153"/>
      <c r="G459" s="243"/>
      <c r="H459" s="155">
        <v>0.13400000000000001</v>
      </c>
      <c r="I459" s="153"/>
      <c r="J459" s="156"/>
      <c r="K459" s="157"/>
      <c r="L459" s="158"/>
      <c r="O459"/>
    </row>
    <row r="460" spans="1:15">
      <c r="A460" s="152" t="s">
        <v>1783</v>
      </c>
      <c r="B460" s="152">
        <v>520</v>
      </c>
      <c r="C460" s="153" t="s">
        <v>1763</v>
      </c>
      <c r="D460" s="153" t="s">
        <v>1764</v>
      </c>
      <c r="E460" s="153" t="s">
        <v>1765</v>
      </c>
      <c r="F460" s="153"/>
      <c r="G460" s="243"/>
      <c r="H460" s="155">
        <v>0.182</v>
      </c>
      <c r="I460" s="153"/>
      <c r="J460" s="156"/>
      <c r="K460" s="157"/>
      <c r="L460" s="158"/>
      <c r="O460"/>
    </row>
    <row r="461" spans="1:15" ht="17" thickBot="1">
      <c r="A461" s="168" t="s">
        <v>1784</v>
      </c>
      <c r="B461" s="168">
        <v>520</v>
      </c>
      <c r="C461" s="169" t="s">
        <v>1763</v>
      </c>
      <c r="D461" s="169" t="s">
        <v>1764</v>
      </c>
      <c r="E461" s="169" t="s">
        <v>1765</v>
      </c>
      <c r="F461" s="169"/>
      <c r="G461" s="244"/>
      <c r="H461" s="171">
        <v>0.24600000000000002</v>
      </c>
      <c r="I461" s="169"/>
      <c r="J461" s="172">
        <f>AVERAGE(H442:H461)</f>
        <v>0.1026</v>
      </c>
      <c r="K461" s="173">
        <v>520</v>
      </c>
      <c r="L461" s="174">
        <v>20</v>
      </c>
      <c r="M461" s="146" t="s">
        <v>2078</v>
      </c>
      <c r="O461"/>
    </row>
    <row r="462" spans="1:15" ht="17" thickTop="1">
      <c r="G462" s="175"/>
      <c r="I462"/>
      <c r="O462"/>
    </row>
    <row r="463" spans="1:15">
      <c r="A463" s="189" t="s">
        <v>1785</v>
      </c>
      <c r="B463" s="189">
        <v>520</v>
      </c>
      <c r="C463" s="190" t="s">
        <v>1367</v>
      </c>
      <c r="D463" s="190" t="s">
        <v>1786</v>
      </c>
      <c r="E463" s="262" t="s">
        <v>1787</v>
      </c>
      <c r="F463" s="262"/>
      <c r="G463" s="190"/>
      <c r="H463" s="192">
        <v>6.8958334465864662E-3</v>
      </c>
      <c r="I463" s="193"/>
      <c r="J463" s="194"/>
      <c r="K463" s="195"/>
      <c r="L463" s="158"/>
    </row>
    <row r="464" spans="1:15" ht="17" thickBot="1">
      <c r="A464" s="183" t="s">
        <v>1788</v>
      </c>
      <c r="B464" s="183">
        <v>520</v>
      </c>
      <c r="C464" s="184" t="s">
        <v>1367</v>
      </c>
      <c r="D464" s="184" t="s">
        <v>1786</v>
      </c>
      <c r="E464" s="247" t="s">
        <v>1787</v>
      </c>
      <c r="F464" s="247"/>
      <c r="G464" s="184"/>
      <c r="H464" s="185">
        <v>1.4214133139688884E-2</v>
      </c>
      <c r="I464" s="197"/>
      <c r="J464" s="186">
        <f>AVERAGE(H463:H464)</f>
        <v>1.0554983293137674E-2</v>
      </c>
      <c r="K464" s="187">
        <v>520</v>
      </c>
      <c r="L464" s="188">
        <v>2</v>
      </c>
    </row>
    <row r="465" spans="1:13" ht="17" thickTop="1">
      <c r="A465" s="204"/>
      <c r="C465" s="198"/>
      <c r="D465" s="198"/>
      <c r="E465" s="230"/>
      <c r="F465" s="230"/>
      <c r="G465" s="239"/>
    </row>
    <row r="466" spans="1:13">
      <c r="A466" s="189" t="s">
        <v>1789</v>
      </c>
      <c r="B466" s="189">
        <v>520</v>
      </c>
      <c r="C466" s="190" t="s">
        <v>1367</v>
      </c>
      <c r="D466" s="190" t="s">
        <v>1786</v>
      </c>
      <c r="E466" s="190" t="s">
        <v>1790</v>
      </c>
      <c r="F466" s="190"/>
      <c r="G466" s="190" t="s">
        <v>1791</v>
      </c>
      <c r="H466" s="192">
        <v>1.2017674253034164E-2</v>
      </c>
      <c r="I466" s="193"/>
      <c r="J466" s="194"/>
      <c r="K466" s="157"/>
      <c r="L466" s="158"/>
    </row>
    <row r="467" spans="1:13" ht="17" thickBot="1">
      <c r="A467" s="183" t="s">
        <v>1792</v>
      </c>
      <c r="B467" s="183">
        <v>520</v>
      </c>
      <c r="C467" s="184" t="s">
        <v>1367</v>
      </c>
      <c r="D467" s="184" t="s">
        <v>1786</v>
      </c>
      <c r="E467" s="184" t="s">
        <v>1790</v>
      </c>
      <c r="F467" s="184"/>
      <c r="G467" s="184" t="s">
        <v>1793</v>
      </c>
      <c r="H467" s="185">
        <v>1.3418133498870697E-2</v>
      </c>
      <c r="I467" s="197"/>
      <c r="J467" s="186">
        <f>AVERAGE(H466:H467)</f>
        <v>1.2717903875952431E-2</v>
      </c>
      <c r="K467" s="187">
        <v>520</v>
      </c>
      <c r="L467" s="188">
        <v>2</v>
      </c>
    </row>
    <row r="468" spans="1:13" ht="17" thickTop="1">
      <c r="A468" s="204"/>
      <c r="C468" s="198"/>
      <c r="D468" s="198"/>
      <c r="E468" s="198"/>
      <c r="F468" s="198"/>
      <c r="K468" s="213"/>
    </row>
    <row r="469" spans="1:13">
      <c r="A469" s="189" t="s">
        <v>1794</v>
      </c>
      <c r="B469" s="189">
        <v>520</v>
      </c>
      <c r="C469" s="190" t="s">
        <v>1367</v>
      </c>
      <c r="D469" s="190" t="s">
        <v>1786</v>
      </c>
      <c r="E469" s="262" t="s">
        <v>1795</v>
      </c>
      <c r="F469" s="262"/>
      <c r="G469" s="190"/>
      <c r="H469" s="192">
        <v>4.1465385755833133E-2</v>
      </c>
      <c r="I469" s="193"/>
      <c r="J469" s="194"/>
      <c r="K469" s="195"/>
      <c r="L469" s="158"/>
    </row>
    <row r="470" spans="1:13">
      <c r="A470" s="189" t="s">
        <v>1796</v>
      </c>
      <c r="B470" s="189">
        <v>520</v>
      </c>
      <c r="C470" s="190" t="s">
        <v>1367</v>
      </c>
      <c r="D470" s="190" t="s">
        <v>1786</v>
      </c>
      <c r="E470" s="190" t="s">
        <v>1797</v>
      </c>
      <c r="F470" s="190"/>
      <c r="G470" s="190" t="s">
        <v>1798</v>
      </c>
      <c r="H470" s="192">
        <v>5.3020132834936624E-2</v>
      </c>
      <c r="I470" s="193"/>
      <c r="J470" s="194"/>
      <c r="K470" s="195"/>
      <c r="L470" s="158"/>
    </row>
    <row r="471" spans="1:13" ht="17" thickBot="1">
      <c r="A471" s="183" t="s">
        <v>1799</v>
      </c>
      <c r="B471" s="183">
        <v>520</v>
      </c>
      <c r="C471" s="184" t="s">
        <v>1367</v>
      </c>
      <c r="D471" s="184" t="s">
        <v>1786</v>
      </c>
      <c r="E471" s="184" t="s">
        <v>1797</v>
      </c>
      <c r="F471" s="184"/>
      <c r="G471" s="184"/>
      <c r="H471" s="185">
        <v>6.6270436650305575E-2</v>
      </c>
      <c r="I471" s="197"/>
      <c r="J471" s="186">
        <f>AVERAGE(H469:H471)</f>
        <v>5.3585318413691775E-2</v>
      </c>
      <c r="K471" s="187">
        <v>520</v>
      </c>
      <c r="L471" s="188">
        <v>3</v>
      </c>
    </row>
    <row r="472" spans="1:13" ht="17" thickTop="1">
      <c r="A472" s="204"/>
      <c r="C472" s="198"/>
      <c r="D472" s="198"/>
      <c r="E472" s="198"/>
      <c r="F472" s="198"/>
      <c r="G472" s="239"/>
      <c r="K472" s="213"/>
    </row>
    <row r="473" spans="1:13">
      <c r="A473" s="152" t="s">
        <v>1800</v>
      </c>
      <c r="B473" s="152">
        <v>520</v>
      </c>
      <c r="C473" s="153" t="s">
        <v>1801</v>
      </c>
      <c r="D473" s="153" t="s">
        <v>1802</v>
      </c>
      <c r="E473" s="153" t="s">
        <v>1803</v>
      </c>
      <c r="F473" s="153" t="s">
        <v>1632</v>
      </c>
      <c r="G473" s="153"/>
      <c r="H473" s="155">
        <v>4.2699999999999995E-2</v>
      </c>
      <c r="I473" s="263"/>
      <c r="J473" s="156"/>
      <c r="K473" s="157"/>
      <c r="L473" s="158"/>
    </row>
    <row r="474" spans="1:13">
      <c r="A474" s="152" t="s">
        <v>1804</v>
      </c>
      <c r="B474" s="152">
        <v>520</v>
      </c>
      <c r="C474" s="153" t="s">
        <v>1801</v>
      </c>
      <c r="D474" s="153" t="s">
        <v>1802</v>
      </c>
      <c r="E474" s="153" t="s">
        <v>1803</v>
      </c>
      <c r="F474" s="153" t="s">
        <v>1632</v>
      </c>
      <c r="G474" s="153"/>
      <c r="H474" s="155">
        <v>5.7699999999999994E-2</v>
      </c>
      <c r="I474" s="263"/>
      <c r="J474" s="156"/>
      <c r="K474" s="157"/>
      <c r="L474" s="158"/>
    </row>
    <row r="475" spans="1:13">
      <c r="A475" s="152" t="s">
        <v>1805</v>
      </c>
      <c r="B475" s="152">
        <v>520</v>
      </c>
      <c r="C475" s="153" t="s">
        <v>1801</v>
      </c>
      <c r="D475" s="153" t="s">
        <v>1802</v>
      </c>
      <c r="E475" s="153" t="s">
        <v>1803</v>
      </c>
      <c r="F475" s="153" t="s">
        <v>1632</v>
      </c>
      <c r="G475" s="153"/>
      <c r="H475" s="155">
        <v>5.4800000000000001E-2</v>
      </c>
      <c r="I475" s="155"/>
      <c r="J475" s="156"/>
      <c r="K475" s="157"/>
      <c r="L475" s="158"/>
    </row>
    <row r="476" spans="1:13">
      <c r="A476" s="152" t="s">
        <v>1806</v>
      </c>
      <c r="B476" s="152">
        <v>520</v>
      </c>
      <c r="C476" s="153" t="s">
        <v>1801</v>
      </c>
      <c r="D476" s="153" t="s">
        <v>1802</v>
      </c>
      <c r="E476" s="153" t="s">
        <v>1803</v>
      </c>
      <c r="F476" s="153" t="s">
        <v>1632</v>
      </c>
      <c r="G476" s="153"/>
      <c r="H476" s="155">
        <v>3.6499999999999998E-2</v>
      </c>
      <c r="I476" s="155"/>
      <c r="J476" s="156"/>
      <c r="K476" s="157"/>
      <c r="L476" s="158"/>
    </row>
    <row r="477" spans="1:13">
      <c r="A477" s="152" t="s">
        <v>1807</v>
      </c>
      <c r="B477" s="152">
        <v>520</v>
      </c>
      <c r="C477" s="153" t="s">
        <v>1801</v>
      </c>
      <c r="D477" s="153" t="s">
        <v>1802</v>
      </c>
      <c r="E477" s="153" t="s">
        <v>1803</v>
      </c>
      <c r="F477" s="153" t="s">
        <v>1632</v>
      </c>
      <c r="G477" s="153"/>
      <c r="H477" s="155">
        <v>3.3000000000000002E-2</v>
      </c>
      <c r="I477" s="155"/>
      <c r="J477" s="156"/>
      <c r="K477" s="157"/>
      <c r="L477" s="158"/>
    </row>
    <row r="478" spans="1:13" ht="17" thickBot="1">
      <c r="A478" s="168" t="s">
        <v>1808</v>
      </c>
      <c r="B478" s="168">
        <v>520</v>
      </c>
      <c r="C478" s="169" t="s">
        <v>1801</v>
      </c>
      <c r="D478" s="169" t="s">
        <v>1802</v>
      </c>
      <c r="E478" s="169" t="s">
        <v>1803</v>
      </c>
      <c r="F478" s="169" t="s">
        <v>1632</v>
      </c>
      <c r="G478" s="169"/>
      <c r="H478" s="171">
        <v>5.04E-2</v>
      </c>
      <c r="I478" s="171"/>
      <c r="J478" s="172">
        <f>AVERAGE(H473:H478)</f>
        <v>4.5850000000000002E-2</v>
      </c>
      <c r="K478" s="173">
        <v>520</v>
      </c>
      <c r="L478" s="174">
        <v>6</v>
      </c>
      <c r="M478" s="146" t="s">
        <v>2079</v>
      </c>
    </row>
    <row r="479" spans="1:13" ht="17" thickTop="1">
      <c r="I479" s="147"/>
      <c r="L479" s="264"/>
    </row>
    <row r="480" spans="1:13">
      <c r="A480" s="189" t="s">
        <v>1809</v>
      </c>
      <c r="B480" s="189">
        <v>524</v>
      </c>
      <c r="C480" s="190" t="s">
        <v>1367</v>
      </c>
      <c r="D480" s="190" t="s">
        <v>1810</v>
      </c>
      <c r="E480" s="190" t="s">
        <v>1811</v>
      </c>
      <c r="F480" s="190" t="s">
        <v>1812</v>
      </c>
      <c r="G480" s="190" t="s">
        <v>1813</v>
      </c>
      <c r="H480" s="192">
        <v>7.2054954470586893E-2</v>
      </c>
      <c r="I480" s="155"/>
      <c r="J480" s="156"/>
      <c r="K480" s="157"/>
      <c r="L480" s="268"/>
    </row>
    <row r="481" spans="1:15">
      <c r="A481" s="189" t="s">
        <v>1814</v>
      </c>
      <c r="B481" s="189">
        <v>524</v>
      </c>
      <c r="C481" s="190" t="s">
        <v>1367</v>
      </c>
      <c r="D481" s="190" t="s">
        <v>1810</v>
      </c>
      <c r="E481" s="190" t="s">
        <v>1811</v>
      </c>
      <c r="F481" s="190" t="s">
        <v>1812</v>
      </c>
      <c r="G481" s="190" t="s">
        <v>1815</v>
      </c>
      <c r="H481" s="192">
        <v>7.6538911452313702E-2</v>
      </c>
      <c r="I481" s="155"/>
      <c r="J481" s="156"/>
      <c r="K481" s="157"/>
      <c r="L481" s="268"/>
    </row>
    <row r="482" spans="1:15">
      <c r="A482" s="189" t="s">
        <v>1816</v>
      </c>
      <c r="B482" s="189">
        <v>524</v>
      </c>
      <c r="C482" s="190" t="s">
        <v>1367</v>
      </c>
      <c r="D482" s="190" t="s">
        <v>1810</v>
      </c>
      <c r="E482" s="190" t="s">
        <v>1811</v>
      </c>
      <c r="F482" s="190" t="s">
        <v>1812</v>
      </c>
      <c r="G482" s="190" t="s">
        <v>1815</v>
      </c>
      <c r="H482" s="192">
        <v>6.16929705299612E-2</v>
      </c>
      <c r="I482" s="155"/>
      <c r="J482" s="194">
        <f>AVERAGE(H480:H482)</f>
        <v>7.0095612150953931E-2</v>
      </c>
      <c r="K482" s="195">
        <v>524</v>
      </c>
      <c r="L482" s="158">
        <v>3</v>
      </c>
    </row>
    <row r="483" spans="1:15">
      <c r="A483" s="210"/>
      <c r="B483" s="210"/>
      <c r="C483" s="211"/>
      <c r="D483" s="211"/>
      <c r="E483" s="211"/>
      <c r="F483" s="211"/>
      <c r="G483" s="211"/>
      <c r="H483" s="164"/>
      <c r="I483" s="147"/>
      <c r="L483" s="264"/>
    </row>
    <row r="484" spans="1:15">
      <c r="A484" s="189" t="s">
        <v>1817</v>
      </c>
      <c r="B484" s="189">
        <v>540</v>
      </c>
      <c r="C484" s="190" t="s">
        <v>1367</v>
      </c>
      <c r="D484" s="190" t="s">
        <v>1810</v>
      </c>
      <c r="E484" s="190" t="s">
        <v>1818</v>
      </c>
      <c r="F484" s="190" t="s">
        <v>1812</v>
      </c>
      <c r="G484" s="190" t="s">
        <v>1813</v>
      </c>
      <c r="H484" s="192">
        <v>8.4007940764246596E-3</v>
      </c>
      <c r="I484" s="155"/>
      <c r="J484" s="156"/>
      <c r="K484" s="157"/>
      <c r="L484" s="268"/>
    </row>
    <row r="485" spans="1:15">
      <c r="A485" s="189" t="s">
        <v>1819</v>
      </c>
      <c r="B485" s="189">
        <v>540</v>
      </c>
      <c r="C485" s="190" t="s">
        <v>1367</v>
      </c>
      <c r="D485" s="190" t="s">
        <v>1810</v>
      </c>
      <c r="E485" s="190" t="s">
        <v>1818</v>
      </c>
      <c r="F485" s="190" t="s">
        <v>1812</v>
      </c>
      <c r="G485" s="190" t="s">
        <v>1820</v>
      </c>
      <c r="H485" s="192">
        <v>1.95482818035707E-2</v>
      </c>
      <c r="I485" s="155"/>
      <c r="J485" s="156"/>
      <c r="K485" s="157"/>
      <c r="L485" s="268"/>
    </row>
    <row r="486" spans="1:15">
      <c r="A486" s="189" t="s">
        <v>1821</v>
      </c>
      <c r="B486" s="189">
        <v>540</v>
      </c>
      <c r="C486" s="190" t="s">
        <v>1367</v>
      </c>
      <c r="D486" s="190" t="s">
        <v>1810</v>
      </c>
      <c r="E486" s="190" t="s">
        <v>1818</v>
      </c>
      <c r="F486" s="190" t="s">
        <v>1812</v>
      </c>
      <c r="G486" s="190" t="s">
        <v>1820</v>
      </c>
      <c r="H486" s="192">
        <v>2.0678973759472599E-2</v>
      </c>
      <c r="I486" s="155"/>
      <c r="J486" s="194">
        <f>AVERAGE(H484:H486)</f>
        <v>1.6209349879822654E-2</v>
      </c>
      <c r="K486" s="195">
        <v>540</v>
      </c>
      <c r="L486" s="158">
        <v>3</v>
      </c>
    </row>
    <row r="488" spans="1:15">
      <c r="A488" s="265"/>
      <c r="B488" s="265"/>
      <c r="C488" s="266"/>
      <c r="D488" s="266"/>
      <c r="E488" s="266"/>
      <c r="F488" s="266"/>
      <c r="G488" s="266"/>
      <c r="H488" s="267"/>
      <c r="I488" s="155"/>
      <c r="J488" s="156"/>
      <c r="K488" s="157"/>
      <c r="L488" s="268"/>
    </row>
    <row r="489" spans="1:15">
      <c r="A489" s="152" t="s">
        <v>1822</v>
      </c>
      <c r="B489" s="152">
        <v>540</v>
      </c>
      <c r="C489" s="153" t="s">
        <v>1801</v>
      </c>
      <c r="D489" s="153" t="s">
        <v>1802</v>
      </c>
      <c r="E489" s="153" t="s">
        <v>1823</v>
      </c>
      <c r="F489" s="153"/>
      <c r="G489" s="257" t="s">
        <v>1824</v>
      </c>
      <c r="H489" s="155">
        <v>7.0000000000000007E-2</v>
      </c>
      <c r="I489" s="153"/>
      <c r="J489" s="156"/>
      <c r="K489" s="157"/>
      <c r="L489" s="158"/>
    </row>
    <row r="490" spans="1:15">
      <c r="A490" s="152" t="s">
        <v>1822</v>
      </c>
      <c r="B490" s="152">
        <v>540</v>
      </c>
      <c r="C490" s="153" t="s">
        <v>1801</v>
      </c>
      <c r="D490" s="153" t="s">
        <v>1802</v>
      </c>
      <c r="E490" s="153" t="s">
        <v>1823</v>
      </c>
      <c r="F490" s="153"/>
      <c r="G490" s="257" t="s">
        <v>1825</v>
      </c>
      <c r="H490" s="155">
        <v>0.06</v>
      </c>
      <c r="I490" s="153"/>
      <c r="J490" s="156"/>
      <c r="K490" s="157"/>
      <c r="L490" s="158"/>
    </row>
    <row r="491" spans="1:15">
      <c r="A491" s="152" t="s">
        <v>1822</v>
      </c>
      <c r="B491" s="152">
        <v>540</v>
      </c>
      <c r="C491" s="153" t="s">
        <v>1801</v>
      </c>
      <c r="D491" s="153" t="s">
        <v>1802</v>
      </c>
      <c r="E491" s="153" t="s">
        <v>1823</v>
      </c>
      <c r="F491" s="153"/>
      <c r="G491" s="257" t="s">
        <v>1826</v>
      </c>
      <c r="H491" s="155">
        <v>0.09</v>
      </c>
      <c r="I491" s="153"/>
      <c r="J491" s="156"/>
      <c r="K491" s="157"/>
      <c r="L491" s="158"/>
    </row>
    <row r="492" spans="1:15">
      <c r="A492" s="152" t="s">
        <v>1822</v>
      </c>
      <c r="B492" s="152">
        <v>540</v>
      </c>
      <c r="C492" s="153" t="s">
        <v>1801</v>
      </c>
      <c r="D492" s="153" t="s">
        <v>1802</v>
      </c>
      <c r="E492" s="153" t="s">
        <v>1823</v>
      </c>
      <c r="F492" s="153"/>
      <c r="G492" s="257" t="s">
        <v>1827</v>
      </c>
      <c r="H492" s="155">
        <v>0.14000000000000001</v>
      </c>
      <c r="I492" s="153"/>
      <c r="J492" s="156"/>
      <c r="K492" s="157"/>
      <c r="L492" s="158"/>
    </row>
    <row r="493" spans="1:15">
      <c r="A493" s="152" t="s">
        <v>1828</v>
      </c>
      <c r="B493" s="152">
        <v>540</v>
      </c>
      <c r="C493" s="153" t="s">
        <v>1801</v>
      </c>
      <c r="D493" s="153" t="s">
        <v>1802</v>
      </c>
      <c r="E493" s="153" t="s">
        <v>1823</v>
      </c>
      <c r="F493" s="153"/>
      <c r="G493" s="257" t="s">
        <v>1829</v>
      </c>
      <c r="H493" s="155">
        <v>0.13</v>
      </c>
      <c r="I493" s="153"/>
      <c r="J493" s="156"/>
      <c r="K493" s="157"/>
      <c r="L493" s="158"/>
    </row>
    <row r="494" spans="1:15">
      <c r="A494" s="152" t="s">
        <v>1828</v>
      </c>
      <c r="B494" s="152">
        <v>540</v>
      </c>
      <c r="C494" s="153" t="s">
        <v>1801</v>
      </c>
      <c r="D494" s="153" t="s">
        <v>1802</v>
      </c>
      <c r="E494" s="153" t="s">
        <v>1823</v>
      </c>
      <c r="F494" s="153"/>
      <c r="G494" s="257" t="s">
        <v>1830</v>
      </c>
      <c r="H494" s="155">
        <v>0.18</v>
      </c>
      <c r="I494" s="153"/>
      <c r="J494" s="156"/>
      <c r="K494" s="157"/>
      <c r="L494" s="158"/>
    </row>
    <row r="495" spans="1:15">
      <c r="A495" s="152" t="s">
        <v>1828</v>
      </c>
      <c r="B495" s="152">
        <v>540</v>
      </c>
      <c r="C495" s="153" t="s">
        <v>1801</v>
      </c>
      <c r="D495" s="153" t="s">
        <v>1802</v>
      </c>
      <c r="E495" s="153" t="s">
        <v>1823</v>
      </c>
      <c r="F495" s="153"/>
      <c r="G495" s="257" t="s">
        <v>1831</v>
      </c>
      <c r="H495" s="155">
        <v>0.15</v>
      </c>
      <c r="I495" s="153"/>
      <c r="J495" s="156"/>
      <c r="K495" s="157"/>
      <c r="L495" s="158"/>
      <c r="O495"/>
    </row>
    <row r="496" spans="1:15">
      <c r="A496" s="152" t="s">
        <v>1828</v>
      </c>
      <c r="B496" s="152">
        <v>540</v>
      </c>
      <c r="C496" s="153" t="s">
        <v>1801</v>
      </c>
      <c r="D496" s="153" t="s">
        <v>1802</v>
      </c>
      <c r="E496" s="153" t="s">
        <v>1823</v>
      </c>
      <c r="F496" s="153"/>
      <c r="G496" s="257" t="s">
        <v>1832</v>
      </c>
      <c r="H496" s="155">
        <v>0.18</v>
      </c>
      <c r="I496" s="153"/>
      <c r="J496" s="156"/>
      <c r="K496" s="157"/>
      <c r="L496" s="158"/>
      <c r="O496"/>
    </row>
    <row r="497" spans="1:15">
      <c r="A497" s="152" t="s">
        <v>1828</v>
      </c>
      <c r="B497" s="152">
        <v>540</v>
      </c>
      <c r="C497" s="153" t="s">
        <v>1801</v>
      </c>
      <c r="D497" s="153" t="s">
        <v>1802</v>
      </c>
      <c r="E497" s="153" t="s">
        <v>1823</v>
      </c>
      <c r="F497" s="153"/>
      <c r="G497" s="257" t="s">
        <v>1833</v>
      </c>
      <c r="H497" s="155">
        <v>0.15</v>
      </c>
      <c r="I497" s="153"/>
      <c r="J497" s="156"/>
      <c r="K497" s="157"/>
      <c r="L497" s="158"/>
      <c r="O497"/>
    </row>
    <row r="498" spans="1:15">
      <c r="A498" s="152" t="s">
        <v>1828</v>
      </c>
      <c r="B498" s="152">
        <v>540</v>
      </c>
      <c r="C498" s="153" t="s">
        <v>1801</v>
      </c>
      <c r="D498" s="153" t="s">
        <v>1802</v>
      </c>
      <c r="E498" s="153" t="s">
        <v>1823</v>
      </c>
      <c r="F498" s="153"/>
      <c r="G498" s="257" t="s">
        <v>1834</v>
      </c>
      <c r="H498" s="155">
        <v>0.11</v>
      </c>
      <c r="I498" s="153"/>
      <c r="J498" s="156"/>
      <c r="K498" s="157"/>
      <c r="L498" s="158"/>
      <c r="O498"/>
    </row>
    <row r="499" spans="1:15">
      <c r="A499" s="152" t="s">
        <v>1828</v>
      </c>
      <c r="B499" s="152">
        <v>540</v>
      </c>
      <c r="C499" s="153" t="s">
        <v>1801</v>
      </c>
      <c r="D499" s="153" t="s">
        <v>1802</v>
      </c>
      <c r="E499" s="153" t="s">
        <v>1823</v>
      </c>
      <c r="F499" s="153"/>
      <c r="G499" s="257" t="s">
        <v>1835</v>
      </c>
      <c r="H499" s="155">
        <v>0.12</v>
      </c>
      <c r="I499" s="153"/>
      <c r="J499" s="156"/>
      <c r="K499" s="157"/>
      <c r="L499" s="158"/>
      <c r="O499"/>
    </row>
    <row r="500" spans="1:15">
      <c r="A500" s="152" t="s">
        <v>1828</v>
      </c>
      <c r="B500" s="152">
        <v>540</v>
      </c>
      <c r="C500" s="153" t="s">
        <v>1801</v>
      </c>
      <c r="D500" s="153" t="s">
        <v>1802</v>
      </c>
      <c r="E500" s="153" t="s">
        <v>1823</v>
      </c>
      <c r="F500" s="153"/>
      <c r="G500" s="257" t="s">
        <v>1836</v>
      </c>
      <c r="H500" s="155">
        <v>0.1</v>
      </c>
      <c r="I500" s="153"/>
      <c r="J500" s="156"/>
      <c r="K500" s="157"/>
      <c r="L500" s="158"/>
      <c r="O500"/>
    </row>
    <row r="501" spans="1:15">
      <c r="A501" s="152" t="s">
        <v>1837</v>
      </c>
      <c r="B501" s="152">
        <v>540</v>
      </c>
      <c r="C501" s="153" t="s">
        <v>1801</v>
      </c>
      <c r="D501" s="153" t="s">
        <v>1802</v>
      </c>
      <c r="E501" s="153" t="s">
        <v>1823</v>
      </c>
      <c r="F501" s="153"/>
      <c r="G501" s="257" t="s">
        <v>1838</v>
      </c>
      <c r="H501" s="155">
        <v>0.11</v>
      </c>
      <c r="I501" s="153"/>
      <c r="J501" s="156"/>
      <c r="K501" s="157"/>
      <c r="L501" s="158"/>
      <c r="O501"/>
    </row>
    <row r="502" spans="1:15">
      <c r="A502" s="152" t="s">
        <v>1837</v>
      </c>
      <c r="B502" s="152">
        <v>540</v>
      </c>
      <c r="C502" s="153" t="s">
        <v>1801</v>
      </c>
      <c r="D502" s="153" t="s">
        <v>1802</v>
      </c>
      <c r="E502" s="153" t="s">
        <v>1823</v>
      </c>
      <c r="F502" s="153"/>
      <c r="G502" s="257" t="s">
        <v>1839</v>
      </c>
      <c r="H502" s="155">
        <v>7.0000000000000007E-2</v>
      </c>
      <c r="I502" s="153"/>
      <c r="J502" s="156"/>
      <c r="K502" s="157"/>
      <c r="L502" s="158"/>
      <c r="O502"/>
    </row>
    <row r="503" spans="1:15" ht="17" thickBot="1">
      <c r="A503" s="168" t="s">
        <v>1837</v>
      </c>
      <c r="B503" s="168">
        <v>540</v>
      </c>
      <c r="C503" s="169" t="s">
        <v>1801</v>
      </c>
      <c r="D503" s="169" t="s">
        <v>1802</v>
      </c>
      <c r="E503" s="169" t="s">
        <v>1823</v>
      </c>
      <c r="F503" s="169"/>
      <c r="G503" s="258" t="s">
        <v>1840</v>
      </c>
      <c r="H503" s="171">
        <v>7.0000000000000007E-2</v>
      </c>
      <c r="I503" s="169"/>
      <c r="J503" s="172">
        <f>AVERAGE(H489:H503)</f>
        <v>0.11533333333333334</v>
      </c>
      <c r="K503" s="173">
        <v>540</v>
      </c>
      <c r="L503" s="174">
        <v>15</v>
      </c>
      <c r="M503" s="146" t="s">
        <v>2080</v>
      </c>
      <c r="O503"/>
    </row>
    <row r="504" spans="1:15" ht="17" thickTop="1">
      <c r="G504" s="175"/>
      <c r="I504"/>
      <c r="O504"/>
    </row>
    <row r="505" spans="1:15" ht="17" thickBot="1">
      <c r="A505" s="168"/>
      <c r="B505" s="271">
        <v>540</v>
      </c>
      <c r="C505" s="258"/>
      <c r="D505" s="258"/>
      <c r="E505" s="258" t="s">
        <v>1841</v>
      </c>
      <c r="F505" s="258" t="s">
        <v>1842</v>
      </c>
      <c r="G505" s="258"/>
      <c r="H505" s="272">
        <v>9.1300000000000006E-2</v>
      </c>
      <c r="I505" s="258"/>
      <c r="J505" s="172">
        <f>H505</f>
        <v>9.1300000000000006E-2</v>
      </c>
      <c r="K505" s="173">
        <v>540</v>
      </c>
      <c r="L505" s="174">
        <v>1</v>
      </c>
      <c r="M505" s="146" t="s">
        <v>2081</v>
      </c>
      <c r="O505"/>
    </row>
    <row r="506" spans="1:15" ht="17" thickTop="1">
      <c r="B506" s="273"/>
      <c r="C506" s="175"/>
      <c r="D506" s="175"/>
      <c r="E506" s="175"/>
      <c r="F506" s="175"/>
      <c r="G506" s="175"/>
      <c r="H506" s="274"/>
      <c r="I506"/>
      <c r="O506"/>
    </row>
    <row r="507" spans="1:15" ht="17" thickBot="1">
      <c r="A507" s="183" t="s">
        <v>1843</v>
      </c>
      <c r="B507" s="183">
        <v>540</v>
      </c>
      <c r="C507" s="184" t="s">
        <v>1712</v>
      </c>
      <c r="D507" s="184"/>
      <c r="E507" s="184" t="s">
        <v>1844</v>
      </c>
      <c r="F507" s="184"/>
      <c r="G507" s="184" t="s">
        <v>1845</v>
      </c>
      <c r="H507" s="185">
        <v>8.4062775320138117E-3</v>
      </c>
      <c r="I507" s="197"/>
      <c r="J507" s="186">
        <f>H507</f>
        <v>8.4062775320138117E-3</v>
      </c>
      <c r="K507" s="187">
        <v>540</v>
      </c>
      <c r="L507" s="188">
        <v>1</v>
      </c>
    </row>
    <row r="508" spans="1:15" ht="17" thickTop="1">
      <c r="A508" s="210"/>
      <c r="B508" s="210"/>
      <c r="C508" s="211"/>
      <c r="D508" s="211"/>
      <c r="E508" s="211"/>
      <c r="F508" s="211"/>
      <c r="G508" s="211"/>
      <c r="H508" s="164"/>
      <c r="I508" s="249"/>
      <c r="J508" s="202"/>
      <c r="K508" s="213"/>
      <c r="O508"/>
    </row>
    <row r="509" spans="1:15">
      <c r="A509" s="189" t="s">
        <v>1846</v>
      </c>
      <c r="B509" s="189">
        <v>549</v>
      </c>
      <c r="C509" s="190" t="s">
        <v>1367</v>
      </c>
      <c r="D509" s="190" t="s">
        <v>1810</v>
      </c>
      <c r="E509" s="190" t="s">
        <v>1847</v>
      </c>
      <c r="F509" s="190" t="s">
        <v>1812</v>
      </c>
      <c r="G509" s="190" t="s">
        <v>1815</v>
      </c>
      <c r="H509" s="192">
        <v>2.0091569239048101E-2</v>
      </c>
      <c r="I509" s="193"/>
      <c r="J509" s="194"/>
      <c r="K509" s="195"/>
      <c r="L509" s="158"/>
      <c r="O509"/>
    </row>
    <row r="510" spans="1:15">
      <c r="A510" s="189" t="s">
        <v>1848</v>
      </c>
      <c r="B510" s="189">
        <v>549</v>
      </c>
      <c r="C510" s="190" t="s">
        <v>1367</v>
      </c>
      <c r="D510" s="190" t="s">
        <v>1810</v>
      </c>
      <c r="E510" s="190" t="s">
        <v>1847</v>
      </c>
      <c r="F510" s="190" t="s">
        <v>1812</v>
      </c>
      <c r="G510" s="190" t="s">
        <v>1849</v>
      </c>
      <c r="H510" s="192">
        <v>8.0156857400497397E-2</v>
      </c>
      <c r="I510" s="193"/>
      <c r="J510" s="194"/>
      <c r="K510" s="195"/>
      <c r="L510" s="158"/>
      <c r="O510"/>
    </row>
    <row r="511" spans="1:15">
      <c r="A511" s="189" t="s">
        <v>1850</v>
      </c>
      <c r="B511" s="189">
        <v>549</v>
      </c>
      <c r="C511" s="190" t="s">
        <v>1367</v>
      </c>
      <c r="D511" s="190" t="s">
        <v>1810</v>
      </c>
      <c r="E511" s="190" t="s">
        <v>1847</v>
      </c>
      <c r="F511" s="190" t="s">
        <v>1812</v>
      </c>
      <c r="G511" s="190" t="s">
        <v>1849</v>
      </c>
      <c r="H511" s="192">
        <v>1.17893540470359E-2</v>
      </c>
      <c r="I511" s="193"/>
      <c r="J511" s="194"/>
      <c r="K511" s="195"/>
      <c r="L511" s="158"/>
      <c r="O511"/>
    </row>
    <row r="512" spans="1:15">
      <c r="A512" s="189" t="s">
        <v>1851</v>
      </c>
      <c r="B512" s="189">
        <v>549</v>
      </c>
      <c r="C512" s="190" t="s">
        <v>1367</v>
      </c>
      <c r="D512" s="190" t="s">
        <v>1810</v>
      </c>
      <c r="E512" s="190" t="s">
        <v>1847</v>
      </c>
      <c r="F512" s="190" t="s">
        <v>1812</v>
      </c>
      <c r="G512" s="190" t="s">
        <v>1849</v>
      </c>
      <c r="H512" s="192">
        <v>1.52510356430557E-2</v>
      </c>
      <c r="I512" s="193"/>
      <c r="J512" s="194">
        <f>AVERAGE(H509:H512)</f>
        <v>3.1822204082409274E-2</v>
      </c>
      <c r="K512" s="195">
        <v>549</v>
      </c>
      <c r="L512" s="158">
        <v>4</v>
      </c>
    </row>
    <row r="513" spans="1:12">
      <c r="A513" s="204"/>
      <c r="C513" s="198"/>
      <c r="D513" s="198"/>
      <c r="E513" s="198"/>
      <c r="F513" s="198"/>
    </row>
    <row r="514" spans="1:12">
      <c r="A514" s="152" t="s">
        <v>1852</v>
      </c>
      <c r="B514" s="152">
        <v>550</v>
      </c>
      <c r="C514" s="153" t="s">
        <v>1801</v>
      </c>
      <c r="D514" s="153" t="s">
        <v>1802</v>
      </c>
      <c r="E514" s="153" t="s">
        <v>1853</v>
      </c>
      <c r="F514" s="153" t="s">
        <v>1632</v>
      </c>
      <c r="G514" s="153"/>
      <c r="H514" s="155">
        <v>6.7400000000000002E-2</v>
      </c>
      <c r="I514" s="263"/>
      <c r="J514" s="156"/>
      <c r="K514" s="157"/>
      <c r="L514" s="158"/>
    </row>
    <row r="515" spans="1:12">
      <c r="A515" s="152" t="s">
        <v>1854</v>
      </c>
      <c r="B515" s="152">
        <v>550</v>
      </c>
      <c r="C515" s="153" t="s">
        <v>1801</v>
      </c>
      <c r="D515" s="153" t="s">
        <v>1802</v>
      </c>
      <c r="E515" s="153" t="s">
        <v>1855</v>
      </c>
      <c r="F515" s="153" t="s">
        <v>1632</v>
      </c>
      <c r="G515" s="153"/>
      <c r="H515" s="155">
        <v>5.1399999999999994E-2</v>
      </c>
      <c r="I515" s="263"/>
      <c r="J515" s="156"/>
      <c r="K515" s="157"/>
      <c r="L515" s="158"/>
    </row>
    <row r="516" spans="1:12">
      <c r="A516" s="152" t="s">
        <v>1856</v>
      </c>
      <c r="B516" s="152">
        <v>550</v>
      </c>
      <c r="C516" s="153" t="s">
        <v>1801</v>
      </c>
      <c r="D516" s="153" t="s">
        <v>1802</v>
      </c>
      <c r="E516" s="153" t="s">
        <v>1855</v>
      </c>
      <c r="F516" s="153" t="s">
        <v>1632</v>
      </c>
      <c r="G516" s="153"/>
      <c r="H516" s="155">
        <v>4.8499999999999995E-2</v>
      </c>
      <c r="I516" s="263"/>
      <c r="J516" s="156"/>
      <c r="K516" s="157"/>
      <c r="L516" s="158"/>
    </row>
    <row r="517" spans="1:12">
      <c r="A517" s="152" t="s">
        <v>1857</v>
      </c>
      <c r="B517" s="152">
        <v>550</v>
      </c>
      <c r="C517" s="153" t="s">
        <v>1801</v>
      </c>
      <c r="D517" s="153" t="s">
        <v>1802</v>
      </c>
      <c r="E517" s="153" t="s">
        <v>1855</v>
      </c>
      <c r="F517" s="153" t="s">
        <v>1632</v>
      </c>
      <c r="G517" s="153"/>
      <c r="H517" s="155">
        <v>7.1399999999999991E-2</v>
      </c>
      <c r="I517" s="263"/>
      <c r="J517" s="156"/>
      <c r="K517" s="157"/>
      <c r="L517" s="158"/>
    </row>
    <row r="518" spans="1:12">
      <c r="A518" s="152" t="s">
        <v>1858</v>
      </c>
      <c r="B518" s="152">
        <v>550</v>
      </c>
      <c r="C518" s="153" t="s">
        <v>1801</v>
      </c>
      <c r="D518" s="153" t="s">
        <v>1802</v>
      </c>
      <c r="E518" s="153" t="s">
        <v>1855</v>
      </c>
      <c r="F518" s="153" t="s">
        <v>1632</v>
      </c>
      <c r="G518" s="153"/>
      <c r="H518" s="155">
        <v>5.6600000000000004E-2</v>
      </c>
      <c r="I518" s="263"/>
      <c r="J518" s="156"/>
      <c r="K518" s="157"/>
      <c r="L518" s="158"/>
    </row>
    <row r="519" spans="1:12">
      <c r="A519" s="152" t="s">
        <v>1859</v>
      </c>
      <c r="B519" s="152">
        <v>550</v>
      </c>
      <c r="C519" s="153" t="s">
        <v>1801</v>
      </c>
      <c r="D519" s="153" t="s">
        <v>1802</v>
      </c>
      <c r="E519" s="153" t="s">
        <v>1855</v>
      </c>
      <c r="F519" s="153" t="s">
        <v>1632</v>
      </c>
      <c r="G519" s="153"/>
      <c r="H519" s="155">
        <v>5.5899999999999998E-2</v>
      </c>
      <c r="I519" s="263"/>
      <c r="J519" s="156"/>
      <c r="K519" s="157"/>
      <c r="L519" s="158"/>
    </row>
    <row r="520" spans="1:12">
      <c r="A520" s="152" t="s">
        <v>1860</v>
      </c>
      <c r="B520" s="152">
        <v>550</v>
      </c>
      <c r="C520" s="153" t="s">
        <v>1801</v>
      </c>
      <c r="D520" s="153" t="s">
        <v>1802</v>
      </c>
      <c r="E520" s="153" t="s">
        <v>1855</v>
      </c>
      <c r="F520" s="153" t="s">
        <v>1632</v>
      </c>
      <c r="G520" s="153"/>
      <c r="H520" s="155">
        <v>5.1799999999999999E-2</v>
      </c>
      <c r="I520" s="263"/>
      <c r="J520" s="156"/>
      <c r="K520" s="157"/>
      <c r="L520" s="158"/>
    </row>
    <row r="521" spans="1:12">
      <c r="A521" s="152" t="s">
        <v>1861</v>
      </c>
      <c r="B521" s="152">
        <v>550</v>
      </c>
      <c r="C521" s="153" t="s">
        <v>1801</v>
      </c>
      <c r="D521" s="153" t="s">
        <v>1802</v>
      </c>
      <c r="E521" s="153" t="s">
        <v>1855</v>
      </c>
      <c r="F521" s="153" t="s">
        <v>1632</v>
      </c>
      <c r="G521" s="153"/>
      <c r="H521" s="155">
        <v>6.4699999999999994E-2</v>
      </c>
      <c r="I521" s="263"/>
      <c r="J521" s="156"/>
      <c r="K521" s="157"/>
      <c r="L521" s="158"/>
    </row>
    <row r="522" spans="1:12">
      <c r="A522" s="152" t="s">
        <v>1862</v>
      </c>
      <c r="B522" s="152">
        <v>550</v>
      </c>
      <c r="C522" s="153" t="s">
        <v>1801</v>
      </c>
      <c r="D522" s="153" t="s">
        <v>1802</v>
      </c>
      <c r="E522" s="153" t="s">
        <v>1863</v>
      </c>
      <c r="F522" s="153" t="s">
        <v>1632</v>
      </c>
      <c r="G522" s="153"/>
      <c r="H522" s="155">
        <v>7.4099999999999999E-2</v>
      </c>
      <c r="I522" s="263"/>
      <c r="J522" s="156"/>
      <c r="K522" s="157"/>
      <c r="L522" s="158"/>
    </row>
    <row r="523" spans="1:12">
      <c r="A523" s="152" t="s">
        <v>1864</v>
      </c>
      <c r="B523" s="152">
        <v>550</v>
      </c>
      <c r="C523" s="153" t="s">
        <v>1801</v>
      </c>
      <c r="D523" s="153" t="s">
        <v>1802</v>
      </c>
      <c r="E523" s="153" t="s">
        <v>1863</v>
      </c>
      <c r="F523" s="153" t="s">
        <v>1632</v>
      </c>
      <c r="G523" s="153"/>
      <c r="H523" s="155">
        <v>7.7600000000000002E-2</v>
      </c>
      <c r="I523" s="263"/>
      <c r="J523" s="156"/>
      <c r="K523" s="157"/>
      <c r="L523" s="158"/>
    </row>
    <row r="524" spans="1:12">
      <c r="A524" s="152" t="s">
        <v>1865</v>
      </c>
      <c r="B524" s="152">
        <v>550</v>
      </c>
      <c r="C524" s="153" t="s">
        <v>1801</v>
      </c>
      <c r="D524" s="153" t="s">
        <v>1802</v>
      </c>
      <c r="E524" s="153" t="s">
        <v>1863</v>
      </c>
      <c r="F524" s="153" t="s">
        <v>1632</v>
      </c>
      <c r="G524" s="153"/>
      <c r="H524" s="155">
        <v>7.6299999999999993E-2</v>
      </c>
      <c r="I524" s="263"/>
      <c r="J524" s="156"/>
      <c r="K524" s="157"/>
      <c r="L524" s="158"/>
    </row>
    <row r="525" spans="1:12">
      <c r="A525" s="152" t="s">
        <v>1866</v>
      </c>
      <c r="B525" s="152">
        <v>550</v>
      </c>
      <c r="C525" s="153" t="s">
        <v>1801</v>
      </c>
      <c r="D525" s="153" t="s">
        <v>1802</v>
      </c>
      <c r="E525" s="153" t="s">
        <v>1863</v>
      </c>
      <c r="F525" s="153" t="s">
        <v>1632</v>
      </c>
      <c r="G525" s="153"/>
      <c r="H525" s="155">
        <v>6.7099999999999993E-2</v>
      </c>
      <c r="I525" s="263"/>
      <c r="J525" s="156"/>
      <c r="K525" s="157"/>
      <c r="L525" s="158"/>
    </row>
    <row r="526" spans="1:12">
      <c r="A526" s="152" t="s">
        <v>1867</v>
      </c>
      <c r="B526" s="152">
        <v>550</v>
      </c>
      <c r="C526" s="153" t="s">
        <v>1801</v>
      </c>
      <c r="D526" s="153" t="s">
        <v>1802</v>
      </c>
      <c r="E526" s="153" t="s">
        <v>1863</v>
      </c>
      <c r="F526" s="153" t="s">
        <v>1632</v>
      </c>
      <c r="G526" s="153"/>
      <c r="H526" s="155">
        <v>5.62E-2</v>
      </c>
      <c r="I526" s="263"/>
      <c r="J526" s="156"/>
      <c r="K526" s="157"/>
      <c r="L526" s="158"/>
    </row>
    <row r="527" spans="1:12">
      <c r="A527" s="152" t="s">
        <v>1868</v>
      </c>
      <c r="B527" s="152">
        <v>550</v>
      </c>
      <c r="C527" s="153" t="s">
        <v>1801</v>
      </c>
      <c r="D527" s="153" t="s">
        <v>1802</v>
      </c>
      <c r="E527" s="153" t="s">
        <v>1869</v>
      </c>
      <c r="F527" s="153" t="s">
        <v>1632</v>
      </c>
      <c r="G527" s="153"/>
      <c r="H527" s="155">
        <v>8.5099999999999995E-2</v>
      </c>
      <c r="I527" s="263"/>
      <c r="J527" s="156"/>
      <c r="K527" s="157"/>
      <c r="L527" s="158"/>
    </row>
    <row r="528" spans="1:12">
      <c r="A528" s="152" t="s">
        <v>1870</v>
      </c>
      <c r="B528" s="152">
        <v>550</v>
      </c>
      <c r="C528" s="153" t="s">
        <v>1801</v>
      </c>
      <c r="D528" s="153" t="s">
        <v>1802</v>
      </c>
      <c r="E528" s="153" t="s">
        <v>1869</v>
      </c>
      <c r="F528" s="153" t="s">
        <v>1632</v>
      </c>
      <c r="G528" s="153"/>
      <c r="H528" s="155">
        <v>8.1199999999999994E-2</v>
      </c>
      <c r="I528" s="263"/>
      <c r="J528" s="156"/>
      <c r="K528" s="157"/>
      <c r="L528" s="158"/>
    </row>
    <row r="529" spans="1:13">
      <c r="A529" s="152" t="s">
        <v>1871</v>
      </c>
      <c r="B529" s="152">
        <v>550</v>
      </c>
      <c r="C529" s="153" t="s">
        <v>1801</v>
      </c>
      <c r="D529" s="153" t="s">
        <v>1802</v>
      </c>
      <c r="E529" s="153" t="s">
        <v>1869</v>
      </c>
      <c r="F529" s="153" t="s">
        <v>1632</v>
      </c>
      <c r="G529" s="153"/>
      <c r="H529" s="155">
        <v>8.0399999999999985E-2</v>
      </c>
      <c r="I529" s="263"/>
      <c r="J529" s="156"/>
      <c r="K529" s="157"/>
      <c r="L529" s="158"/>
    </row>
    <row r="530" spans="1:13">
      <c r="A530" s="152" t="s">
        <v>1872</v>
      </c>
      <c r="B530" s="152">
        <v>550</v>
      </c>
      <c r="C530" s="153" t="s">
        <v>1801</v>
      </c>
      <c r="D530" s="153" t="s">
        <v>1802</v>
      </c>
      <c r="E530" s="153" t="s">
        <v>1869</v>
      </c>
      <c r="F530" s="153" t="s">
        <v>1632</v>
      </c>
      <c r="G530" s="153"/>
      <c r="H530" s="155">
        <v>8.0600000000000005E-2</v>
      </c>
      <c r="I530" s="263"/>
      <c r="J530" s="156"/>
      <c r="K530" s="157"/>
      <c r="L530" s="158"/>
    </row>
    <row r="531" spans="1:13">
      <c r="A531" s="152" t="s">
        <v>1873</v>
      </c>
      <c r="B531" s="152">
        <v>550</v>
      </c>
      <c r="C531" s="153" t="s">
        <v>1801</v>
      </c>
      <c r="D531" s="153" t="s">
        <v>1802</v>
      </c>
      <c r="E531" s="153" t="s">
        <v>1869</v>
      </c>
      <c r="F531" s="153" t="s">
        <v>1632</v>
      </c>
      <c r="G531" s="153"/>
      <c r="H531" s="155">
        <v>0.1024</v>
      </c>
      <c r="I531" s="263"/>
      <c r="J531" s="156"/>
      <c r="K531" s="157"/>
      <c r="L531" s="158"/>
    </row>
    <row r="532" spans="1:13">
      <c r="A532" s="152" t="s">
        <v>1874</v>
      </c>
      <c r="B532" s="152">
        <v>550</v>
      </c>
      <c r="C532" s="153" t="s">
        <v>1801</v>
      </c>
      <c r="D532" s="153" t="s">
        <v>1802</v>
      </c>
      <c r="E532" s="153" t="s">
        <v>1875</v>
      </c>
      <c r="F532" s="153" t="s">
        <v>1632</v>
      </c>
      <c r="G532" s="153"/>
      <c r="H532" s="155">
        <v>7.2900000000000006E-2</v>
      </c>
      <c r="I532" s="263"/>
      <c r="J532" s="156"/>
      <c r="K532" s="157"/>
      <c r="L532" s="158"/>
    </row>
    <row r="533" spans="1:13">
      <c r="A533" s="152" t="s">
        <v>1876</v>
      </c>
      <c r="B533" s="152">
        <v>550</v>
      </c>
      <c r="C533" s="153" t="s">
        <v>1801</v>
      </c>
      <c r="D533" s="153" t="s">
        <v>1802</v>
      </c>
      <c r="E533" s="153" t="s">
        <v>1877</v>
      </c>
      <c r="F533" s="153" t="s">
        <v>1632</v>
      </c>
      <c r="G533" s="153"/>
      <c r="H533" s="155">
        <v>8.2200000000000009E-2</v>
      </c>
      <c r="I533" s="263"/>
      <c r="J533" s="156"/>
      <c r="K533" s="157"/>
      <c r="L533" s="158"/>
    </row>
    <row r="534" spans="1:13">
      <c r="A534" s="152" t="s">
        <v>1878</v>
      </c>
      <c r="B534" s="152">
        <v>550</v>
      </c>
      <c r="C534" s="153" t="s">
        <v>1801</v>
      </c>
      <c r="D534" s="153" t="s">
        <v>1802</v>
      </c>
      <c r="E534" s="153" t="s">
        <v>1877</v>
      </c>
      <c r="F534" s="153" t="s">
        <v>1632</v>
      </c>
      <c r="G534" s="153"/>
      <c r="H534" s="155">
        <v>8.09E-2</v>
      </c>
      <c r="I534" s="263"/>
      <c r="J534" s="156"/>
      <c r="K534" s="157"/>
      <c r="L534" s="158"/>
    </row>
    <row r="535" spans="1:13">
      <c r="A535" s="152" t="s">
        <v>1879</v>
      </c>
      <c r="B535" s="152">
        <v>550</v>
      </c>
      <c r="C535" s="153" t="s">
        <v>1801</v>
      </c>
      <c r="D535" s="153" t="s">
        <v>1802</v>
      </c>
      <c r="E535" s="153" t="s">
        <v>1877</v>
      </c>
      <c r="F535" s="153" t="s">
        <v>1632</v>
      </c>
      <c r="G535" s="153"/>
      <c r="H535" s="155">
        <v>7.5600000000000001E-2</v>
      </c>
      <c r="I535" s="263"/>
      <c r="J535" s="156"/>
      <c r="K535" s="157"/>
      <c r="L535" s="158"/>
    </row>
    <row r="536" spans="1:13" ht="17" thickBot="1">
      <c r="A536" s="168" t="s">
        <v>1880</v>
      </c>
      <c r="B536" s="168">
        <v>550</v>
      </c>
      <c r="C536" s="169" t="s">
        <v>1801</v>
      </c>
      <c r="D536" s="169" t="s">
        <v>1802</v>
      </c>
      <c r="E536" s="169" t="s">
        <v>1881</v>
      </c>
      <c r="F536" s="169" t="s">
        <v>1632</v>
      </c>
      <c r="G536" s="169"/>
      <c r="H536" s="171">
        <v>8.1799999999999998E-2</v>
      </c>
      <c r="I536" s="275"/>
      <c r="J536" s="172">
        <f>AVERAGE(H514:H536)</f>
        <v>7.1395652173913041E-2</v>
      </c>
      <c r="K536" s="173">
        <v>550</v>
      </c>
      <c r="L536" s="174">
        <v>23</v>
      </c>
      <c r="M536" s="146" t="s">
        <v>2079</v>
      </c>
    </row>
    <row r="537" spans="1:13" ht="17" thickTop="1">
      <c r="A537" s="210"/>
      <c r="B537" s="210"/>
      <c r="C537" s="211"/>
      <c r="D537" s="211"/>
      <c r="E537" s="211"/>
      <c r="F537" s="211"/>
      <c r="G537" s="211"/>
      <c r="H537" s="164"/>
      <c r="I537" s="249"/>
    </row>
    <row r="538" spans="1:13">
      <c r="A538" s="152" t="s">
        <v>1882</v>
      </c>
      <c r="B538" s="152">
        <v>550</v>
      </c>
      <c r="C538" s="153" t="s">
        <v>1801</v>
      </c>
      <c r="D538" s="153" t="s">
        <v>1802</v>
      </c>
      <c r="E538" s="153" t="s">
        <v>1883</v>
      </c>
      <c r="F538" s="153" t="s">
        <v>1632</v>
      </c>
      <c r="G538" s="153"/>
      <c r="H538" s="155">
        <v>8.1500000000000003E-2</v>
      </c>
      <c r="I538" s="263"/>
      <c r="J538" s="156"/>
      <c r="K538" s="157"/>
      <c r="L538" s="158"/>
    </row>
    <row r="539" spans="1:13">
      <c r="A539" s="152" t="s">
        <v>1884</v>
      </c>
      <c r="B539" s="152">
        <v>550</v>
      </c>
      <c r="C539" s="153" t="s">
        <v>1801</v>
      </c>
      <c r="D539" s="153" t="s">
        <v>1802</v>
      </c>
      <c r="E539" s="153" t="s">
        <v>1883</v>
      </c>
      <c r="F539" s="153" t="s">
        <v>1632</v>
      </c>
      <c r="G539" s="153"/>
      <c r="H539" s="155">
        <v>4.9400000000000006E-2</v>
      </c>
      <c r="I539" s="263"/>
      <c r="J539" s="156"/>
      <c r="K539" s="157"/>
      <c r="L539" s="158"/>
    </row>
    <row r="540" spans="1:13">
      <c r="A540" s="152" t="s">
        <v>1885</v>
      </c>
      <c r="B540" s="152">
        <v>550</v>
      </c>
      <c r="C540" s="153" t="s">
        <v>1801</v>
      </c>
      <c r="D540" s="153" t="s">
        <v>1802</v>
      </c>
      <c r="E540" s="153" t="s">
        <v>1883</v>
      </c>
      <c r="F540" s="153" t="s">
        <v>1632</v>
      </c>
      <c r="G540" s="153"/>
      <c r="H540" s="155">
        <v>7.0400000000000004E-2</v>
      </c>
      <c r="I540" s="263"/>
      <c r="J540" s="156"/>
      <c r="K540" s="157"/>
      <c r="L540" s="158"/>
    </row>
    <row r="541" spans="1:13">
      <c r="A541" s="152" t="s">
        <v>1886</v>
      </c>
      <c r="B541" s="152">
        <v>550</v>
      </c>
      <c r="C541" s="153" t="s">
        <v>1801</v>
      </c>
      <c r="D541" s="153" t="s">
        <v>1802</v>
      </c>
      <c r="E541" s="153" t="s">
        <v>1883</v>
      </c>
      <c r="F541" s="153" t="s">
        <v>1632</v>
      </c>
      <c r="G541" s="153"/>
      <c r="H541" s="155">
        <v>7.3899999999999993E-2</v>
      </c>
      <c r="I541" s="263"/>
      <c r="J541" s="156"/>
      <c r="K541" s="157"/>
      <c r="L541" s="158"/>
    </row>
    <row r="542" spans="1:13">
      <c r="A542" s="152" t="s">
        <v>1887</v>
      </c>
      <c r="B542" s="152">
        <v>550</v>
      </c>
      <c r="C542" s="153" t="s">
        <v>1801</v>
      </c>
      <c r="D542" s="153" t="s">
        <v>1802</v>
      </c>
      <c r="E542" s="153" t="s">
        <v>1883</v>
      </c>
      <c r="F542" s="153" t="s">
        <v>1632</v>
      </c>
      <c r="G542" s="153"/>
      <c r="H542" s="155">
        <v>5.5E-2</v>
      </c>
      <c r="I542" s="263"/>
      <c r="J542" s="156"/>
      <c r="K542" s="157"/>
      <c r="L542" s="158"/>
    </row>
    <row r="543" spans="1:13">
      <c r="A543" s="152" t="s">
        <v>1888</v>
      </c>
      <c r="B543" s="152">
        <v>550</v>
      </c>
      <c r="C543" s="153" t="s">
        <v>1801</v>
      </c>
      <c r="D543" s="153" t="s">
        <v>1802</v>
      </c>
      <c r="E543" s="153" t="s">
        <v>1883</v>
      </c>
      <c r="F543" s="153" t="s">
        <v>1632</v>
      </c>
      <c r="G543" s="153"/>
      <c r="H543" s="155">
        <v>0.1008</v>
      </c>
      <c r="I543" s="263"/>
      <c r="J543" s="156"/>
      <c r="K543" s="157"/>
      <c r="L543" s="158"/>
    </row>
    <row r="544" spans="1:13">
      <c r="A544" s="152" t="s">
        <v>1889</v>
      </c>
      <c r="B544" s="152">
        <v>550</v>
      </c>
      <c r="C544" s="153" t="s">
        <v>1801</v>
      </c>
      <c r="D544" s="153" t="s">
        <v>1802</v>
      </c>
      <c r="E544" s="153" t="s">
        <v>1883</v>
      </c>
      <c r="F544" s="153" t="s">
        <v>1632</v>
      </c>
      <c r="G544" s="153"/>
      <c r="H544" s="155">
        <v>8.3400000000000002E-2</v>
      </c>
      <c r="I544" s="263"/>
      <c r="J544" s="156"/>
      <c r="K544" s="157"/>
      <c r="L544" s="158"/>
    </row>
    <row r="545" spans="1:18">
      <c r="A545" s="152" t="s">
        <v>1890</v>
      </c>
      <c r="B545" s="152">
        <v>550</v>
      </c>
      <c r="C545" s="153" t="s">
        <v>1801</v>
      </c>
      <c r="D545" s="153" t="s">
        <v>1802</v>
      </c>
      <c r="E545" s="153" t="s">
        <v>1883</v>
      </c>
      <c r="F545" s="153" t="s">
        <v>1632</v>
      </c>
      <c r="G545" s="153"/>
      <c r="H545" s="155">
        <v>6.4299999999999996E-2</v>
      </c>
      <c r="I545" s="263"/>
      <c r="J545" s="156"/>
      <c r="K545" s="157"/>
      <c r="L545" s="158"/>
    </row>
    <row r="546" spans="1:18">
      <c r="A546" s="152" t="s">
        <v>1891</v>
      </c>
      <c r="B546" s="152">
        <v>550</v>
      </c>
      <c r="C546" s="153" t="s">
        <v>1801</v>
      </c>
      <c r="D546" s="153" t="s">
        <v>1802</v>
      </c>
      <c r="E546" s="153" t="s">
        <v>1883</v>
      </c>
      <c r="F546" s="153" t="s">
        <v>1632</v>
      </c>
      <c r="G546" s="153"/>
      <c r="H546" s="155">
        <v>0.1024</v>
      </c>
      <c r="I546" s="263"/>
      <c r="J546" s="156"/>
      <c r="K546" s="157"/>
      <c r="L546" s="158"/>
    </row>
    <row r="547" spans="1:18">
      <c r="A547" s="152" t="s">
        <v>1892</v>
      </c>
      <c r="B547" s="152">
        <v>550</v>
      </c>
      <c r="C547" s="153" t="s">
        <v>1801</v>
      </c>
      <c r="D547" s="153" t="s">
        <v>1802</v>
      </c>
      <c r="E547" s="153" t="s">
        <v>1883</v>
      </c>
      <c r="F547" s="153" t="s">
        <v>1632</v>
      </c>
      <c r="G547" s="153"/>
      <c r="H547" s="155">
        <v>0.1356</v>
      </c>
      <c r="I547" s="263"/>
      <c r="J547" s="156"/>
      <c r="K547" s="157"/>
      <c r="L547" s="158"/>
    </row>
    <row r="548" spans="1:18">
      <c r="A548" s="152" t="s">
        <v>1893</v>
      </c>
      <c r="B548" s="152">
        <v>550</v>
      </c>
      <c r="C548" s="153" t="s">
        <v>1801</v>
      </c>
      <c r="D548" s="153" t="s">
        <v>1802</v>
      </c>
      <c r="E548" s="153" t="s">
        <v>1883</v>
      </c>
      <c r="F548" s="153" t="s">
        <v>1632</v>
      </c>
      <c r="G548" s="153"/>
      <c r="H548" s="155">
        <v>8.0500000000000002E-2</v>
      </c>
      <c r="I548" s="263"/>
      <c r="J548" s="156"/>
      <c r="K548" s="157"/>
      <c r="L548" s="158"/>
    </row>
    <row r="549" spans="1:18">
      <c r="A549" s="152" t="s">
        <v>1894</v>
      </c>
      <c r="B549" s="152">
        <v>550</v>
      </c>
      <c r="C549" s="153" t="s">
        <v>1801</v>
      </c>
      <c r="D549" s="153" t="s">
        <v>1802</v>
      </c>
      <c r="E549" s="153" t="s">
        <v>1883</v>
      </c>
      <c r="F549" s="153" t="s">
        <v>1632</v>
      </c>
      <c r="G549" s="153"/>
      <c r="H549" s="155">
        <v>9.7200000000000009E-2</v>
      </c>
      <c r="I549" s="263"/>
      <c r="J549" s="156"/>
      <c r="K549" s="157"/>
      <c r="L549" s="158"/>
    </row>
    <row r="550" spans="1:18">
      <c r="A550" s="152" t="s">
        <v>1895</v>
      </c>
      <c r="B550" s="152">
        <v>550</v>
      </c>
      <c r="C550" s="153" t="s">
        <v>1801</v>
      </c>
      <c r="D550" s="153" t="s">
        <v>1802</v>
      </c>
      <c r="E550" s="153" t="s">
        <v>1883</v>
      </c>
      <c r="F550" s="153" t="s">
        <v>1632</v>
      </c>
      <c r="G550" s="153"/>
      <c r="H550" s="155">
        <v>6.3700000000000007E-2</v>
      </c>
      <c r="I550" s="263"/>
      <c r="J550" s="156"/>
      <c r="K550" s="157"/>
      <c r="L550" s="158"/>
    </row>
    <row r="551" spans="1:18">
      <c r="A551" s="152" t="s">
        <v>1896</v>
      </c>
      <c r="B551" s="152">
        <v>550</v>
      </c>
      <c r="C551" s="153" t="s">
        <v>1801</v>
      </c>
      <c r="D551" s="153" t="s">
        <v>1802</v>
      </c>
      <c r="E551" s="153" t="s">
        <v>1883</v>
      </c>
      <c r="F551" s="153" t="s">
        <v>1632</v>
      </c>
      <c r="G551" s="153"/>
      <c r="H551" s="155">
        <v>9.4800000000000009E-2</v>
      </c>
      <c r="I551" s="263"/>
      <c r="J551" s="156"/>
      <c r="K551" s="157"/>
      <c r="L551" s="158"/>
    </row>
    <row r="552" spans="1:18">
      <c r="A552" s="152" t="s">
        <v>1897</v>
      </c>
      <c r="B552" s="152">
        <v>550</v>
      </c>
      <c r="C552" s="153" t="s">
        <v>1801</v>
      </c>
      <c r="D552" s="153" t="s">
        <v>1802</v>
      </c>
      <c r="E552" s="153" t="s">
        <v>1883</v>
      </c>
      <c r="F552" s="153" t="s">
        <v>1632</v>
      </c>
      <c r="G552" s="153"/>
      <c r="H552" s="155">
        <v>0.1036</v>
      </c>
      <c r="I552" s="263"/>
      <c r="J552" s="156"/>
      <c r="K552" s="157"/>
      <c r="L552" s="158"/>
    </row>
    <row r="553" spans="1:18">
      <c r="A553" s="152" t="s">
        <v>1898</v>
      </c>
      <c r="B553" s="152">
        <v>550</v>
      </c>
      <c r="C553" s="153" t="s">
        <v>1801</v>
      </c>
      <c r="D553" s="153" t="s">
        <v>1802</v>
      </c>
      <c r="E553" s="153" t="s">
        <v>1883</v>
      </c>
      <c r="F553" s="153" t="s">
        <v>1632</v>
      </c>
      <c r="G553" s="153"/>
      <c r="H553" s="155">
        <v>9.11E-2</v>
      </c>
      <c r="I553" s="263"/>
      <c r="J553" s="156"/>
      <c r="K553" s="157"/>
      <c r="L553" s="158"/>
    </row>
    <row r="554" spans="1:18" ht="17" thickBot="1">
      <c r="A554" s="168" t="s">
        <v>1899</v>
      </c>
      <c r="B554" s="168">
        <v>550</v>
      </c>
      <c r="C554" s="169" t="s">
        <v>1801</v>
      </c>
      <c r="D554" s="169" t="s">
        <v>1802</v>
      </c>
      <c r="E554" s="169" t="s">
        <v>1883</v>
      </c>
      <c r="F554" s="169" t="s">
        <v>1632</v>
      </c>
      <c r="G554" s="169"/>
      <c r="H554" s="171">
        <v>6.8900000000000003E-2</v>
      </c>
      <c r="I554" s="275"/>
      <c r="J554" s="172">
        <f>AVERAGE(H538:H554)</f>
        <v>8.3323529411764699E-2</v>
      </c>
      <c r="K554" s="173">
        <v>550</v>
      </c>
      <c r="L554" s="174">
        <v>17</v>
      </c>
      <c r="M554" s="146" t="s">
        <v>2079</v>
      </c>
      <c r="O554" s="206"/>
    </row>
    <row r="555" spans="1:18" ht="17" thickTop="1">
      <c r="A555" s="210"/>
      <c r="B555" s="210"/>
      <c r="C555" s="211"/>
      <c r="D555" s="211"/>
      <c r="E555" s="211"/>
      <c r="F555" s="211"/>
      <c r="G555" s="211"/>
      <c r="H555" s="164"/>
      <c r="I555" s="249"/>
      <c r="M555" s="207"/>
      <c r="N555" s="208"/>
      <c r="O555" s="206"/>
    </row>
    <row r="556" spans="1:18">
      <c r="A556" s="189" t="s">
        <v>1900</v>
      </c>
      <c r="B556" s="189">
        <v>555</v>
      </c>
      <c r="C556" s="190" t="s">
        <v>1763</v>
      </c>
      <c r="D556" s="190"/>
      <c r="E556" s="190"/>
      <c r="F556" s="190"/>
      <c r="G556" s="190"/>
      <c r="H556" s="192">
        <v>7.8120063295740866E-3</v>
      </c>
      <c r="I556" s="193"/>
      <c r="J556" s="194"/>
      <c r="K556" s="157"/>
      <c r="L556" s="158"/>
    </row>
    <row r="557" spans="1:18" ht="16.5" customHeight="1">
      <c r="A557" s="189" t="s">
        <v>1901</v>
      </c>
      <c r="B557" s="189">
        <v>555</v>
      </c>
      <c r="C557" s="190" t="s">
        <v>1763</v>
      </c>
      <c r="D557" s="190" t="s">
        <v>1902</v>
      </c>
      <c r="E557" s="190" t="s">
        <v>1903</v>
      </c>
      <c r="F557" s="190"/>
      <c r="G557" s="190"/>
      <c r="H557" s="192">
        <v>6.279177416861817E-2</v>
      </c>
      <c r="I557" s="193"/>
      <c r="J557" s="194"/>
      <c r="K557" s="157"/>
      <c r="L557" s="158"/>
    </row>
    <row r="558" spans="1:18">
      <c r="A558" s="189" t="s">
        <v>1904</v>
      </c>
      <c r="B558" s="189">
        <v>555</v>
      </c>
      <c r="C558" s="190" t="s">
        <v>1763</v>
      </c>
      <c r="D558" s="190" t="s">
        <v>1902</v>
      </c>
      <c r="E558" s="190" t="s">
        <v>1903</v>
      </c>
      <c r="F558" s="190"/>
      <c r="G558" s="190"/>
      <c r="H558" s="192">
        <v>7.4260596816961941E-2</v>
      </c>
      <c r="I558" s="193"/>
      <c r="J558" s="194"/>
      <c r="K558" s="157"/>
      <c r="L558" s="158"/>
      <c r="R558" s="147"/>
    </row>
    <row r="559" spans="1:18" ht="17" thickBot="1">
      <c r="A559" s="183" t="s">
        <v>1905</v>
      </c>
      <c r="B559" s="183">
        <v>555</v>
      </c>
      <c r="C559" s="184" t="s">
        <v>1763</v>
      </c>
      <c r="D559" s="184" t="s">
        <v>1902</v>
      </c>
      <c r="E559" s="184" t="s">
        <v>1903</v>
      </c>
      <c r="F559" s="184"/>
      <c r="G559" s="184"/>
      <c r="H559" s="185">
        <v>7.5685271921933223E-2</v>
      </c>
      <c r="I559" s="197"/>
      <c r="J559" s="186">
        <f>AVERAGE(H556:H559)</f>
        <v>5.5137412309271855E-2</v>
      </c>
      <c r="K559" s="187">
        <v>555</v>
      </c>
      <c r="L559" s="188">
        <v>4</v>
      </c>
      <c r="R559" s="147"/>
    </row>
    <row r="560" spans="1:18" ht="17" thickTop="1">
      <c r="A560" s="204"/>
      <c r="C560" s="198"/>
      <c r="D560" s="198"/>
      <c r="E560" s="198"/>
      <c r="F560" s="198"/>
      <c r="G560" s="239"/>
      <c r="R560" s="147"/>
    </row>
    <row r="561" spans="1:18" ht="17" thickBot="1">
      <c r="A561" s="271"/>
      <c r="B561" s="271">
        <v>560</v>
      </c>
      <c r="C561" s="258"/>
      <c r="D561" s="258"/>
      <c r="E561" s="258" t="s">
        <v>1906</v>
      </c>
      <c r="F561" s="258" t="s">
        <v>1842</v>
      </c>
      <c r="G561" s="258"/>
      <c r="H561" s="171">
        <v>6.2700000000000006E-2</v>
      </c>
      <c r="I561" s="275"/>
      <c r="J561" s="172">
        <f>H561</f>
        <v>6.2700000000000006E-2</v>
      </c>
      <c r="K561" s="173">
        <v>560</v>
      </c>
      <c r="L561" s="174">
        <v>1</v>
      </c>
      <c r="M561" s="146" t="s">
        <v>2081</v>
      </c>
      <c r="R561" s="147"/>
    </row>
    <row r="562" spans="1:18" ht="17" thickTop="1">
      <c r="A562" s="204"/>
      <c r="B562" s="204"/>
      <c r="C562" s="198"/>
      <c r="D562" s="198"/>
      <c r="E562" s="198"/>
      <c r="F562" s="198"/>
      <c r="G562" s="198"/>
      <c r="L562" s="264"/>
    </row>
    <row r="563" spans="1:18">
      <c r="A563" s="189" t="s">
        <v>1907</v>
      </c>
      <c r="B563" s="189">
        <v>560</v>
      </c>
      <c r="C563" s="190" t="s">
        <v>1367</v>
      </c>
      <c r="D563" s="190" t="s">
        <v>1810</v>
      </c>
      <c r="E563" s="190" t="s">
        <v>1908</v>
      </c>
      <c r="F563" s="190" t="s">
        <v>1812</v>
      </c>
      <c r="G563" s="190" t="s">
        <v>1815</v>
      </c>
      <c r="H563" s="192">
        <v>2.0746198311422201E-2</v>
      </c>
      <c r="I563" s="263"/>
      <c r="J563" s="156"/>
      <c r="K563" s="157"/>
      <c r="L563" s="268"/>
    </row>
    <row r="564" spans="1:18">
      <c r="A564" s="189" t="s">
        <v>1909</v>
      </c>
      <c r="B564" s="189">
        <v>560</v>
      </c>
      <c r="C564" s="190" t="s">
        <v>1367</v>
      </c>
      <c r="D564" s="190" t="s">
        <v>1810</v>
      </c>
      <c r="E564" s="190" t="s">
        <v>1908</v>
      </c>
      <c r="F564" s="190" t="s">
        <v>1812</v>
      </c>
      <c r="G564" s="190" t="s">
        <v>1815</v>
      </c>
      <c r="H564" s="192">
        <v>2.32310833280546E-2</v>
      </c>
      <c r="I564" s="263"/>
      <c r="J564" s="194">
        <f>AVERAGE(H563:H564)</f>
        <v>2.1988640819738399E-2</v>
      </c>
      <c r="K564" s="195">
        <v>560</v>
      </c>
      <c r="L564" s="158">
        <v>2</v>
      </c>
    </row>
    <row r="565" spans="1:18">
      <c r="A565" s="204"/>
      <c r="B565" s="204"/>
      <c r="C565" s="198"/>
      <c r="D565" s="198"/>
      <c r="E565" s="198"/>
      <c r="F565" s="198"/>
      <c r="G565" s="198"/>
    </row>
    <row r="566" spans="1:18" ht="17" thickBot="1">
      <c r="A566" s="168"/>
      <c r="B566" s="271">
        <v>570</v>
      </c>
      <c r="C566" s="258"/>
      <c r="D566" s="258"/>
      <c r="E566" s="258" t="s">
        <v>1910</v>
      </c>
      <c r="F566" s="258" t="s">
        <v>1842</v>
      </c>
      <c r="G566" s="258"/>
      <c r="H566" s="171">
        <v>9.5000000000000001E-2</v>
      </c>
      <c r="I566" s="275"/>
      <c r="J566" s="172">
        <f>H566</f>
        <v>9.5000000000000001E-2</v>
      </c>
      <c r="K566" s="173">
        <v>570</v>
      </c>
      <c r="L566" s="174">
        <v>1</v>
      </c>
      <c r="M566" s="146" t="s">
        <v>2081</v>
      </c>
    </row>
    <row r="567" spans="1:18" ht="17" thickTop="1">
      <c r="A567" s="204"/>
      <c r="B567" s="273"/>
      <c r="C567" s="175"/>
      <c r="D567" s="175"/>
      <c r="E567" s="175"/>
      <c r="F567" s="175"/>
      <c r="G567" s="175"/>
    </row>
    <row r="568" spans="1:18" s="269" customFormat="1">
      <c r="A568" s="189" t="s">
        <v>1911</v>
      </c>
      <c r="B568" s="189">
        <v>580</v>
      </c>
      <c r="C568" s="190" t="s">
        <v>1367</v>
      </c>
      <c r="D568" s="190" t="s">
        <v>1912</v>
      </c>
      <c r="E568" s="190" t="s">
        <v>1913</v>
      </c>
      <c r="F568" s="190" t="s">
        <v>1812</v>
      </c>
      <c r="G568" s="190" t="s">
        <v>1815</v>
      </c>
      <c r="H568" s="192">
        <v>3.0159353093137898E-3</v>
      </c>
      <c r="I568" s="276"/>
      <c r="J568" s="277"/>
      <c r="K568" s="278"/>
      <c r="L568" s="279"/>
      <c r="M568" s="280"/>
      <c r="O568" s="270"/>
      <c r="P568"/>
      <c r="Q568" s="147"/>
      <c r="R568"/>
    </row>
    <row r="569" spans="1:18">
      <c r="A569" s="189" t="s">
        <v>1914</v>
      </c>
      <c r="B569" s="189">
        <v>580</v>
      </c>
      <c r="C569" s="190" t="s">
        <v>1367</v>
      </c>
      <c r="D569" s="190" t="s">
        <v>1912</v>
      </c>
      <c r="E569" s="190" t="s">
        <v>1913</v>
      </c>
      <c r="F569" s="190"/>
      <c r="G569" s="190" t="s">
        <v>1815</v>
      </c>
      <c r="H569" s="192">
        <v>6.0676370771965129E-3</v>
      </c>
      <c r="I569" s="193"/>
      <c r="J569" s="194"/>
      <c r="K569" s="195"/>
      <c r="L569" s="158"/>
      <c r="N569" s="182"/>
      <c r="O569" s="143"/>
    </row>
    <row r="570" spans="1:18">
      <c r="A570" s="189" t="s">
        <v>1915</v>
      </c>
      <c r="B570" s="189">
        <v>580</v>
      </c>
      <c r="C570" s="190" t="s">
        <v>1367</v>
      </c>
      <c r="D570" s="190" t="s">
        <v>1912</v>
      </c>
      <c r="E570" s="190"/>
      <c r="F570" s="190"/>
      <c r="G570" s="190"/>
      <c r="H570" s="192">
        <v>8.3580621762574716E-3</v>
      </c>
      <c r="I570" s="193"/>
      <c r="J570" s="194"/>
      <c r="K570" s="195"/>
      <c r="L570" s="158"/>
      <c r="O570"/>
    </row>
    <row r="571" spans="1:18" ht="17" thickBot="1">
      <c r="A571" s="183" t="s">
        <v>1916</v>
      </c>
      <c r="B571" s="183">
        <v>580</v>
      </c>
      <c r="C571" s="184" t="s">
        <v>1367</v>
      </c>
      <c r="D571" s="184" t="s">
        <v>1912</v>
      </c>
      <c r="E571" s="184" t="s">
        <v>1913</v>
      </c>
      <c r="F571" s="184"/>
      <c r="G571" s="184" t="s">
        <v>1815</v>
      </c>
      <c r="H571" s="185">
        <v>9.2329537078671819E-3</v>
      </c>
      <c r="I571" s="197"/>
      <c r="J571" s="186">
        <f>AVERAGE(H568:H571)</f>
        <v>6.6686470676587395E-3</v>
      </c>
      <c r="K571" s="187">
        <v>580</v>
      </c>
      <c r="L571" s="188">
        <v>4</v>
      </c>
      <c r="O571"/>
    </row>
    <row r="572" spans="1:18" ht="17" thickTop="1">
      <c r="A572" s="210"/>
      <c r="B572" s="210"/>
      <c r="C572" s="211"/>
      <c r="D572" s="211"/>
      <c r="E572" s="211"/>
      <c r="F572" s="211"/>
      <c r="G572" s="211"/>
      <c r="H572" s="164"/>
      <c r="I572" s="249"/>
      <c r="J572" s="202"/>
      <c r="K572" s="213"/>
      <c r="O572"/>
    </row>
    <row r="573" spans="1:18" s="269" customFormat="1" thickBot="1">
      <c r="A573" s="183" t="s">
        <v>1917</v>
      </c>
      <c r="B573" s="183">
        <v>590</v>
      </c>
      <c r="C573" s="184" t="s">
        <v>1367</v>
      </c>
      <c r="D573" s="184" t="s">
        <v>1810</v>
      </c>
      <c r="E573" s="184" t="s">
        <v>1918</v>
      </c>
      <c r="F573" s="184" t="s">
        <v>1812</v>
      </c>
      <c r="G573" s="184" t="s">
        <v>1919</v>
      </c>
      <c r="H573" s="185">
        <v>1.3152116164067E-2</v>
      </c>
      <c r="I573" s="281"/>
      <c r="J573" s="186">
        <f>AVERAGE(H573)</f>
        <v>1.3152116164067E-2</v>
      </c>
      <c r="K573" s="187">
        <v>590</v>
      </c>
      <c r="L573" s="188">
        <v>1</v>
      </c>
      <c r="M573" s="280"/>
      <c r="Q573" s="270"/>
    </row>
    <row r="574" spans="1:18" ht="6" customHeight="1" thickTop="1">
      <c r="A574" s="204"/>
      <c r="C574" s="198"/>
      <c r="D574" s="198"/>
      <c r="E574" s="198"/>
      <c r="F574" s="198"/>
      <c r="M574" s="207"/>
      <c r="N574" s="208"/>
      <c r="O574" s="206"/>
    </row>
    <row r="575" spans="1:18">
      <c r="A575" s="250"/>
      <c r="B575" s="250"/>
      <c r="C575" s="251"/>
      <c r="D575" s="251"/>
      <c r="E575" s="251"/>
      <c r="F575" s="251"/>
      <c r="G575" s="251"/>
      <c r="H575" s="253"/>
      <c r="I575" s="254"/>
      <c r="J575" s="238"/>
      <c r="K575" s="255"/>
      <c r="L575" s="224"/>
      <c r="M575" s="236"/>
      <c r="N575" s="237" t="s">
        <v>1336</v>
      </c>
      <c r="O575" s="282">
        <f>AVERAGE(J573,J571,J566,J564,J561,J559,J554,J536,J512,J507,J505,J503,J486,J482,J478,J471,J467,J464,J461)</f>
        <v>5.0938998974090981E-2</v>
      </c>
    </row>
    <row r="576" spans="1:18">
      <c r="A576" s="210"/>
      <c r="B576" s="210"/>
      <c r="C576" s="211"/>
      <c r="D576" s="211"/>
      <c r="E576" s="211"/>
      <c r="F576" s="211"/>
      <c r="G576" s="211"/>
      <c r="H576" s="164"/>
      <c r="I576" s="249"/>
      <c r="J576" s="202"/>
      <c r="K576" s="213"/>
      <c r="O576"/>
    </row>
    <row r="577" spans="1:18" ht="17" thickBot="1">
      <c r="A577" s="271"/>
      <c r="B577" s="271">
        <v>620</v>
      </c>
      <c r="C577" s="258" t="s">
        <v>1920</v>
      </c>
      <c r="D577" s="258"/>
      <c r="E577" s="258" t="s">
        <v>1921</v>
      </c>
      <c r="F577" s="258" t="s">
        <v>1842</v>
      </c>
      <c r="G577" s="258"/>
      <c r="H577" s="171">
        <v>5.4199999999999998E-2</v>
      </c>
      <c r="I577" s="275"/>
      <c r="J577" s="172">
        <v>5.4199999999999998E-2</v>
      </c>
      <c r="K577" s="173">
        <v>620</v>
      </c>
      <c r="L577" s="174">
        <v>1</v>
      </c>
      <c r="M577" s="146" t="s">
        <v>2081</v>
      </c>
      <c r="O577"/>
    </row>
    <row r="578" spans="1:18" ht="17" thickTop="1">
      <c r="A578" s="204"/>
      <c r="B578" s="273"/>
      <c r="C578" s="175"/>
      <c r="D578" s="198"/>
      <c r="E578" s="198"/>
      <c r="F578" s="175"/>
      <c r="G578" s="175"/>
      <c r="K578"/>
      <c r="O578"/>
    </row>
    <row r="579" spans="1:18" ht="17" thickBot="1">
      <c r="A579" s="183" t="s">
        <v>1922</v>
      </c>
      <c r="B579" s="183">
        <v>635</v>
      </c>
      <c r="C579" s="184" t="s">
        <v>1923</v>
      </c>
      <c r="D579" s="184" t="s">
        <v>1924</v>
      </c>
      <c r="E579" s="184" t="s">
        <v>1925</v>
      </c>
      <c r="F579" s="184"/>
      <c r="G579" s="184" t="s">
        <v>1666</v>
      </c>
      <c r="H579" s="185">
        <v>1.7999999999999999E-2</v>
      </c>
      <c r="I579" s="197"/>
      <c r="J579" s="186">
        <v>1.7999999999999999E-2</v>
      </c>
      <c r="K579" s="187">
        <v>635</v>
      </c>
      <c r="L579" s="188">
        <v>1</v>
      </c>
      <c r="M579" s="207"/>
      <c r="N579" s="143"/>
      <c r="O579" s="143"/>
      <c r="P579" s="143"/>
      <c r="Q579" s="143"/>
    </row>
    <row r="580" spans="1:18" ht="17" thickTop="1">
      <c r="A580" s="204"/>
      <c r="C580" s="198"/>
      <c r="D580" s="198"/>
      <c r="E580" s="198"/>
      <c r="F580" s="198"/>
      <c r="M580" s="207"/>
      <c r="N580" s="208"/>
      <c r="O580" s="206"/>
    </row>
    <row r="581" spans="1:18">
      <c r="A581" s="189" t="s">
        <v>1926</v>
      </c>
      <c r="B581" s="189">
        <v>659</v>
      </c>
      <c r="C581" s="190" t="s">
        <v>1367</v>
      </c>
      <c r="D581" s="190" t="s">
        <v>1927</v>
      </c>
      <c r="E581" s="190" t="s">
        <v>1928</v>
      </c>
      <c r="F581" s="190"/>
      <c r="G581" s="283" t="s">
        <v>1929</v>
      </c>
      <c r="H581" s="192">
        <v>5.5183398544572928E-3</v>
      </c>
      <c r="I581" s="193"/>
      <c r="J581" s="194"/>
      <c r="K581" s="195"/>
      <c r="L581" s="158"/>
    </row>
    <row r="582" spans="1:18">
      <c r="A582" s="189" t="s">
        <v>1930</v>
      </c>
      <c r="B582" s="189">
        <v>659</v>
      </c>
      <c r="C582" s="190" t="s">
        <v>1367</v>
      </c>
      <c r="D582" s="190" t="s">
        <v>1927</v>
      </c>
      <c r="E582" s="190" t="s">
        <v>1928</v>
      </c>
      <c r="F582" s="190"/>
      <c r="G582" s="283" t="s">
        <v>1929</v>
      </c>
      <c r="H582" s="192">
        <v>6.4277007577601816E-3</v>
      </c>
      <c r="I582" s="193"/>
      <c r="J582" s="194"/>
      <c r="K582" s="195"/>
      <c r="L582" s="158"/>
      <c r="N582" s="182"/>
    </row>
    <row r="583" spans="1:18">
      <c r="A583" s="189" t="s">
        <v>1931</v>
      </c>
      <c r="B583" s="189">
        <v>659</v>
      </c>
      <c r="C583" s="190" t="s">
        <v>1367</v>
      </c>
      <c r="D583" s="190" t="s">
        <v>1927</v>
      </c>
      <c r="E583" s="190" t="s">
        <v>1928</v>
      </c>
      <c r="F583" s="190"/>
      <c r="G583" s="283" t="s">
        <v>1929</v>
      </c>
      <c r="H583" s="192">
        <v>8.2699501738449938E-3</v>
      </c>
      <c r="I583" s="193"/>
      <c r="J583" s="194"/>
      <c r="K583" s="195"/>
      <c r="L583" s="158"/>
    </row>
    <row r="584" spans="1:18">
      <c r="A584" s="189" t="s">
        <v>1932</v>
      </c>
      <c r="B584" s="189">
        <v>659</v>
      </c>
      <c r="C584" s="190" t="s">
        <v>1367</v>
      </c>
      <c r="D584" s="190" t="s">
        <v>1927</v>
      </c>
      <c r="E584" s="190" t="s">
        <v>1928</v>
      </c>
      <c r="F584" s="190"/>
      <c r="G584" s="283" t="s">
        <v>1929</v>
      </c>
      <c r="H584" s="192">
        <v>1.0804338588848399E-2</v>
      </c>
      <c r="I584" s="193"/>
      <c r="J584" s="194"/>
      <c r="K584" s="195"/>
      <c r="L584" s="158"/>
      <c r="O584"/>
      <c r="R584" s="147"/>
    </row>
    <row r="585" spans="1:18" ht="17" thickBot="1">
      <c r="A585" s="183" t="s">
        <v>1933</v>
      </c>
      <c r="B585" s="183">
        <v>659</v>
      </c>
      <c r="C585" s="184" t="s">
        <v>1367</v>
      </c>
      <c r="D585" s="184" t="s">
        <v>1927</v>
      </c>
      <c r="E585" s="184" t="s">
        <v>1928</v>
      </c>
      <c r="F585" s="184"/>
      <c r="G585" s="284" t="s">
        <v>1929</v>
      </c>
      <c r="H585" s="185">
        <v>1.3604812483604824E-2</v>
      </c>
      <c r="I585" s="197"/>
      <c r="J585" s="186">
        <f>AVERAGE(H581:H585)</f>
        <v>8.9250283717031385E-3</v>
      </c>
      <c r="K585" s="187">
        <v>659</v>
      </c>
      <c r="L585" s="188">
        <v>5</v>
      </c>
      <c r="M585" s="207"/>
      <c r="N585" s="208"/>
      <c r="O585" s="206"/>
      <c r="R585" s="147"/>
    </row>
    <row r="586" spans="1:18" ht="17" thickTop="1">
      <c r="A586" s="204"/>
      <c r="C586" s="198"/>
      <c r="D586" s="198"/>
      <c r="E586" s="198"/>
      <c r="F586" s="198"/>
      <c r="G586" s="285"/>
      <c r="M586" s="207"/>
      <c r="N586" s="208"/>
      <c r="O586" s="206"/>
      <c r="R586" s="147"/>
    </row>
    <row r="587" spans="1:18" ht="18" customHeight="1">
      <c r="A587" s="189" t="s">
        <v>1934</v>
      </c>
      <c r="B587" s="189">
        <v>725</v>
      </c>
      <c r="C587" s="190" t="s">
        <v>1367</v>
      </c>
      <c r="D587" s="190" t="s">
        <v>1912</v>
      </c>
      <c r="E587" s="190" t="s">
        <v>1935</v>
      </c>
      <c r="F587" s="190"/>
      <c r="G587" s="286" t="s">
        <v>1936</v>
      </c>
      <c r="H587" s="192">
        <v>1.9561997061015322E-2</v>
      </c>
      <c r="I587" s="193"/>
      <c r="J587" s="194"/>
      <c r="K587" s="195"/>
      <c r="L587" s="158"/>
      <c r="R587" s="147"/>
    </row>
    <row r="588" spans="1:18" ht="15.75" customHeight="1" thickBot="1">
      <c r="A588" s="183" t="s">
        <v>1937</v>
      </c>
      <c r="B588" s="183">
        <v>725</v>
      </c>
      <c r="C588" s="184" t="s">
        <v>1367</v>
      </c>
      <c r="D588" s="184" t="s">
        <v>1912</v>
      </c>
      <c r="E588" s="184" t="s">
        <v>1935</v>
      </c>
      <c r="F588" s="184"/>
      <c r="G588" s="287" t="s">
        <v>1936</v>
      </c>
      <c r="H588" s="185">
        <v>4.6055871978881334E-3</v>
      </c>
      <c r="I588" s="197"/>
      <c r="J588" s="186">
        <f>AVERAGE(H587:H588)</f>
        <v>1.2083792129451728E-2</v>
      </c>
      <c r="K588" s="187">
        <v>725</v>
      </c>
      <c r="L588" s="188">
        <v>2</v>
      </c>
      <c r="R588" s="147"/>
    </row>
    <row r="589" spans="1:18" ht="15.75" customHeight="1" thickTop="1">
      <c r="C589" s="198"/>
      <c r="D589" s="198"/>
      <c r="E589" s="198"/>
      <c r="F589" s="198"/>
      <c r="G589" s="288"/>
    </row>
    <row r="590" spans="1:18">
      <c r="A590" s="189" t="s">
        <v>1938</v>
      </c>
      <c r="B590" s="189">
        <v>730</v>
      </c>
      <c r="C590" s="190" t="s">
        <v>1367</v>
      </c>
      <c r="D590" s="190" t="s">
        <v>1912</v>
      </c>
      <c r="E590" s="190" t="s">
        <v>1939</v>
      </c>
      <c r="F590" s="190"/>
      <c r="G590" s="286" t="s">
        <v>1936</v>
      </c>
      <c r="H590" s="192">
        <v>2.2067695622335595E-3</v>
      </c>
      <c r="I590" s="193"/>
      <c r="J590" s="194"/>
      <c r="K590" s="195"/>
      <c r="L590" s="158"/>
      <c r="R590" s="147"/>
    </row>
    <row r="591" spans="1:18">
      <c r="A591" s="189" t="s">
        <v>1940</v>
      </c>
      <c r="B591" s="189">
        <v>730</v>
      </c>
      <c r="C591" s="190" t="s">
        <v>1367</v>
      </c>
      <c r="D591" s="190" t="s">
        <v>1912</v>
      </c>
      <c r="E591" s="190" t="s">
        <v>1939</v>
      </c>
      <c r="F591" s="190"/>
      <c r="G591" s="286" t="s">
        <v>1936</v>
      </c>
      <c r="H591" s="192">
        <v>2.3312553125291761E-3</v>
      </c>
      <c r="I591" s="193"/>
      <c r="J591" s="194"/>
      <c r="K591" s="195"/>
      <c r="L591" s="158"/>
      <c r="R591" s="147"/>
    </row>
    <row r="592" spans="1:18">
      <c r="A592" s="289" t="s">
        <v>1941</v>
      </c>
      <c r="B592" s="189">
        <v>730</v>
      </c>
      <c r="C592" s="190" t="s">
        <v>1367</v>
      </c>
      <c r="D592" s="190" t="s">
        <v>1912</v>
      </c>
      <c r="E592" s="190" t="s">
        <v>1939</v>
      </c>
      <c r="F592" s="190"/>
      <c r="G592" s="286" t="s">
        <v>1936</v>
      </c>
      <c r="H592" s="192">
        <v>2.4158444076115239E-3</v>
      </c>
      <c r="I592" s="193"/>
      <c r="J592" s="194"/>
      <c r="K592" s="195"/>
      <c r="L592" s="158"/>
      <c r="R592" s="147"/>
    </row>
    <row r="593" spans="1:18">
      <c r="A593" s="189" t="s">
        <v>1942</v>
      </c>
      <c r="B593" s="189">
        <v>730</v>
      </c>
      <c r="C593" s="190" t="s">
        <v>1367</v>
      </c>
      <c r="D593" s="190" t="s">
        <v>1912</v>
      </c>
      <c r="E593" s="190" t="s">
        <v>1939</v>
      </c>
      <c r="F593" s="190"/>
      <c r="G593" s="286" t="s">
        <v>1936</v>
      </c>
      <c r="H593" s="192">
        <v>3.2237179770276676E-3</v>
      </c>
      <c r="I593" s="193"/>
      <c r="J593" s="194"/>
      <c r="K593" s="195"/>
      <c r="L593" s="158"/>
      <c r="R593" s="147"/>
    </row>
    <row r="594" spans="1:18">
      <c r="A594" s="289" t="s">
        <v>1943</v>
      </c>
      <c r="B594" s="189">
        <v>730</v>
      </c>
      <c r="C594" s="190" t="s">
        <v>1367</v>
      </c>
      <c r="D594" s="190" t="s">
        <v>1912</v>
      </c>
      <c r="E594" s="190" t="s">
        <v>1939</v>
      </c>
      <c r="F594" s="190"/>
      <c r="G594" s="286" t="s">
        <v>1936</v>
      </c>
      <c r="H594" s="192">
        <v>3.5874453486330949E-3</v>
      </c>
      <c r="I594" s="193"/>
      <c r="J594" s="194"/>
      <c r="K594" s="195"/>
      <c r="L594" s="158"/>
    </row>
    <row r="595" spans="1:18" ht="18" customHeight="1" thickBot="1">
      <c r="A595" s="183" t="s">
        <v>1944</v>
      </c>
      <c r="B595" s="183">
        <v>730</v>
      </c>
      <c r="C595" s="184" t="s">
        <v>1367</v>
      </c>
      <c r="D595" s="184" t="s">
        <v>1912</v>
      </c>
      <c r="E595" s="184" t="s">
        <v>1939</v>
      </c>
      <c r="F595" s="184"/>
      <c r="G595" s="287" t="s">
        <v>1936</v>
      </c>
      <c r="H595" s="185">
        <v>7.8563591167915472E-3</v>
      </c>
      <c r="I595" s="197"/>
      <c r="J595" s="186">
        <f>AVERAGE(H590:H595)</f>
        <v>3.6035652874710951E-3</v>
      </c>
      <c r="K595" s="187">
        <v>730</v>
      </c>
      <c r="L595" s="188">
        <v>6</v>
      </c>
    </row>
    <row r="596" spans="1:18" ht="18" customHeight="1" thickTop="1">
      <c r="C596" s="198"/>
      <c r="D596" s="198"/>
      <c r="E596" s="198"/>
      <c r="F596" s="198"/>
      <c r="G596" s="288"/>
    </row>
    <row r="597" spans="1:18" ht="14.25" customHeight="1">
      <c r="A597" s="189" t="s">
        <v>1945</v>
      </c>
      <c r="B597" s="189">
        <v>742</v>
      </c>
      <c r="C597" s="190" t="s">
        <v>1316</v>
      </c>
      <c r="D597" s="190" t="s">
        <v>1946</v>
      </c>
      <c r="E597" s="190" t="s">
        <v>1947</v>
      </c>
      <c r="F597" s="190"/>
      <c r="G597" s="190" t="s">
        <v>1948</v>
      </c>
      <c r="H597" s="192">
        <v>2.4121926605697236E-3</v>
      </c>
      <c r="I597" s="193"/>
      <c r="J597" s="194"/>
      <c r="K597" s="195"/>
      <c r="L597" s="158"/>
    </row>
    <row r="598" spans="1:18">
      <c r="A598" s="189" t="s">
        <v>1949</v>
      </c>
      <c r="B598" s="189">
        <v>742</v>
      </c>
      <c r="C598" s="190" t="s">
        <v>1316</v>
      </c>
      <c r="D598" s="190" t="s">
        <v>1946</v>
      </c>
      <c r="E598" s="190" t="s">
        <v>1947</v>
      </c>
      <c r="F598" s="190"/>
      <c r="G598" s="190" t="s">
        <v>1948</v>
      </c>
      <c r="H598" s="192">
        <v>2.6008359801703807E-3</v>
      </c>
      <c r="I598" s="193"/>
      <c r="J598" s="194"/>
      <c r="K598" s="195"/>
      <c r="L598" s="158"/>
    </row>
    <row r="599" spans="1:18">
      <c r="A599" s="189" t="s">
        <v>1950</v>
      </c>
      <c r="B599" s="189">
        <v>742</v>
      </c>
      <c r="C599" s="190" t="s">
        <v>1316</v>
      </c>
      <c r="D599" s="190" t="s">
        <v>1946</v>
      </c>
      <c r="E599" s="190" t="s">
        <v>1947</v>
      </c>
      <c r="F599" s="190"/>
      <c r="G599" s="190" t="s">
        <v>1948</v>
      </c>
      <c r="H599" s="192">
        <v>4.0408818071286596E-3</v>
      </c>
      <c r="I599" s="193"/>
      <c r="J599" s="194"/>
      <c r="K599" s="195"/>
      <c r="L599" s="158"/>
    </row>
    <row r="600" spans="1:18">
      <c r="A600" s="189" t="s">
        <v>1951</v>
      </c>
      <c r="B600" s="189">
        <v>742</v>
      </c>
      <c r="C600" s="190" t="s">
        <v>1316</v>
      </c>
      <c r="D600" s="190" t="s">
        <v>1946</v>
      </c>
      <c r="E600" s="190" t="s">
        <v>1947</v>
      </c>
      <c r="F600" s="190"/>
      <c r="G600" s="190" t="s">
        <v>1948</v>
      </c>
      <c r="H600" s="192">
        <v>5.2418569841192978E-3</v>
      </c>
      <c r="I600" s="193"/>
      <c r="J600" s="194"/>
      <c r="K600" s="195"/>
      <c r="L600" s="158"/>
    </row>
    <row r="601" spans="1:18" ht="18" customHeight="1" thickBot="1">
      <c r="A601" s="183" t="s">
        <v>1952</v>
      </c>
      <c r="B601" s="183">
        <v>742</v>
      </c>
      <c r="C601" s="184" t="s">
        <v>1316</v>
      </c>
      <c r="D601" s="184" t="s">
        <v>1946</v>
      </c>
      <c r="E601" s="184" t="s">
        <v>1947</v>
      </c>
      <c r="F601" s="184"/>
      <c r="G601" s="184" t="s">
        <v>1948</v>
      </c>
      <c r="H601" s="185">
        <v>1.9226047902672509E-2</v>
      </c>
      <c r="I601" s="197"/>
      <c r="J601" s="186">
        <f>AVERAGE(H597:H601)</f>
        <v>6.7043630669321149E-3</v>
      </c>
      <c r="K601" s="187">
        <v>742</v>
      </c>
      <c r="L601" s="188">
        <v>5</v>
      </c>
    </row>
    <row r="602" spans="1:18" ht="18" customHeight="1" thickTop="1">
      <c r="C602" s="198"/>
      <c r="E602" s="198"/>
      <c r="F602" s="198"/>
      <c r="G602" s="198"/>
    </row>
    <row r="603" spans="1:18" ht="17" thickBot="1">
      <c r="A603" s="183" t="s">
        <v>1953</v>
      </c>
      <c r="B603" s="183">
        <v>750</v>
      </c>
      <c r="C603" s="184" t="s">
        <v>1954</v>
      </c>
      <c r="D603" s="184" t="s">
        <v>1955</v>
      </c>
      <c r="E603" s="184" t="s">
        <v>1956</v>
      </c>
      <c r="F603" s="184"/>
      <c r="G603" s="184" t="s">
        <v>1948</v>
      </c>
      <c r="H603" s="185">
        <v>7.7962421422747702E-3</v>
      </c>
      <c r="I603" s="197"/>
      <c r="J603" s="186">
        <f>H603</f>
        <v>7.7962421422747702E-3</v>
      </c>
      <c r="K603" s="187">
        <v>750</v>
      </c>
      <c r="L603" s="188">
        <v>1</v>
      </c>
    </row>
    <row r="604" spans="1:18" ht="17" thickTop="1">
      <c r="A604" s="204"/>
      <c r="C604" s="198"/>
      <c r="D604" s="198"/>
      <c r="E604" s="198"/>
      <c r="F604" s="198"/>
      <c r="G604" s="198"/>
      <c r="L604" s="290"/>
    </row>
    <row r="605" spans="1:18" ht="14.25" customHeight="1">
      <c r="A605" s="189" t="s">
        <v>1957</v>
      </c>
      <c r="B605" s="189">
        <v>777</v>
      </c>
      <c r="C605" s="190" t="s">
        <v>1367</v>
      </c>
      <c r="D605" s="190" t="s">
        <v>1912</v>
      </c>
      <c r="E605" s="190" t="s">
        <v>1958</v>
      </c>
      <c r="F605" s="190"/>
      <c r="G605" s="286" t="s">
        <v>1936</v>
      </c>
      <c r="H605" s="192">
        <v>2.9012621663007496E-3</v>
      </c>
      <c r="I605" s="193"/>
      <c r="J605" s="194"/>
      <c r="K605" s="195"/>
      <c r="L605" s="158"/>
      <c r="O605"/>
    </row>
    <row r="606" spans="1:18" ht="14.25" customHeight="1" thickBot="1">
      <c r="A606" s="183" t="s">
        <v>1959</v>
      </c>
      <c r="B606" s="183">
        <v>777</v>
      </c>
      <c r="C606" s="184" t="s">
        <v>1367</v>
      </c>
      <c r="D606" s="184" t="s">
        <v>1912</v>
      </c>
      <c r="E606" s="184" t="s">
        <v>1958</v>
      </c>
      <c r="F606" s="184"/>
      <c r="G606" s="287" t="s">
        <v>1936</v>
      </c>
      <c r="H606" s="185">
        <v>4.6762092684167426E-3</v>
      </c>
      <c r="I606" s="197"/>
      <c r="J606" s="186">
        <f>AVERAGE(H605:H606)</f>
        <v>3.7887357173587459E-3</v>
      </c>
      <c r="K606" s="187">
        <v>777</v>
      </c>
      <c r="L606" s="188">
        <v>2</v>
      </c>
      <c r="M606" s="207"/>
      <c r="N606" s="208"/>
      <c r="O606" s="206"/>
    </row>
    <row r="607" spans="1:18" ht="6" customHeight="1" thickTop="1">
      <c r="C607" s="198"/>
      <c r="D607" s="198"/>
      <c r="E607" s="198"/>
      <c r="F607" s="198"/>
      <c r="G607" s="288"/>
      <c r="M607" s="207"/>
      <c r="N607" s="208"/>
      <c r="O607" s="206"/>
    </row>
    <row r="608" spans="1:18" ht="14.25" customHeight="1">
      <c r="A608" s="250"/>
      <c r="B608" s="250"/>
      <c r="C608" s="251"/>
      <c r="D608" s="251"/>
      <c r="E608" s="251"/>
      <c r="F608" s="251"/>
      <c r="G608" s="291"/>
      <c r="H608" s="253"/>
      <c r="I608" s="254"/>
      <c r="J608" s="238"/>
      <c r="K608" s="255"/>
      <c r="L608" s="224"/>
      <c r="M608" s="236"/>
      <c r="N608" s="237" t="s">
        <v>1338</v>
      </c>
      <c r="O608" s="238">
        <f>AVERAGE(J585,J588,J595,J601,J603,J606,J579,J577)</f>
        <v>1.4387715839398948E-2</v>
      </c>
    </row>
    <row r="609" spans="1:18" ht="14.25" customHeight="1">
      <c r="C609" s="198"/>
      <c r="D609" s="198"/>
      <c r="E609" s="198"/>
      <c r="F609" s="198"/>
      <c r="G609" s="288"/>
      <c r="M609" s="207"/>
      <c r="N609" s="208"/>
      <c r="O609" s="206"/>
    </row>
    <row r="610" spans="1:18">
      <c r="A610" s="189" t="s">
        <v>1960</v>
      </c>
      <c r="B610" s="189">
        <v>800</v>
      </c>
      <c r="C610" s="190" t="s">
        <v>1367</v>
      </c>
      <c r="D610" s="190" t="s">
        <v>1927</v>
      </c>
      <c r="E610" s="283" t="s">
        <v>1961</v>
      </c>
      <c r="F610" s="283"/>
      <c r="G610" s="283" t="s">
        <v>1929</v>
      </c>
      <c r="H610" s="192">
        <v>4.4722880616443091E-3</v>
      </c>
      <c r="I610" s="193"/>
      <c r="J610" s="194"/>
      <c r="K610" s="195"/>
      <c r="L610" s="158"/>
    </row>
    <row r="611" spans="1:18">
      <c r="A611" s="189" t="s">
        <v>1962</v>
      </c>
      <c r="B611" s="189">
        <v>800</v>
      </c>
      <c r="C611" s="190" t="s">
        <v>1367</v>
      </c>
      <c r="D611" s="190" t="s">
        <v>1927</v>
      </c>
      <c r="E611" s="283" t="s">
        <v>1961</v>
      </c>
      <c r="F611" s="283"/>
      <c r="G611" s="283" t="s">
        <v>1929</v>
      </c>
      <c r="H611" s="192">
        <v>5.9278284292982198E-3</v>
      </c>
      <c r="I611" s="193"/>
      <c r="J611" s="194"/>
      <c r="K611" s="195"/>
      <c r="L611" s="158"/>
      <c r="R611" s="147"/>
    </row>
    <row r="612" spans="1:18" ht="14.25" customHeight="1">
      <c r="A612" s="189" t="s">
        <v>1963</v>
      </c>
      <c r="B612" s="189">
        <v>800</v>
      </c>
      <c r="C612" s="190" t="s">
        <v>1367</v>
      </c>
      <c r="D612" s="190" t="s">
        <v>1927</v>
      </c>
      <c r="E612" s="283" t="s">
        <v>1961</v>
      </c>
      <c r="F612" s="283"/>
      <c r="G612" s="283" t="s">
        <v>1929</v>
      </c>
      <c r="H612" s="192">
        <v>6.4064739430143014E-3</v>
      </c>
      <c r="I612" s="193"/>
      <c r="J612" s="194"/>
      <c r="K612" s="195"/>
      <c r="L612" s="158"/>
      <c r="R612" s="147"/>
    </row>
    <row r="613" spans="1:18">
      <c r="A613" s="189" t="s">
        <v>1964</v>
      </c>
      <c r="B613" s="189">
        <v>800</v>
      </c>
      <c r="C613" s="190" t="s">
        <v>1367</v>
      </c>
      <c r="D613" s="190" t="s">
        <v>1927</v>
      </c>
      <c r="E613" s="283" t="s">
        <v>1961</v>
      </c>
      <c r="F613" s="283"/>
      <c r="G613" s="283" t="s">
        <v>1929</v>
      </c>
      <c r="H613" s="192">
        <v>1.181562875175176E-2</v>
      </c>
      <c r="I613" s="193"/>
      <c r="J613" s="194"/>
      <c r="K613" s="195"/>
      <c r="L613" s="158"/>
      <c r="R613" s="147"/>
    </row>
    <row r="614" spans="1:18">
      <c r="A614" s="189" t="s">
        <v>1965</v>
      </c>
      <c r="B614" s="189">
        <v>800</v>
      </c>
      <c r="C614" s="190" t="s">
        <v>1367</v>
      </c>
      <c r="D614" s="190" t="s">
        <v>1927</v>
      </c>
      <c r="E614" s="283" t="s">
        <v>1961</v>
      </c>
      <c r="F614" s="283"/>
      <c r="G614" s="283" t="s">
        <v>1929</v>
      </c>
      <c r="H614" s="192">
        <v>1.8466412304319453E-2</v>
      </c>
      <c r="I614" s="193"/>
      <c r="J614" s="194"/>
      <c r="K614" s="195"/>
      <c r="L614" s="158"/>
      <c r="O614"/>
      <c r="R614" s="147"/>
    </row>
    <row r="615" spans="1:18" ht="17" thickBot="1">
      <c r="A615" s="183" t="s">
        <v>1966</v>
      </c>
      <c r="B615" s="183">
        <v>800</v>
      </c>
      <c r="C615" s="184" t="s">
        <v>1367</v>
      </c>
      <c r="D615" s="184" t="s">
        <v>1927</v>
      </c>
      <c r="E615" s="284" t="s">
        <v>1961</v>
      </c>
      <c r="F615" s="284"/>
      <c r="G615" s="284" t="s">
        <v>1929</v>
      </c>
      <c r="H615" s="185">
        <v>2.2391278371166685E-2</v>
      </c>
      <c r="I615" s="197"/>
      <c r="J615" s="186">
        <f>AVERAGE(H610:H615)</f>
        <v>1.1579984976865789E-2</v>
      </c>
      <c r="K615" s="187">
        <v>800</v>
      </c>
      <c r="L615" s="188">
        <v>6</v>
      </c>
      <c r="M615" s="207"/>
      <c r="N615" s="208"/>
      <c r="O615" s="206"/>
      <c r="R615" s="147"/>
    </row>
    <row r="616" spans="1:18" ht="17" thickTop="1">
      <c r="A616" s="204"/>
      <c r="C616" s="198"/>
      <c r="D616" s="198"/>
      <c r="E616" s="285"/>
      <c r="F616" s="285"/>
      <c r="G616" s="285"/>
      <c r="M616" s="207"/>
      <c r="N616" s="208"/>
      <c r="O616" s="206"/>
      <c r="R616" s="147"/>
    </row>
    <row r="617" spans="1:18" ht="13.5" customHeight="1">
      <c r="A617" s="189" t="s">
        <v>1967</v>
      </c>
      <c r="B617" s="189">
        <v>1078</v>
      </c>
      <c r="C617" s="190" t="s">
        <v>1316</v>
      </c>
      <c r="D617" s="190" t="s">
        <v>1968</v>
      </c>
      <c r="E617" s="190" t="s">
        <v>1969</v>
      </c>
      <c r="F617" s="190"/>
      <c r="G617" s="190" t="s">
        <v>1970</v>
      </c>
      <c r="H617" s="192">
        <v>3.3503155701651017E-3</v>
      </c>
      <c r="I617" s="193"/>
      <c r="J617" s="194"/>
      <c r="K617" s="195"/>
      <c r="L617" s="158"/>
    </row>
    <row r="618" spans="1:18">
      <c r="A618" s="189" t="s">
        <v>1971</v>
      </c>
      <c r="B618" s="189">
        <v>1078</v>
      </c>
      <c r="C618" s="190" t="s">
        <v>1316</v>
      </c>
      <c r="D618" s="190" t="s">
        <v>1968</v>
      </c>
      <c r="E618" s="190" t="s">
        <v>1969</v>
      </c>
      <c r="F618" s="190"/>
      <c r="G618" s="190" t="s">
        <v>1970</v>
      </c>
      <c r="H618" s="192">
        <v>1.1396945899600237E-2</v>
      </c>
      <c r="I618" s="193"/>
      <c r="J618" s="194"/>
      <c r="K618" s="195"/>
      <c r="L618" s="158"/>
    </row>
    <row r="619" spans="1:18" ht="14.25" customHeight="1">
      <c r="A619" s="189" t="s">
        <v>1972</v>
      </c>
      <c r="B619" s="189">
        <v>1078</v>
      </c>
      <c r="C619" s="190" t="s">
        <v>1316</v>
      </c>
      <c r="D619" s="190" t="s">
        <v>1968</v>
      </c>
      <c r="E619" s="190" t="s">
        <v>1969</v>
      </c>
      <c r="F619" s="190"/>
      <c r="G619" s="190" t="s">
        <v>1973</v>
      </c>
      <c r="H619" s="192">
        <v>3.2866140169940054E-3</v>
      </c>
      <c r="I619" s="193"/>
      <c r="J619" s="194"/>
      <c r="K619" s="195"/>
      <c r="L619" s="158"/>
      <c r="R619" s="147"/>
    </row>
    <row r="620" spans="1:18">
      <c r="A620" s="189" t="s">
        <v>1974</v>
      </c>
      <c r="B620" s="189">
        <v>1078</v>
      </c>
      <c r="C620" s="190" t="s">
        <v>1316</v>
      </c>
      <c r="D620" s="190" t="s">
        <v>1968</v>
      </c>
      <c r="E620" s="190" t="s">
        <v>1969</v>
      </c>
      <c r="F620" s="190"/>
      <c r="G620" s="190" t="s">
        <v>1973</v>
      </c>
      <c r="H620" s="192">
        <v>3.4679201973287711E-3</v>
      </c>
      <c r="I620" s="193"/>
      <c r="J620" s="194"/>
      <c r="K620" s="195"/>
      <c r="L620" s="158"/>
      <c r="R620" s="147"/>
    </row>
    <row r="621" spans="1:18">
      <c r="A621" s="292" t="s">
        <v>1975</v>
      </c>
      <c r="B621" s="189">
        <v>1078</v>
      </c>
      <c r="C621" s="190" t="s">
        <v>1316</v>
      </c>
      <c r="D621" s="190" t="s">
        <v>1968</v>
      </c>
      <c r="E621" s="190" t="s">
        <v>1969</v>
      </c>
      <c r="F621" s="190"/>
      <c r="G621" s="190" t="s">
        <v>1976</v>
      </c>
      <c r="H621" s="192">
        <v>3.5878153973506722E-3</v>
      </c>
      <c r="I621" s="193"/>
      <c r="J621" s="194"/>
      <c r="K621" s="195"/>
      <c r="L621" s="158"/>
      <c r="R621" s="147"/>
    </row>
    <row r="622" spans="1:18">
      <c r="A622" s="292" t="s">
        <v>1977</v>
      </c>
      <c r="B622" s="189">
        <v>1078</v>
      </c>
      <c r="C622" s="190" t="s">
        <v>1316</v>
      </c>
      <c r="D622" s="190" t="s">
        <v>1968</v>
      </c>
      <c r="E622" s="190" t="s">
        <v>1969</v>
      </c>
      <c r="F622" s="190"/>
      <c r="G622" s="190" t="s">
        <v>1976</v>
      </c>
      <c r="H622" s="192">
        <v>4.1999629358018958E-3</v>
      </c>
      <c r="I622" s="193"/>
      <c r="J622" s="194"/>
      <c r="K622" s="195"/>
      <c r="L622" s="158"/>
      <c r="R622" s="147"/>
    </row>
    <row r="623" spans="1:18" ht="14.25" customHeight="1">
      <c r="A623" s="292" t="s">
        <v>1978</v>
      </c>
      <c r="B623" s="189">
        <v>1078</v>
      </c>
      <c r="C623" s="190" t="s">
        <v>1316</v>
      </c>
      <c r="D623" s="190" t="s">
        <v>1968</v>
      </c>
      <c r="E623" s="190" t="s">
        <v>1969</v>
      </c>
      <c r="F623" s="190"/>
      <c r="G623" s="190" t="s">
        <v>1979</v>
      </c>
      <c r="H623" s="192">
        <v>3.1432782329350217E-3</v>
      </c>
      <c r="I623" s="193"/>
      <c r="J623" s="194"/>
      <c r="K623" s="195"/>
      <c r="L623" s="158"/>
    </row>
    <row r="624" spans="1:18">
      <c r="A624" s="189" t="s">
        <v>1980</v>
      </c>
      <c r="B624" s="189">
        <v>1078</v>
      </c>
      <c r="C624" s="190" t="s">
        <v>1316</v>
      </c>
      <c r="D624" s="190" t="s">
        <v>1968</v>
      </c>
      <c r="E624" s="190" t="s">
        <v>1969</v>
      </c>
      <c r="F624" s="190"/>
      <c r="G624" s="190" t="s">
        <v>1979</v>
      </c>
      <c r="H624" s="192">
        <v>4.7790238586921394E-3</v>
      </c>
      <c r="I624" s="193"/>
      <c r="J624" s="194"/>
      <c r="K624" s="195"/>
      <c r="L624" s="158"/>
      <c r="O624"/>
    </row>
    <row r="625" spans="1:18" ht="17" thickBot="1">
      <c r="A625" s="293" t="s">
        <v>1981</v>
      </c>
      <c r="B625" s="183">
        <v>1078</v>
      </c>
      <c r="C625" s="184" t="s">
        <v>1316</v>
      </c>
      <c r="D625" s="184" t="s">
        <v>1968</v>
      </c>
      <c r="E625" s="184" t="s">
        <v>1969</v>
      </c>
      <c r="F625" s="184"/>
      <c r="G625" s="184" t="s">
        <v>1979</v>
      </c>
      <c r="H625" s="185">
        <v>6.1853643359423387E-3</v>
      </c>
      <c r="I625" s="197"/>
      <c r="J625" s="186">
        <f>AVERAGE(H617:H625)</f>
        <v>4.8219156049789085E-3</v>
      </c>
      <c r="K625" s="187">
        <v>1078</v>
      </c>
      <c r="L625" s="188">
        <v>9</v>
      </c>
      <c r="M625" s="207"/>
      <c r="N625" s="208"/>
      <c r="O625" s="206"/>
    </row>
    <row r="626" spans="1:18" ht="17" thickTop="1">
      <c r="A626" s="294"/>
      <c r="B626" s="210"/>
      <c r="C626" s="211"/>
      <c r="D626" s="211"/>
      <c r="E626" s="211"/>
      <c r="F626" s="211"/>
      <c r="G626" s="211"/>
      <c r="H626" s="164"/>
      <c r="I626" s="249"/>
      <c r="J626" s="202"/>
      <c r="K626" s="213"/>
      <c r="M626" s="207"/>
      <c r="N626" s="208"/>
      <c r="O626" s="206"/>
    </row>
    <row r="627" spans="1:18" ht="18" customHeight="1">
      <c r="A627" s="189" t="s">
        <v>1982</v>
      </c>
      <c r="B627" s="189">
        <v>1100</v>
      </c>
      <c r="C627" s="190" t="s">
        <v>1983</v>
      </c>
      <c r="D627" s="190" t="s">
        <v>1984</v>
      </c>
      <c r="E627" s="190" t="s">
        <v>1985</v>
      </c>
      <c r="F627" s="190"/>
      <c r="G627" s="190" t="s">
        <v>1986</v>
      </c>
      <c r="H627" s="192">
        <v>2.1831035197799236E-3</v>
      </c>
      <c r="I627" s="193"/>
      <c r="J627" s="194"/>
      <c r="K627" s="195"/>
      <c r="L627" s="158"/>
    </row>
    <row r="628" spans="1:18">
      <c r="A628" s="189" t="s">
        <v>1987</v>
      </c>
      <c r="B628" s="189">
        <v>1100</v>
      </c>
      <c r="C628" s="190" t="s">
        <v>1983</v>
      </c>
      <c r="D628" s="190" t="s">
        <v>1984</v>
      </c>
      <c r="E628" s="190" t="s">
        <v>1985</v>
      </c>
      <c r="F628" s="190"/>
      <c r="G628" s="190" t="s">
        <v>1986</v>
      </c>
      <c r="H628" s="192">
        <v>2.8832035874777231E-3</v>
      </c>
      <c r="I628" s="193"/>
      <c r="J628" s="194"/>
      <c r="K628" s="195"/>
      <c r="L628" s="158"/>
    </row>
    <row r="629" spans="1:18">
      <c r="A629" s="189" t="s">
        <v>1988</v>
      </c>
      <c r="B629" s="189">
        <v>1100</v>
      </c>
      <c r="C629" s="190" t="s">
        <v>1983</v>
      </c>
      <c r="D629" s="190" t="s">
        <v>1984</v>
      </c>
      <c r="E629" s="190" t="s">
        <v>1985</v>
      </c>
      <c r="F629" s="190"/>
      <c r="G629" s="190" t="s">
        <v>1986</v>
      </c>
      <c r="H629" s="192">
        <v>3.5136747427217847E-3</v>
      </c>
      <c r="I629" s="193"/>
      <c r="J629" s="194"/>
      <c r="K629" s="195"/>
      <c r="L629" s="158"/>
      <c r="R629" s="147"/>
    </row>
    <row r="630" spans="1:18">
      <c r="A630" s="189" t="s">
        <v>1989</v>
      </c>
      <c r="B630" s="189">
        <v>1100</v>
      </c>
      <c r="C630" s="190" t="s">
        <v>1983</v>
      </c>
      <c r="D630" s="190" t="s">
        <v>1984</v>
      </c>
      <c r="E630" s="190" t="s">
        <v>1985</v>
      </c>
      <c r="F630" s="190"/>
      <c r="G630" s="190" t="s">
        <v>1986</v>
      </c>
      <c r="H630" s="192">
        <v>4.4997269788513931E-3</v>
      </c>
      <c r="I630" s="193"/>
      <c r="J630" s="194"/>
      <c r="K630" s="195"/>
      <c r="L630" s="158"/>
      <c r="R630" s="147"/>
    </row>
    <row r="631" spans="1:18">
      <c r="A631" s="189" t="s">
        <v>1990</v>
      </c>
      <c r="B631" s="189">
        <v>1100</v>
      </c>
      <c r="C631" s="190" t="s">
        <v>1983</v>
      </c>
      <c r="D631" s="190" t="s">
        <v>1984</v>
      </c>
      <c r="E631" s="190" t="s">
        <v>1985</v>
      </c>
      <c r="F631" s="190"/>
      <c r="G631" s="190" t="s">
        <v>1986</v>
      </c>
      <c r="H631" s="192">
        <v>4.7127796816687165E-3</v>
      </c>
      <c r="I631" s="193"/>
      <c r="J631" s="194"/>
      <c r="K631" s="195"/>
      <c r="L631" s="158"/>
      <c r="R631" s="147"/>
    </row>
    <row r="632" spans="1:18">
      <c r="A632" s="189" t="s">
        <v>1991</v>
      </c>
      <c r="B632" s="189">
        <v>1100</v>
      </c>
      <c r="C632" s="190" t="s">
        <v>1983</v>
      </c>
      <c r="D632" s="190" t="s">
        <v>1984</v>
      </c>
      <c r="E632" s="190" t="s">
        <v>1985</v>
      </c>
      <c r="F632" s="190"/>
      <c r="G632" s="190" t="s">
        <v>1986</v>
      </c>
      <c r="H632" s="192">
        <v>5.3763925891557041E-3</v>
      </c>
      <c r="I632" s="193"/>
      <c r="J632" s="194"/>
      <c r="K632" s="195"/>
      <c r="L632" s="158"/>
      <c r="R632" s="147"/>
    </row>
    <row r="633" spans="1:18">
      <c r="A633" s="189" t="s">
        <v>1992</v>
      </c>
      <c r="B633" s="189">
        <v>1100</v>
      </c>
      <c r="C633" s="190" t="s">
        <v>1983</v>
      </c>
      <c r="D633" s="190" t="s">
        <v>1984</v>
      </c>
      <c r="E633" s="190" t="s">
        <v>1993</v>
      </c>
      <c r="F633" s="190"/>
      <c r="G633" s="190" t="s">
        <v>1986</v>
      </c>
      <c r="H633" s="192">
        <v>4.0966730593408477E-3</v>
      </c>
      <c r="I633" s="193"/>
      <c r="J633" s="194"/>
      <c r="K633" s="195"/>
      <c r="L633" s="158"/>
    </row>
    <row r="634" spans="1:18">
      <c r="A634" s="189" t="s">
        <v>1994</v>
      </c>
      <c r="B634" s="189">
        <v>1100</v>
      </c>
      <c r="C634" s="190" t="s">
        <v>1983</v>
      </c>
      <c r="D634" s="190" t="s">
        <v>1984</v>
      </c>
      <c r="E634" s="190" t="s">
        <v>1993</v>
      </c>
      <c r="F634" s="190"/>
      <c r="G634" s="190" t="s">
        <v>1986</v>
      </c>
      <c r="H634" s="192">
        <v>4.1528635696290971E-3</v>
      </c>
      <c r="I634" s="193"/>
      <c r="J634" s="194"/>
      <c r="K634" s="195"/>
      <c r="L634" s="158"/>
    </row>
    <row r="635" spans="1:18">
      <c r="A635" s="189" t="s">
        <v>1995</v>
      </c>
      <c r="B635" s="189">
        <v>1100</v>
      </c>
      <c r="C635" s="190" t="s">
        <v>1983</v>
      </c>
      <c r="D635" s="190" t="s">
        <v>1984</v>
      </c>
      <c r="E635" s="190" t="s">
        <v>1993</v>
      </c>
      <c r="F635" s="190"/>
      <c r="G635" s="190" t="s">
        <v>1986</v>
      </c>
      <c r="H635" s="192">
        <v>4.3959556235352564E-3</v>
      </c>
      <c r="I635" s="193"/>
      <c r="J635" s="194"/>
      <c r="K635" s="195"/>
      <c r="L635" s="158"/>
    </row>
    <row r="636" spans="1:18">
      <c r="A636" s="189" t="s">
        <v>1996</v>
      </c>
      <c r="B636" s="189">
        <v>1100</v>
      </c>
      <c r="C636" s="190" t="s">
        <v>1983</v>
      </c>
      <c r="D636" s="190" t="s">
        <v>1984</v>
      </c>
      <c r="E636" s="190" t="s">
        <v>1993</v>
      </c>
      <c r="F636" s="190"/>
      <c r="G636" s="190" t="s">
        <v>1986</v>
      </c>
      <c r="H636" s="192">
        <v>4.8005893143961212E-3</v>
      </c>
      <c r="I636" s="193"/>
      <c r="J636" s="194"/>
      <c r="K636" s="195"/>
      <c r="L636" s="158"/>
    </row>
    <row r="637" spans="1:18" ht="17" thickBot="1">
      <c r="A637" s="183" t="s">
        <v>1997</v>
      </c>
      <c r="B637" s="183">
        <v>1100</v>
      </c>
      <c r="C637" s="184" t="s">
        <v>1983</v>
      </c>
      <c r="D637" s="184" t="s">
        <v>1984</v>
      </c>
      <c r="E637" s="184" t="s">
        <v>1993</v>
      </c>
      <c r="F637" s="184"/>
      <c r="G637" s="184" t="s">
        <v>1986</v>
      </c>
      <c r="H637" s="185">
        <v>5.2390528808824739E-3</v>
      </c>
      <c r="I637" s="197"/>
      <c r="J637" s="186">
        <f>AVERAGE(H627:H637)</f>
        <v>4.1685468679490039E-3</v>
      </c>
      <c r="K637" s="187">
        <v>1100</v>
      </c>
      <c r="L637" s="188">
        <v>11</v>
      </c>
    </row>
    <row r="638" spans="1:18" ht="17" thickTop="1">
      <c r="A638" s="204"/>
      <c r="C638" s="198"/>
      <c r="D638" s="198"/>
      <c r="E638" s="198"/>
      <c r="F638" s="198"/>
      <c r="G638" s="239"/>
    </row>
    <row r="639" spans="1:18" ht="6" customHeight="1">
      <c r="A639" s="295"/>
      <c r="C639" s="198"/>
      <c r="E639" s="198"/>
      <c r="F639" s="198"/>
      <c r="M639" s="207"/>
      <c r="N639" s="208"/>
      <c r="O639" s="206"/>
    </row>
    <row r="640" spans="1:18">
      <c r="A640" s="296"/>
      <c r="B640" s="297"/>
      <c r="C640" s="298"/>
      <c r="D640" s="298"/>
      <c r="E640" s="298"/>
      <c r="F640" s="298"/>
      <c r="G640" s="298"/>
      <c r="H640" s="299"/>
      <c r="I640" s="300"/>
      <c r="J640" s="282"/>
      <c r="K640" s="301"/>
      <c r="L640" s="302"/>
      <c r="M640" s="236"/>
      <c r="N640" s="237" t="s">
        <v>1340</v>
      </c>
      <c r="O640" s="238">
        <f>AVERAGE(J615,J637,J625)</f>
        <v>6.8568158165979E-3</v>
      </c>
    </row>
    <row r="641" spans="1:18">
      <c r="A641" s="295"/>
      <c r="C641" s="198"/>
      <c r="E641" s="198"/>
      <c r="F641" s="198"/>
      <c r="M641" s="207"/>
      <c r="N641" s="208"/>
      <c r="O641" s="206"/>
    </row>
    <row r="642" spans="1:18" ht="18" customHeight="1">
      <c r="A642" s="189" t="s">
        <v>1998</v>
      </c>
      <c r="B642" s="189">
        <v>1392</v>
      </c>
      <c r="C642" s="190" t="s">
        <v>1373</v>
      </c>
      <c r="D642" s="190" t="s">
        <v>1999</v>
      </c>
      <c r="E642" s="190" t="s">
        <v>2000</v>
      </c>
      <c r="F642" s="190"/>
      <c r="G642" s="190"/>
      <c r="H642" s="192">
        <v>2.2508796719117792E-3</v>
      </c>
      <c r="I642" s="193"/>
      <c r="J642" s="194"/>
      <c r="K642" s="195"/>
      <c r="L642" s="158"/>
    </row>
    <row r="643" spans="1:18" ht="14.25" customHeight="1" thickBot="1">
      <c r="A643" s="183" t="s">
        <v>2001</v>
      </c>
      <c r="B643" s="183">
        <v>1392</v>
      </c>
      <c r="C643" s="184" t="s">
        <v>1373</v>
      </c>
      <c r="D643" s="184" t="s">
        <v>1999</v>
      </c>
      <c r="E643" s="184" t="s">
        <v>2000</v>
      </c>
      <c r="F643" s="184"/>
      <c r="G643" s="184"/>
      <c r="H643" s="185">
        <v>8.8717827773559556E-3</v>
      </c>
      <c r="I643" s="197"/>
      <c r="J643" s="186">
        <f>AVERAGE(H642:H643)</f>
        <v>5.5613312246338671E-3</v>
      </c>
      <c r="K643" s="187">
        <v>1392</v>
      </c>
      <c r="L643" s="188">
        <v>2</v>
      </c>
      <c r="O643"/>
    </row>
    <row r="644" spans="1:18" ht="14.25" customHeight="1" thickTop="1">
      <c r="C644" s="198"/>
      <c r="G644" s="239"/>
      <c r="O644"/>
    </row>
    <row r="645" spans="1:18" ht="14.25" customHeight="1" thickBot="1">
      <c r="A645" s="183" t="s">
        <v>2002</v>
      </c>
      <c r="B645" s="183">
        <v>1439</v>
      </c>
      <c r="C645" s="184" t="s">
        <v>1373</v>
      </c>
      <c r="D645" s="184" t="s">
        <v>1999</v>
      </c>
      <c r="E645" s="184" t="s">
        <v>2003</v>
      </c>
      <c r="F645" s="184"/>
      <c r="G645" s="184" t="s">
        <v>2004</v>
      </c>
      <c r="H645" s="185">
        <v>8.9536567768423985E-3</v>
      </c>
      <c r="I645" s="197"/>
      <c r="J645" s="186">
        <f>H645</f>
        <v>8.9536567768423985E-3</v>
      </c>
      <c r="K645" s="187">
        <v>1439</v>
      </c>
      <c r="L645" s="188">
        <v>1</v>
      </c>
      <c r="M645" s="207"/>
      <c r="N645" s="208"/>
      <c r="O645" s="206"/>
      <c r="R645" s="147"/>
    </row>
    <row r="646" spans="1:18" ht="6" customHeight="1" thickTop="1">
      <c r="A646" s="204"/>
      <c r="C646" s="198"/>
      <c r="M646" s="207"/>
      <c r="N646" s="208"/>
      <c r="O646" s="206"/>
      <c r="R646" s="147"/>
    </row>
    <row r="647" spans="1:18" ht="14.25" customHeight="1">
      <c r="A647" s="250"/>
      <c r="B647" s="250"/>
      <c r="C647" s="251"/>
      <c r="D647" s="251"/>
      <c r="E647" s="251"/>
      <c r="F647" s="251"/>
      <c r="G647" s="251"/>
      <c r="H647" s="253"/>
      <c r="I647" s="254"/>
      <c r="J647" s="238"/>
      <c r="K647" s="255"/>
      <c r="L647" s="224"/>
      <c r="M647" s="236"/>
      <c r="N647" s="237" t="s">
        <v>1342</v>
      </c>
      <c r="O647" s="238">
        <f>AVERAGE(J643,J645)</f>
        <v>7.2574940007381333E-3</v>
      </c>
      <c r="R647" s="147"/>
    </row>
    <row r="648" spans="1:18" ht="14.25" customHeight="1">
      <c r="A648" s="204"/>
      <c r="C648" s="198"/>
      <c r="M648" s="207"/>
      <c r="N648" s="208"/>
      <c r="O648" s="206"/>
    </row>
    <row r="649" spans="1:18">
      <c r="A649" s="189" t="s">
        <v>2005</v>
      </c>
      <c r="B649" s="189">
        <v>1636</v>
      </c>
      <c r="C649" s="190" t="s">
        <v>1367</v>
      </c>
      <c r="D649" s="190" t="s">
        <v>2006</v>
      </c>
      <c r="E649" s="190" t="s">
        <v>2007</v>
      </c>
      <c r="F649" s="190"/>
      <c r="G649" s="303" t="s">
        <v>2008</v>
      </c>
      <c r="H649" s="192">
        <v>2.2908771393754142E-2</v>
      </c>
      <c r="I649" s="193"/>
      <c r="J649" s="194"/>
      <c r="K649" s="195"/>
      <c r="L649" s="158"/>
    </row>
    <row r="650" spans="1:18">
      <c r="A650" s="189" t="s">
        <v>2009</v>
      </c>
      <c r="B650" s="189">
        <v>1636</v>
      </c>
      <c r="C650" s="190" t="s">
        <v>1367</v>
      </c>
      <c r="D650" s="190" t="s">
        <v>2006</v>
      </c>
      <c r="E650" s="190" t="s">
        <v>2007</v>
      </c>
      <c r="F650" s="190"/>
      <c r="G650" s="303" t="s">
        <v>2008</v>
      </c>
      <c r="H650" s="192">
        <v>2.3533665828235868E-2</v>
      </c>
      <c r="I650" s="193"/>
      <c r="J650" s="194"/>
      <c r="K650" s="195"/>
      <c r="L650" s="158"/>
      <c r="R650" s="147"/>
    </row>
    <row r="651" spans="1:18">
      <c r="A651" s="189" t="s">
        <v>2010</v>
      </c>
      <c r="B651" s="189">
        <v>1636</v>
      </c>
      <c r="C651" s="190" t="s">
        <v>1367</v>
      </c>
      <c r="D651" s="190" t="s">
        <v>2006</v>
      </c>
      <c r="E651" s="190" t="s">
        <v>2007</v>
      </c>
      <c r="F651" s="190"/>
      <c r="G651" s="303" t="s">
        <v>2008</v>
      </c>
      <c r="H651" s="192">
        <v>8.3052927085817945E-3</v>
      </c>
      <c r="I651" s="193"/>
      <c r="J651" s="194"/>
      <c r="K651" s="195"/>
      <c r="L651" s="158"/>
      <c r="R651" s="147"/>
    </row>
    <row r="652" spans="1:18">
      <c r="A652" s="189" t="s">
        <v>2011</v>
      </c>
      <c r="B652" s="189">
        <v>1636</v>
      </c>
      <c r="C652" s="190" t="s">
        <v>1367</v>
      </c>
      <c r="D652" s="190" t="s">
        <v>2006</v>
      </c>
      <c r="E652" s="190" t="s">
        <v>2007</v>
      </c>
      <c r="F652" s="190"/>
      <c r="G652" s="303" t="s">
        <v>2008</v>
      </c>
      <c r="H652" s="192">
        <v>2.25970382658385E-2</v>
      </c>
      <c r="I652" s="193"/>
      <c r="J652" s="194"/>
      <c r="K652" s="195"/>
      <c r="L652" s="158"/>
      <c r="R652" s="147"/>
    </row>
    <row r="653" spans="1:18">
      <c r="A653" s="189" t="s">
        <v>2012</v>
      </c>
      <c r="B653" s="189">
        <v>1636</v>
      </c>
      <c r="C653" s="190" t="s">
        <v>1367</v>
      </c>
      <c r="D653" s="190" t="s">
        <v>2006</v>
      </c>
      <c r="E653" s="190" t="s">
        <v>2007</v>
      </c>
      <c r="F653" s="190"/>
      <c r="G653" s="303" t="s">
        <v>2008</v>
      </c>
      <c r="H653" s="192">
        <v>4.8110946043266887E-3</v>
      </c>
      <c r="I653" s="193"/>
      <c r="J653" s="194"/>
      <c r="K653" s="195"/>
      <c r="L653" s="158"/>
      <c r="R653" s="147"/>
    </row>
    <row r="654" spans="1:18">
      <c r="A654" s="189" t="s">
        <v>2013</v>
      </c>
      <c r="B654" s="189">
        <v>1636</v>
      </c>
      <c r="C654" s="190" t="s">
        <v>1367</v>
      </c>
      <c r="D654" s="190" t="s">
        <v>2006</v>
      </c>
      <c r="E654" s="190" t="s">
        <v>2007</v>
      </c>
      <c r="F654" s="190"/>
      <c r="G654" s="303" t="s">
        <v>2008</v>
      </c>
      <c r="H654" s="192">
        <v>3.2898074230919821E-3</v>
      </c>
      <c r="I654" s="193"/>
      <c r="J654" s="194"/>
      <c r="K654" s="195"/>
      <c r="L654" s="158"/>
      <c r="R654" s="147"/>
    </row>
    <row r="655" spans="1:18">
      <c r="A655" s="189" t="s">
        <v>2014</v>
      </c>
      <c r="B655" s="189">
        <v>1636</v>
      </c>
      <c r="C655" s="190" t="s">
        <v>1367</v>
      </c>
      <c r="D655" s="190" t="s">
        <v>2006</v>
      </c>
      <c r="E655" s="190" t="s">
        <v>2007</v>
      </c>
      <c r="F655" s="190"/>
      <c r="G655" s="303" t="s">
        <v>2008</v>
      </c>
      <c r="H655" s="192">
        <v>8.5773004821009038E-3</v>
      </c>
      <c r="I655" s="193"/>
      <c r="J655" s="194"/>
      <c r="K655" s="195"/>
      <c r="L655" s="158"/>
      <c r="R655" s="147"/>
    </row>
    <row r="656" spans="1:18" ht="17" thickBot="1">
      <c r="A656" s="183" t="s">
        <v>2015</v>
      </c>
      <c r="B656" s="183">
        <v>1636</v>
      </c>
      <c r="C656" s="184" t="s">
        <v>1367</v>
      </c>
      <c r="D656" s="184" t="s">
        <v>2006</v>
      </c>
      <c r="E656" s="184" t="s">
        <v>2007</v>
      </c>
      <c r="F656" s="184"/>
      <c r="G656" s="304" t="s">
        <v>2008</v>
      </c>
      <c r="H656" s="185">
        <v>9.7818734800151925E-3</v>
      </c>
      <c r="I656" s="197"/>
      <c r="J656" s="186">
        <f>AVERAGE(H649:H656)</f>
        <v>1.2975605523243134E-2</v>
      </c>
      <c r="K656" s="187">
        <v>1636</v>
      </c>
      <c r="L656" s="188">
        <v>8</v>
      </c>
    </row>
    <row r="657" spans="1:12" ht="17" thickTop="1">
      <c r="C657" s="198"/>
      <c r="G657" s="305"/>
    </row>
    <row r="658" spans="1:12">
      <c r="A658" s="189" t="s">
        <v>2016</v>
      </c>
      <c r="B658" s="189">
        <v>1640</v>
      </c>
      <c r="C658" s="190" t="s">
        <v>1367</v>
      </c>
      <c r="D658" s="190" t="s">
        <v>2006</v>
      </c>
      <c r="E658" s="190" t="s">
        <v>2017</v>
      </c>
      <c r="F658" s="190"/>
      <c r="G658" s="303" t="s">
        <v>2008</v>
      </c>
      <c r="H658" s="192">
        <v>8.4375498084830539E-3</v>
      </c>
      <c r="I658" s="193"/>
      <c r="J658" s="194"/>
      <c r="K658" s="195"/>
      <c r="L658" s="158"/>
    </row>
    <row r="659" spans="1:12" ht="17" thickBot="1">
      <c r="A659" s="183" t="s">
        <v>2018</v>
      </c>
      <c r="B659" s="183">
        <v>1640</v>
      </c>
      <c r="C659" s="184" t="s">
        <v>1367</v>
      </c>
      <c r="D659" s="184" t="s">
        <v>2006</v>
      </c>
      <c r="E659" s="184" t="s">
        <v>2017</v>
      </c>
      <c r="F659" s="184"/>
      <c r="G659" s="304" t="s">
        <v>2008</v>
      </c>
      <c r="H659" s="185">
        <v>5.0792816116742492E-3</v>
      </c>
      <c r="I659" s="197"/>
      <c r="J659" s="186">
        <f>AVERAGE(H658:H659)</f>
        <v>6.7584157100786515E-3</v>
      </c>
      <c r="K659" s="187">
        <v>1640</v>
      </c>
      <c r="L659" s="188">
        <v>2</v>
      </c>
    </row>
    <row r="660" spans="1:12" ht="17" thickTop="1">
      <c r="C660" s="198"/>
      <c r="G660" s="305"/>
    </row>
    <row r="661" spans="1:12" ht="14.25" customHeight="1">
      <c r="A661" s="189" t="s">
        <v>2019</v>
      </c>
      <c r="B661" s="189">
        <v>1640</v>
      </c>
      <c r="C661" s="190" t="s">
        <v>1367</v>
      </c>
      <c r="D661" s="190" t="s">
        <v>2006</v>
      </c>
      <c r="E661" s="190" t="s">
        <v>2020</v>
      </c>
      <c r="F661" s="190"/>
      <c r="G661" s="190" t="s">
        <v>2021</v>
      </c>
      <c r="H661" s="192">
        <v>1.5250983219874772E-2</v>
      </c>
      <c r="I661" s="193"/>
      <c r="J661" s="194"/>
      <c r="K661" s="195"/>
      <c r="L661" s="158"/>
    </row>
    <row r="662" spans="1:12" ht="14.25" customHeight="1">
      <c r="A662" s="189" t="s">
        <v>2022</v>
      </c>
      <c r="B662" s="189">
        <v>1640</v>
      </c>
      <c r="C662" s="190" t="s">
        <v>1367</v>
      </c>
      <c r="D662" s="190" t="s">
        <v>2006</v>
      </c>
      <c r="E662" s="190" t="s">
        <v>2020</v>
      </c>
      <c r="F662" s="190"/>
      <c r="G662" s="190" t="s">
        <v>2021</v>
      </c>
      <c r="H662" s="192">
        <v>1.6330706270612016E-2</v>
      </c>
      <c r="I662" s="193"/>
      <c r="J662" s="194"/>
      <c r="K662" s="195"/>
      <c r="L662" s="158"/>
    </row>
    <row r="663" spans="1:12" ht="14.25" customHeight="1">
      <c r="A663" s="189" t="s">
        <v>2023</v>
      </c>
      <c r="B663" s="189">
        <v>1640</v>
      </c>
      <c r="C663" s="190" t="s">
        <v>1367</v>
      </c>
      <c r="D663" s="190" t="s">
        <v>2006</v>
      </c>
      <c r="E663" s="190" t="s">
        <v>2020</v>
      </c>
      <c r="F663" s="190"/>
      <c r="G663" s="190" t="s">
        <v>2021</v>
      </c>
      <c r="H663" s="192">
        <v>1.99215363505022E-2</v>
      </c>
      <c r="I663" s="193"/>
      <c r="J663" s="194"/>
      <c r="K663" s="195"/>
      <c r="L663" s="158"/>
    </row>
    <row r="664" spans="1:12">
      <c r="A664" s="189" t="s">
        <v>2024</v>
      </c>
      <c r="B664" s="189">
        <v>1640</v>
      </c>
      <c r="C664" s="190" t="s">
        <v>1367</v>
      </c>
      <c r="D664" s="190" t="s">
        <v>2006</v>
      </c>
      <c r="E664" s="190" t="s">
        <v>2020</v>
      </c>
      <c r="F664" s="190"/>
      <c r="G664" s="303" t="s">
        <v>2008</v>
      </c>
      <c r="H664" s="192">
        <v>1.3283311753959954E-2</v>
      </c>
      <c r="I664" s="193"/>
      <c r="J664" s="194"/>
      <c r="K664" s="195"/>
      <c r="L664" s="158"/>
    </row>
    <row r="665" spans="1:12">
      <c r="A665" s="189" t="s">
        <v>2025</v>
      </c>
      <c r="B665" s="189">
        <v>1640</v>
      </c>
      <c r="C665" s="190" t="s">
        <v>1367</v>
      </c>
      <c r="D665" s="190" t="s">
        <v>2006</v>
      </c>
      <c r="E665" s="190" t="s">
        <v>2020</v>
      </c>
      <c r="F665" s="190"/>
      <c r="G665" s="303" t="s">
        <v>2008</v>
      </c>
      <c r="H665" s="192">
        <v>8.3114511355111935E-3</v>
      </c>
      <c r="I665" s="193"/>
      <c r="J665" s="194"/>
      <c r="K665" s="195"/>
      <c r="L665" s="158"/>
    </row>
    <row r="666" spans="1:12">
      <c r="A666" s="189" t="s">
        <v>2026</v>
      </c>
      <c r="B666" s="189">
        <v>1640</v>
      </c>
      <c r="C666" s="190" t="s">
        <v>1367</v>
      </c>
      <c r="D666" s="190" t="s">
        <v>2006</v>
      </c>
      <c r="E666" s="190" t="s">
        <v>2020</v>
      </c>
      <c r="F666" s="190"/>
      <c r="G666" s="303" t="s">
        <v>2008</v>
      </c>
      <c r="H666" s="192">
        <v>8.7781477689625603E-3</v>
      </c>
      <c r="I666" s="193"/>
      <c r="J666" s="194"/>
      <c r="K666" s="195"/>
      <c r="L666" s="158"/>
    </row>
    <row r="667" spans="1:12">
      <c r="A667" s="189" t="s">
        <v>2027</v>
      </c>
      <c r="B667" s="189">
        <v>1640</v>
      </c>
      <c r="C667" s="190" t="s">
        <v>1367</v>
      </c>
      <c r="D667" s="190" t="s">
        <v>2006</v>
      </c>
      <c r="E667" s="190" t="s">
        <v>2020</v>
      </c>
      <c r="F667" s="190"/>
      <c r="G667" s="303" t="s">
        <v>2008</v>
      </c>
      <c r="H667" s="192">
        <v>1.0814359981504545E-2</v>
      </c>
      <c r="I667" s="193"/>
      <c r="J667" s="194"/>
      <c r="K667" s="195"/>
      <c r="L667" s="158"/>
    </row>
    <row r="668" spans="1:12">
      <c r="A668" s="189" t="s">
        <v>2028</v>
      </c>
      <c r="B668" s="189">
        <v>1640</v>
      </c>
      <c r="C668" s="190" t="s">
        <v>1367</v>
      </c>
      <c r="D668" s="190" t="s">
        <v>2006</v>
      </c>
      <c r="E668" s="190" t="s">
        <v>2020</v>
      </c>
      <c r="F668" s="190"/>
      <c r="G668" s="303" t="s">
        <v>2008</v>
      </c>
      <c r="H668" s="192">
        <v>1.7257773854745681E-2</v>
      </c>
      <c r="I668" s="193"/>
      <c r="J668" s="194"/>
      <c r="K668" s="195"/>
      <c r="L668" s="158"/>
    </row>
    <row r="669" spans="1:12">
      <c r="A669" s="189" t="s">
        <v>2029</v>
      </c>
      <c r="B669" s="189">
        <v>1640</v>
      </c>
      <c r="C669" s="190" t="s">
        <v>1367</v>
      </c>
      <c r="D669" s="190" t="s">
        <v>2006</v>
      </c>
      <c r="E669" s="190" t="s">
        <v>2020</v>
      </c>
      <c r="F669" s="190"/>
      <c r="G669" s="303" t="s">
        <v>2008</v>
      </c>
      <c r="H669" s="192">
        <v>1.508304597222478E-2</v>
      </c>
      <c r="I669" s="193"/>
      <c r="J669" s="194"/>
      <c r="K669" s="195"/>
      <c r="L669" s="158"/>
    </row>
    <row r="670" spans="1:12">
      <c r="A670" s="189" t="s">
        <v>2030</v>
      </c>
      <c r="B670" s="189">
        <v>1640</v>
      </c>
      <c r="C670" s="190" t="s">
        <v>1367</v>
      </c>
      <c r="D670" s="190" t="s">
        <v>2006</v>
      </c>
      <c r="E670" s="190" t="s">
        <v>2020</v>
      </c>
      <c r="F670" s="190"/>
      <c r="G670" s="303" t="s">
        <v>2008</v>
      </c>
      <c r="H670" s="192">
        <v>1.6135223646568931E-2</v>
      </c>
      <c r="I670" s="193"/>
      <c r="J670" s="194"/>
      <c r="K670" s="195"/>
      <c r="L670" s="158"/>
    </row>
    <row r="671" spans="1:12">
      <c r="A671" s="189" t="s">
        <v>2031</v>
      </c>
      <c r="B671" s="189">
        <v>1640</v>
      </c>
      <c r="C671" s="190" t="s">
        <v>1367</v>
      </c>
      <c r="D671" s="190" t="s">
        <v>2006</v>
      </c>
      <c r="E671" s="190" t="s">
        <v>2020</v>
      </c>
      <c r="F671" s="190"/>
      <c r="G671" s="303" t="s">
        <v>2008</v>
      </c>
      <c r="H671" s="192">
        <v>1.5898149334602502E-2</v>
      </c>
      <c r="I671" s="193"/>
      <c r="J671" s="194"/>
      <c r="K671" s="195"/>
      <c r="L671" s="158"/>
    </row>
    <row r="672" spans="1:12">
      <c r="A672" s="189" t="s">
        <v>2032</v>
      </c>
      <c r="B672" s="189">
        <v>1640</v>
      </c>
      <c r="C672" s="190" t="s">
        <v>1367</v>
      </c>
      <c r="D672" s="190" t="s">
        <v>2006</v>
      </c>
      <c r="E672" s="190" t="s">
        <v>2020</v>
      </c>
      <c r="F672" s="190"/>
      <c r="G672" s="303" t="s">
        <v>2008</v>
      </c>
      <c r="H672" s="192">
        <v>1.1608239587059666E-2</v>
      </c>
      <c r="I672" s="193"/>
      <c r="J672" s="194"/>
      <c r="K672" s="195"/>
      <c r="L672" s="158"/>
    </row>
    <row r="673" spans="1:12">
      <c r="A673" s="189" t="s">
        <v>2033</v>
      </c>
      <c r="B673" s="189">
        <v>1640</v>
      </c>
      <c r="C673" s="190" t="s">
        <v>1367</v>
      </c>
      <c r="D673" s="190" t="s">
        <v>2006</v>
      </c>
      <c r="E673" s="190" t="s">
        <v>2020</v>
      </c>
      <c r="F673" s="190"/>
      <c r="G673" s="303" t="s">
        <v>2008</v>
      </c>
      <c r="H673" s="192">
        <v>1.3738798015121484E-2</v>
      </c>
      <c r="I673" s="193"/>
      <c r="J673" s="194"/>
      <c r="K673" s="195"/>
      <c r="L673" s="158"/>
    </row>
    <row r="674" spans="1:12">
      <c r="A674" s="189" t="s">
        <v>2034</v>
      </c>
      <c r="B674" s="189">
        <v>1640</v>
      </c>
      <c r="C674" s="190" t="s">
        <v>1367</v>
      </c>
      <c r="D674" s="190" t="s">
        <v>2006</v>
      </c>
      <c r="E674" s="190" t="s">
        <v>2020</v>
      </c>
      <c r="F674" s="190"/>
      <c r="G674" s="303" t="s">
        <v>2008</v>
      </c>
      <c r="H674" s="192">
        <v>1.6646528298985264E-2</v>
      </c>
      <c r="I674" s="193"/>
      <c r="J674" s="194"/>
      <c r="K674" s="195"/>
      <c r="L674" s="158"/>
    </row>
    <row r="675" spans="1:12">
      <c r="A675" s="189" t="s">
        <v>2035</v>
      </c>
      <c r="B675" s="189">
        <v>1640</v>
      </c>
      <c r="C675" s="190" t="s">
        <v>1367</v>
      </c>
      <c r="D675" s="190" t="s">
        <v>2006</v>
      </c>
      <c r="E675" s="190" t="s">
        <v>2020</v>
      </c>
      <c r="F675" s="190"/>
      <c r="G675" s="303" t="s">
        <v>2008</v>
      </c>
      <c r="H675" s="192">
        <v>2.0963824972207449E-2</v>
      </c>
      <c r="I675" s="193"/>
      <c r="J675" s="194"/>
      <c r="K675" s="195"/>
      <c r="L675" s="158"/>
    </row>
    <row r="676" spans="1:12">
      <c r="A676" s="189" t="s">
        <v>2036</v>
      </c>
      <c r="B676" s="189">
        <v>1640</v>
      </c>
      <c r="C676" s="190" t="s">
        <v>1367</v>
      </c>
      <c r="D676" s="190" t="s">
        <v>2006</v>
      </c>
      <c r="E676" s="190" t="s">
        <v>2020</v>
      </c>
      <c r="F676" s="190"/>
      <c r="G676" s="303" t="s">
        <v>2008</v>
      </c>
      <c r="H676" s="192">
        <v>1.8170901181233195E-2</v>
      </c>
      <c r="I676" s="193"/>
      <c r="J676" s="194"/>
      <c r="K676" s="195"/>
      <c r="L676" s="158"/>
    </row>
    <row r="677" spans="1:12">
      <c r="A677" s="189" t="s">
        <v>2037</v>
      </c>
      <c r="B677" s="189">
        <v>1640</v>
      </c>
      <c r="C677" s="190" t="s">
        <v>1367</v>
      </c>
      <c r="D677" s="190" t="s">
        <v>2006</v>
      </c>
      <c r="E677" s="190" t="s">
        <v>2020</v>
      </c>
      <c r="F677" s="190"/>
      <c r="G677" s="303" t="s">
        <v>2008</v>
      </c>
      <c r="H677" s="192">
        <v>1.6440446071626588E-2</v>
      </c>
      <c r="I677" s="193"/>
      <c r="J677" s="194"/>
      <c r="K677" s="195"/>
      <c r="L677" s="158"/>
    </row>
    <row r="678" spans="1:12">
      <c r="A678" s="189" t="s">
        <v>2038</v>
      </c>
      <c r="B678" s="189">
        <v>1640</v>
      </c>
      <c r="C678" s="190" t="s">
        <v>1367</v>
      </c>
      <c r="D678" s="190" t="s">
        <v>2006</v>
      </c>
      <c r="E678" s="190" t="s">
        <v>2020</v>
      </c>
      <c r="F678" s="190"/>
      <c r="G678" s="303" t="s">
        <v>2008</v>
      </c>
      <c r="H678" s="192">
        <v>1.4917411125323651E-2</v>
      </c>
      <c r="I678" s="193"/>
      <c r="J678" s="194"/>
      <c r="K678" s="195"/>
      <c r="L678" s="158"/>
    </row>
    <row r="679" spans="1:12">
      <c r="A679" s="189" t="s">
        <v>2039</v>
      </c>
      <c r="B679" s="189">
        <v>1640</v>
      </c>
      <c r="C679" s="190" t="s">
        <v>1367</v>
      </c>
      <c r="D679" s="190" t="s">
        <v>2006</v>
      </c>
      <c r="E679" s="190" t="s">
        <v>2020</v>
      </c>
      <c r="F679" s="190"/>
      <c r="G679" s="303" t="s">
        <v>2008</v>
      </c>
      <c r="H679" s="192">
        <v>1.103141306126018E-2</v>
      </c>
      <c r="I679" s="193"/>
      <c r="J679" s="194"/>
      <c r="K679" s="195"/>
      <c r="L679" s="158"/>
    </row>
    <row r="680" spans="1:12">
      <c r="A680" s="189" t="s">
        <v>2040</v>
      </c>
      <c r="B680" s="189">
        <v>1640</v>
      </c>
      <c r="C680" s="190" t="s">
        <v>1367</v>
      </c>
      <c r="D680" s="190" t="s">
        <v>2006</v>
      </c>
      <c r="E680" s="190" t="s">
        <v>2020</v>
      </c>
      <c r="F680" s="190"/>
      <c r="G680" s="303" t="s">
        <v>2008</v>
      </c>
      <c r="H680" s="192">
        <v>1.8449812489603503E-2</v>
      </c>
      <c r="I680" s="193"/>
      <c r="J680" s="194"/>
      <c r="K680" s="195"/>
      <c r="L680" s="158"/>
    </row>
    <row r="681" spans="1:12">
      <c r="A681" s="189" t="s">
        <v>2041</v>
      </c>
      <c r="B681" s="189">
        <v>1640</v>
      </c>
      <c r="C681" s="190" t="s">
        <v>1367</v>
      </c>
      <c r="D681" s="190" t="s">
        <v>2006</v>
      </c>
      <c r="E681" s="190" t="s">
        <v>2020</v>
      </c>
      <c r="F681" s="190"/>
      <c r="G681" s="303" t="s">
        <v>2008</v>
      </c>
      <c r="H681" s="192">
        <v>9.7178515593822398E-3</v>
      </c>
      <c r="I681" s="193"/>
      <c r="J681" s="194"/>
      <c r="K681" s="195"/>
      <c r="L681" s="158"/>
    </row>
    <row r="682" spans="1:12">
      <c r="A682" s="189" t="s">
        <v>2042</v>
      </c>
      <c r="B682" s="189">
        <v>1640</v>
      </c>
      <c r="C682" s="190" t="s">
        <v>1367</v>
      </c>
      <c r="D682" s="190" t="s">
        <v>2006</v>
      </c>
      <c r="E682" s="190" t="s">
        <v>2020</v>
      </c>
      <c r="F682" s="190"/>
      <c r="G682" s="303" t="s">
        <v>2008</v>
      </c>
      <c r="H682" s="192">
        <v>1.2736906015262226E-2</v>
      </c>
      <c r="I682" s="193"/>
      <c r="J682" s="194"/>
      <c r="K682" s="195"/>
      <c r="L682" s="158"/>
    </row>
    <row r="683" spans="1:12">
      <c r="A683" s="189" t="s">
        <v>2043</v>
      </c>
      <c r="B683" s="189">
        <v>1640</v>
      </c>
      <c r="C683" s="190" t="s">
        <v>1367</v>
      </c>
      <c r="D683" s="190" t="s">
        <v>2006</v>
      </c>
      <c r="E683" s="190" t="s">
        <v>2020</v>
      </c>
      <c r="F683" s="190"/>
      <c r="G683" s="303" t="s">
        <v>2008</v>
      </c>
      <c r="H683" s="192">
        <v>1.6289371540730881E-2</v>
      </c>
      <c r="I683" s="193"/>
      <c r="J683" s="194"/>
      <c r="K683" s="195"/>
      <c r="L683" s="158"/>
    </row>
    <row r="684" spans="1:12">
      <c r="A684" s="189" t="s">
        <v>2044</v>
      </c>
      <c r="B684" s="189">
        <v>1640</v>
      </c>
      <c r="C684" s="190" t="s">
        <v>1367</v>
      </c>
      <c r="D684" s="190" t="s">
        <v>2006</v>
      </c>
      <c r="E684" s="190" t="s">
        <v>2020</v>
      </c>
      <c r="F684" s="190"/>
      <c r="G684" s="303" t="s">
        <v>2008</v>
      </c>
      <c r="H684" s="192">
        <v>1.3397464915215682E-2</v>
      </c>
      <c r="I684" s="193"/>
      <c r="J684" s="194"/>
      <c r="K684" s="195"/>
      <c r="L684" s="158"/>
    </row>
    <row r="685" spans="1:12">
      <c r="A685" s="189" t="s">
        <v>2045</v>
      </c>
      <c r="B685" s="189">
        <v>1640</v>
      </c>
      <c r="C685" s="190" t="s">
        <v>1367</v>
      </c>
      <c r="D685" s="190" t="s">
        <v>2006</v>
      </c>
      <c r="E685" s="190" t="s">
        <v>2046</v>
      </c>
      <c r="F685" s="190"/>
      <c r="G685" s="303" t="s">
        <v>2008</v>
      </c>
      <c r="H685" s="192">
        <v>1.5340338028265713E-2</v>
      </c>
      <c r="I685" s="193"/>
      <c r="J685" s="194"/>
      <c r="K685" s="195"/>
      <c r="L685" s="158"/>
    </row>
    <row r="686" spans="1:12">
      <c r="A686" s="189" t="s">
        <v>2047</v>
      </c>
      <c r="B686" s="189">
        <v>1640</v>
      </c>
      <c r="C686" s="190" t="s">
        <v>1367</v>
      </c>
      <c r="D686" s="190" t="s">
        <v>2006</v>
      </c>
      <c r="E686" s="190" t="s">
        <v>2046</v>
      </c>
      <c r="F686" s="190"/>
      <c r="G686" s="303" t="s">
        <v>2008</v>
      </c>
      <c r="H686" s="192">
        <v>1.3922186290808934E-2</v>
      </c>
      <c r="I686" s="193"/>
      <c r="J686" s="194"/>
      <c r="K686" s="195"/>
      <c r="L686" s="158"/>
    </row>
    <row r="687" spans="1:12">
      <c r="A687" s="189" t="s">
        <v>2048</v>
      </c>
      <c r="B687" s="189">
        <v>1640</v>
      </c>
      <c r="C687" s="190" t="s">
        <v>1367</v>
      </c>
      <c r="D687" s="190" t="s">
        <v>2006</v>
      </c>
      <c r="E687" s="190" t="s">
        <v>2046</v>
      </c>
      <c r="F687" s="190"/>
      <c r="G687" s="303" t="s">
        <v>2008</v>
      </c>
      <c r="H687" s="192">
        <v>1.3391897453264627E-2</v>
      </c>
      <c r="I687" s="193"/>
      <c r="J687" s="194"/>
      <c r="K687" s="195"/>
      <c r="L687" s="158"/>
    </row>
    <row r="688" spans="1:12" ht="17" thickBot="1">
      <c r="A688" s="183" t="s">
        <v>2049</v>
      </c>
      <c r="B688" s="183">
        <v>1640</v>
      </c>
      <c r="C688" s="184" t="s">
        <v>1367</v>
      </c>
      <c r="D688" s="184" t="s">
        <v>2006</v>
      </c>
      <c r="E688" s="184" t="s">
        <v>2046</v>
      </c>
      <c r="F688" s="184"/>
      <c r="G688" s="304" t="s">
        <v>2008</v>
      </c>
      <c r="H688" s="185">
        <v>8.4291646485807701E-3</v>
      </c>
      <c r="I688" s="197"/>
      <c r="J688" s="186">
        <f>AVERAGE(H661:H688)</f>
        <v>1.4366330162250045E-2</v>
      </c>
      <c r="K688" s="187">
        <v>1640</v>
      </c>
      <c r="L688" s="188">
        <v>28</v>
      </c>
    </row>
    <row r="689" spans="1:18" ht="17" thickTop="1">
      <c r="C689" s="198"/>
      <c r="G689" s="305"/>
    </row>
    <row r="690" spans="1:18">
      <c r="A690" s="189" t="s">
        <v>2050</v>
      </c>
      <c r="B690" s="189">
        <v>1641</v>
      </c>
      <c r="C690" s="190" t="s">
        <v>1367</v>
      </c>
      <c r="D690" s="190" t="s">
        <v>2006</v>
      </c>
      <c r="E690" s="190" t="s">
        <v>2051</v>
      </c>
      <c r="F690" s="190"/>
      <c r="G690" s="303" t="s">
        <v>2008</v>
      </c>
      <c r="H690" s="192">
        <v>5.9379013783697268E-3</v>
      </c>
      <c r="I690" s="193"/>
      <c r="J690" s="194"/>
      <c r="K690" s="195"/>
      <c r="L690" s="158"/>
    </row>
    <row r="691" spans="1:18">
      <c r="A691" s="189" t="s">
        <v>2052</v>
      </c>
      <c r="B691" s="189">
        <v>1641</v>
      </c>
      <c r="C691" s="190" t="s">
        <v>1367</v>
      </c>
      <c r="D691" s="190" t="s">
        <v>2006</v>
      </c>
      <c r="E691" s="190" t="s">
        <v>2051</v>
      </c>
      <c r="F691" s="190"/>
      <c r="G691" s="303" t="s">
        <v>2008</v>
      </c>
      <c r="H691" s="192">
        <v>1.0132519639915263E-2</v>
      </c>
      <c r="I691" s="193"/>
      <c r="J691" s="194"/>
      <c r="K691" s="195"/>
      <c r="L691" s="158"/>
    </row>
    <row r="692" spans="1:18">
      <c r="A692" s="189" t="s">
        <v>2053</v>
      </c>
      <c r="B692" s="189">
        <v>1641</v>
      </c>
      <c r="C692" s="190" t="s">
        <v>1367</v>
      </c>
      <c r="D692" s="190" t="s">
        <v>2006</v>
      </c>
      <c r="E692" s="190" t="s">
        <v>2051</v>
      </c>
      <c r="F692" s="190"/>
      <c r="G692" s="303" t="s">
        <v>2008</v>
      </c>
      <c r="H692" s="192">
        <v>8.0736964193982609E-3</v>
      </c>
      <c r="I692" s="193"/>
      <c r="J692" s="194"/>
      <c r="K692" s="195"/>
      <c r="L692" s="158"/>
      <c r="O692"/>
    </row>
    <row r="693" spans="1:18" ht="17" thickBot="1">
      <c r="A693" s="183" t="s">
        <v>2054</v>
      </c>
      <c r="B693" s="183">
        <v>1641</v>
      </c>
      <c r="C693" s="184" t="s">
        <v>1367</v>
      </c>
      <c r="D693" s="184" t="s">
        <v>2006</v>
      </c>
      <c r="E693" s="184" t="s">
        <v>2051</v>
      </c>
      <c r="F693" s="184"/>
      <c r="G693" s="304" t="s">
        <v>2008</v>
      </c>
      <c r="H693" s="185">
        <v>1.1665630179467142E-2</v>
      </c>
      <c r="I693" s="197"/>
      <c r="J693" s="186">
        <f>AVERAGE(H690:H693)</f>
        <v>8.9524369042875973E-3</v>
      </c>
      <c r="K693" s="187">
        <v>1641</v>
      </c>
      <c r="L693" s="188">
        <v>4</v>
      </c>
      <c r="M693" s="207"/>
      <c r="N693" s="208"/>
      <c r="O693" s="206"/>
    </row>
    <row r="694" spans="1:18" ht="6" customHeight="1" thickTop="1"/>
    <row r="695" spans="1:18">
      <c r="A695" s="250"/>
      <c r="B695" s="250"/>
      <c r="C695" s="251"/>
      <c r="D695" s="251"/>
      <c r="E695" s="251"/>
      <c r="F695" s="251"/>
      <c r="G695" s="251"/>
      <c r="H695" s="253"/>
      <c r="I695" s="254"/>
      <c r="J695" s="238"/>
      <c r="K695" s="255"/>
      <c r="L695" s="224"/>
      <c r="M695" s="236"/>
      <c r="N695" s="237" t="s">
        <v>1345</v>
      </c>
      <c r="O695" s="238">
        <f>AVERAGE(J693,J688,J659,J656)</f>
        <v>1.0763197074964856E-2</v>
      </c>
    </row>
    <row r="697" spans="1:18">
      <c r="R697" s="147"/>
    </row>
    <row r="698" spans="1:18">
      <c r="R698" s="147"/>
    </row>
    <row r="699" spans="1:18">
      <c r="R699" s="147"/>
    </row>
    <row r="700" spans="1:18">
      <c r="R700" s="1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yhoshino06@gmail.com</dc:creator>
  <cp:lastModifiedBy>yhoshino06@gmail.com</cp:lastModifiedBy>
  <dcterms:created xsi:type="dcterms:W3CDTF">2022-02-04T10:47:36Z</dcterms:created>
  <dcterms:modified xsi:type="dcterms:W3CDTF">2022-10-19T14:00:14Z</dcterms:modified>
</cp:coreProperties>
</file>