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Phil Newton\Documents\Swansea Travel Laptop\2. Research\EBE\Cheating online exams\Submit\"/>
    </mc:Choice>
  </mc:AlternateContent>
  <xr:revisionPtr revIDLastSave="0" documentId="8_{893AB8A7-BA27-4131-8AD8-6611CAF7A3FD}" xr6:coauthVersionLast="47" xr6:coauthVersionMax="47" xr10:uidLastSave="{00000000-0000-0000-0000-000000000000}"/>
  <bookViews>
    <workbookView xWindow="-110" yWindow="-110" windowWidth="19420" windowHeight="10420" xr2:uid="{11ECB1A9-51DE-45E7-8A7F-C7381222B479}"/>
  </bookViews>
  <sheets>
    <sheet name="(F) Full dataset"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92" i="1" l="1"/>
  <c r="S91" i="1"/>
  <c r="S90" i="1"/>
  <c r="S89" i="1"/>
  <c r="S88" i="1"/>
  <c r="S87" i="1"/>
  <c r="S86" i="1"/>
  <c r="S85" i="1"/>
  <c r="S84" i="1"/>
  <c r="M83" i="1"/>
  <c r="S83" i="1" s="1"/>
  <c r="R82" i="1"/>
  <c r="S81" i="1"/>
  <c r="S80" i="1"/>
  <c r="S79" i="1"/>
  <c r="S78" i="1"/>
  <c r="S77" i="1"/>
  <c r="S76" i="1"/>
  <c r="S75" i="1"/>
  <c r="S74" i="1"/>
  <c r="S73" i="1"/>
  <c r="S72" i="1"/>
  <c r="S71" i="1"/>
  <c r="S70" i="1"/>
  <c r="S69" i="1"/>
  <c r="S68" i="1"/>
  <c r="S67" i="1"/>
  <c r="S66" i="1"/>
  <c r="S65" i="1"/>
  <c r="S64" i="1"/>
  <c r="S63" i="1"/>
  <c r="S62" i="1"/>
  <c r="S61" i="1"/>
  <c r="S60" i="1"/>
  <c r="S59" i="1"/>
  <c r="S58" i="1"/>
  <c r="S56" i="1"/>
  <c r="S55" i="1"/>
  <c r="S54" i="1"/>
  <c r="S53" i="1"/>
  <c r="S52" i="1"/>
  <c r="S51" i="1"/>
  <c r="S50" i="1"/>
  <c r="R49" i="1"/>
  <c r="R48" i="1"/>
  <c r="R47" i="1"/>
  <c r="R46" i="1"/>
  <c r="R45" i="1"/>
  <c r="R44" i="1"/>
  <c r="R43" i="1"/>
  <c r="R42" i="1"/>
  <c r="R41" i="1"/>
  <c r="R40" i="1"/>
  <c r="R39" i="1"/>
  <c r="R38" i="1"/>
  <c r="R37" i="1"/>
  <c r="R36" i="1"/>
  <c r="R35" i="1"/>
  <c r="R34" i="1"/>
  <c r="S34" i="1" s="1"/>
  <c r="R29" i="1"/>
  <c r="R28" i="1"/>
  <c r="R27" i="1"/>
  <c r="M26" i="1"/>
  <c r="R25" i="1"/>
  <c r="R24" i="1"/>
  <c r="R23" i="1"/>
  <c r="R22" i="1"/>
  <c r="R21" i="1"/>
  <c r="S20" i="1"/>
  <c r="R20" i="1" s="1"/>
  <c r="R19" i="1"/>
  <c r="R18" i="1"/>
  <c r="R16" i="1"/>
  <c r="M16" i="1"/>
  <c r="R15" i="1"/>
  <c r="M15" i="1"/>
  <c r="R14" i="1"/>
  <c r="M14" i="1"/>
  <c r="M13" i="1"/>
  <c r="S13" i="1" s="1"/>
  <c r="M12" i="1"/>
  <c r="S12" i="1" s="1"/>
  <c r="R11" i="1"/>
  <c r="R10" i="1"/>
  <c r="R9" i="1"/>
  <c r="R8" i="1"/>
  <c r="R7" i="1"/>
  <c r="R6" i="1"/>
  <c r="S4" i="1"/>
  <c r="R4" i="1" s="1"/>
  <c r="S3" i="1"/>
  <c r="R3" i="1" s="1"/>
  <c r="S2" i="1"/>
  <c r="S16" i="1" l="1"/>
  <c r="S15" i="1"/>
  <c r="R26" i="1"/>
  <c r="S14" i="1"/>
  <c r="R2" i="1"/>
</calcChain>
</file>

<file path=xl/sharedStrings.xml><?xml version="1.0" encoding="utf-8"?>
<sst xmlns="http://schemas.openxmlformats.org/spreadsheetml/2006/main" count="1136" uniqueCount="161">
  <si>
    <t>First Auth</t>
  </si>
  <si>
    <t>Yr published</t>
  </si>
  <si>
    <t>Country</t>
  </si>
  <si>
    <t>Yr undertaken (if diff)</t>
  </si>
  <si>
    <t>Publication type</t>
  </si>
  <si>
    <t>Discipline</t>
  </si>
  <si>
    <t>Ethical approval</t>
  </si>
  <si>
    <t>Anonymous</t>
  </si>
  <si>
    <t>Conducted during pandemic?</t>
  </si>
  <si>
    <t>Sampling Method</t>
  </si>
  <si>
    <t>Target Population Number</t>
  </si>
  <si>
    <t>Sampled</t>
  </si>
  <si>
    <t>N</t>
  </si>
  <si>
    <t>Response Rate</t>
  </si>
  <si>
    <t>Proctored or Lockdown Browser?</t>
  </si>
  <si>
    <t>type</t>
  </si>
  <si>
    <t>Specific q asked</t>
  </si>
  <si>
    <t># yes</t>
  </si>
  <si>
    <t>% yes</t>
  </si>
  <si>
    <t>Rank</t>
  </si>
  <si>
    <t>plus</t>
  </si>
  <si>
    <t>minus</t>
  </si>
  <si>
    <t>Notes</t>
  </si>
  <si>
    <t>Blinova</t>
  </si>
  <si>
    <t>Russia</t>
  </si>
  <si>
    <t>Conf</t>
  </si>
  <si>
    <t>Humanities</t>
  </si>
  <si>
    <t>Y</t>
  </si>
  <si>
    <t>Con</t>
  </si>
  <si>
    <t>ns</t>
  </si>
  <si>
    <t>individual</t>
  </si>
  <si>
    <t>I have my own notes that I prepare myself (crib notes etc)</t>
  </si>
  <si>
    <t>added in % from 'all of the above'</t>
  </si>
  <si>
    <t>I have my course books ready so I can take a look</t>
  </si>
  <si>
    <t>I google answers/ideas etc</t>
  </si>
  <si>
    <t xml:space="preserve"> - </t>
  </si>
  <si>
    <t>(stated in text)</t>
  </si>
  <si>
    <t>Burgason</t>
  </si>
  <si>
    <t>USA</t>
  </si>
  <si>
    <t>Journal</t>
  </si>
  <si>
    <t>Criminal Justice</t>
  </si>
  <si>
    <t>Used existing notes or powerpoints</t>
  </si>
  <si>
    <t>splits sample by method of study tho samples are different by other important characteristics. However q's are all about online exams</t>
  </si>
  <si>
    <t>Used notes or books</t>
  </si>
  <si>
    <t>Looked up information</t>
  </si>
  <si>
    <t>Case</t>
  </si>
  <si>
    <t xml:space="preserve">Business </t>
  </si>
  <si>
    <t>Cheated on an exam</t>
  </si>
  <si>
    <t>N provided by authors, for students taking online exams</t>
  </si>
  <si>
    <t>Ebaid</t>
  </si>
  <si>
    <t>Saudi Arabia</t>
  </si>
  <si>
    <t>Accounting</t>
  </si>
  <si>
    <t>To what extent did you practice any of cheating behaviors during the online exams?</t>
  </si>
  <si>
    <t>Lists a number of specific behaviours and ranks the, but only reports mean scores on 1-5 scale</t>
  </si>
  <si>
    <t>Elsalem</t>
  </si>
  <si>
    <t>Jordan</t>
  </si>
  <si>
    <t>journal</t>
  </si>
  <si>
    <t>Medical Science</t>
  </si>
  <si>
    <t>no</t>
  </si>
  <si>
    <t>group</t>
  </si>
  <si>
    <t>seeked assistance from friends'</t>
  </si>
  <si>
    <t>text bottom right p3. Authors text leads to conclusion that exams are unproctored</t>
  </si>
  <si>
    <t>other</t>
  </si>
  <si>
    <t>all other possible sources'</t>
  </si>
  <si>
    <t>(55.07% reported no misconduct)</t>
  </si>
  <si>
    <t>Gaskill</t>
  </si>
  <si>
    <t>Thesis</t>
  </si>
  <si>
    <t>Use notes stored on laptop while taking exam</t>
  </si>
  <si>
    <t>Use electronic notes stored on devices during exam (e.g., cell phone)</t>
  </si>
  <si>
    <t>Search Internet for answers to exam questions</t>
  </si>
  <si>
    <t>Goff</t>
  </si>
  <si>
    <t>Business</t>
  </si>
  <si>
    <t>How often you cheat</t>
  </si>
  <si>
    <t>students are asked separately whether exams are proctored and the majority are not</t>
  </si>
  <si>
    <t>Janke</t>
  </si>
  <si>
    <t>Germany</t>
  </si>
  <si>
    <t>Multiple</t>
  </si>
  <si>
    <t>Exchanging ideas with others about possible answers during an examination</t>
  </si>
  <si>
    <t>Solving exam questions by using additional materials or the internet without permission.</t>
  </si>
  <si>
    <t>Faking technical difficulties during examinations to gain an advantage (e.g., more time, repetition of the exam).</t>
  </si>
  <si>
    <t>Jantos</t>
  </si>
  <si>
    <t>Business and Economics</t>
  </si>
  <si>
    <t>"I was able to gain an advantage by using unauthorised aids"</t>
  </si>
  <si>
    <t>Jenkins</t>
  </si>
  <si>
    <t>Psychology</t>
  </si>
  <si>
    <t>yes</t>
  </si>
  <si>
    <t>using a friend to cheat</t>
  </si>
  <si>
    <t>these questions were optional and only referred to cheating when 'software' was being used, hence low response rate</t>
  </si>
  <si>
    <t>taping their notes to the screen of their computer</t>
  </si>
  <si>
    <t>used a cheat sheet or wrote notes on their hands</t>
  </si>
  <si>
    <t>using a separate device</t>
  </si>
  <si>
    <t>Participants were asked if they had cheated for the first time during COVID. 64 said they had cheated for the first time on an exam. 125-64 means 61 were cheating on exams before COVID.</t>
  </si>
  <si>
    <t>(reported in text)</t>
  </si>
  <si>
    <t>Students who report cheating even when 'instructor is using software to prevent cheating'</t>
  </si>
  <si>
    <t>Jones</t>
  </si>
  <si>
    <t>Business+Paralegal</t>
  </si>
  <si>
    <t>Using an open book during an online exam</t>
  </si>
  <si>
    <t>Having another person take an online exam for you</t>
  </si>
  <si>
    <t>Consulting with other people during an online exam</t>
  </si>
  <si>
    <t>Obtaining an online exam from another student prior to test time</t>
  </si>
  <si>
    <t>Saving or copying an online exam for future use</t>
  </si>
  <si>
    <t>Utilizing online sources during an online exam</t>
  </si>
  <si>
    <t>Relying on print reference sources, other than the main textbook, during an online exam</t>
  </si>
  <si>
    <t>Using personal or class notes during an online exam</t>
  </si>
  <si>
    <t>Using more time on an online exam than allotted by the instructor</t>
  </si>
  <si>
    <t>Using a false or forged excuse to obtain an extension on a due date or to delay taking an online exam</t>
  </si>
  <si>
    <t>Using cell phone or text messaging to send or receive online exam questions or answers to/from another student</t>
  </si>
  <si>
    <t>King</t>
  </si>
  <si>
    <t>Cheated in online exams</t>
  </si>
  <si>
    <t>Larkin</t>
  </si>
  <si>
    <t>I have cheated on an exam</t>
  </si>
  <si>
    <t>Separates in UG and PG but have pooled here. 3.6% of 55 PG and 0% of 29 UG said yes to Q</t>
  </si>
  <si>
    <t xml:space="preserve">Owens </t>
  </si>
  <si>
    <t>Google Docs to share test questions/answers</t>
  </si>
  <si>
    <t>Test questions/answers from someone who took exam</t>
  </si>
  <si>
    <t>Text/IM for answers</t>
  </si>
  <si>
    <t>(in text)</t>
  </si>
  <si>
    <t>Hidden crib notes on body</t>
  </si>
  <si>
    <t>Text states that total population is 1845, but is not split by proctoring. Only the sample is split that way.</t>
  </si>
  <si>
    <t>Hidden crib notes on object</t>
  </si>
  <si>
    <t>Programmed calculator</t>
  </si>
  <si>
    <t>Obtained test bank</t>
  </si>
  <si>
    <t>Screen capture for test questions/answers</t>
  </si>
  <si>
    <t>Web search during exam</t>
  </si>
  <si>
    <t>Accessed listserv/forum</t>
  </si>
  <si>
    <t>Braindump site</t>
  </si>
  <si>
    <t>False excuses technical failure</t>
  </si>
  <si>
    <t>False excuses personal illness</t>
  </si>
  <si>
    <t>Romaniuk</t>
  </si>
  <si>
    <t>Poland</t>
  </si>
  <si>
    <t>Help from colleagues / team work</t>
  </si>
  <si>
    <t>notes/cheat sheets</t>
  </si>
  <si>
    <t>internet</t>
  </si>
  <si>
    <t>smartphone</t>
  </si>
  <si>
    <t>Subotic</t>
  </si>
  <si>
    <t>Croatia</t>
  </si>
  <si>
    <t>Informatics</t>
  </si>
  <si>
    <t>How often do you have someone else give you the answers during an exam</t>
  </si>
  <si>
    <t>also has a q about 'all activities' but this appears to be more than just exams</t>
  </si>
  <si>
    <t>How often do you use chat and instant messaging during an exam</t>
  </si>
  <si>
    <t>Tahsin</t>
  </si>
  <si>
    <t>Bangladesh</t>
  </si>
  <si>
    <t>not stated</t>
  </si>
  <si>
    <t>unc</t>
  </si>
  <si>
    <t>Valizadeh</t>
  </si>
  <si>
    <t>Turkey</t>
  </si>
  <si>
    <t>Unc</t>
  </si>
  <si>
    <t>Did/Do you as an online student consult with other people during an online exam?</t>
  </si>
  <si>
    <t>Had a 1-5 scale from 'always' to 'never', which included 'rarely'. Author did not include the 'rarely' responses (i.e. 4, or 2, on the scale', but we did). Free text comments, and authors narrative, lead to conclusion that exams were unproctored</t>
  </si>
  <si>
    <t>Did/Do you as an online student have another person do your exam?</t>
  </si>
  <si>
    <t>Did/Do you as an online student open the coursebook during an online exam?</t>
  </si>
  <si>
    <t>Did/Do you as an online student use personal class notes during an online exam?</t>
  </si>
  <si>
    <t>Did/Do you as an online student obtain the exam questions from another student who did the test before you?</t>
  </si>
  <si>
    <t>Did/Do you as an online student use Google or other online sources to copy and paste the correct answers?</t>
  </si>
  <si>
    <t>(61.4% reporting that they had engaged in either behavior)</t>
  </si>
  <si>
    <t>(Stated in text under results for Hypothesis 1)</t>
  </si>
  <si>
    <t>Accessed recorded notes through a wireless headphone and iPod/phone/other audio-capable device</t>
  </si>
  <si>
    <t xml:space="preserve">(see notes for explanation) </t>
  </si>
  <si>
    <t>N provided in personal communication by authors, for students taking online exams</t>
  </si>
  <si>
    <t>study authors conlcusion is that 27.6% cheated</t>
  </si>
  <si>
    <r>
      <t xml:space="preserve">(68.49% say they do </t>
    </r>
    <r>
      <rPr>
        <i/>
        <sz val="11"/>
        <color rgb="FF000000"/>
        <rFont val="Corbel"/>
        <family val="2"/>
      </rPr>
      <t>not</t>
    </r>
    <r>
      <rPr>
        <sz val="11"/>
        <color rgb="FF000000"/>
        <rFont val="Corbel"/>
        <family val="2"/>
      </rPr>
      <t xml:space="preserve"> cheat, but this is shown as 163/238. The text states that 16 students do not answer this question so should really be 163/222  = 73.42, and so 26.58% cheat. 222 is then used as the N for other questions)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</si>
</sst>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1"/>
      <color theme="1"/>
      <name val="Calibri"/>
      <family val="2"/>
      <scheme val="minor"/>
    </font>
    <font>
      <b/>
      <sz val="11"/>
      <color theme="1"/>
      <name val="Corbel"/>
      <family val="2"/>
    </font>
    <font>
      <sz val="11"/>
      <color theme="1"/>
      <name val="Corbel"/>
      <family val="2"/>
    </font>
    <font>
      <b/>
      <sz val="11"/>
      <name val="Corbel"/>
      <family val="2"/>
    </font>
    <font>
      <b/>
      <sz val="11"/>
      <color theme="0"/>
      <name val="Corbel"/>
      <family val="2"/>
    </font>
    <font>
      <sz val="11"/>
      <name val="Corbel"/>
      <family val="2"/>
    </font>
    <font>
      <sz val="11"/>
      <color rgb="FF000000"/>
      <name val="Corbel"/>
      <family val="2"/>
    </font>
    <font>
      <b/>
      <sz val="11"/>
      <color theme="1"/>
      <name val="Calibri"/>
      <family val="2"/>
      <scheme val="minor"/>
    </font>
    <font>
      <i/>
      <sz val="11"/>
      <color rgb="FF000000"/>
      <name val="Corbel"/>
      <family val="2"/>
    </font>
  </fonts>
  <fills count="6">
    <fill>
      <patternFill patternType="none"/>
    </fill>
    <fill>
      <patternFill patternType="gray125"/>
    </fill>
    <fill>
      <patternFill patternType="solid">
        <fgColor theme="6" tint="0.79998168889431442"/>
        <bgColor indexed="64"/>
      </patternFill>
    </fill>
    <fill>
      <patternFill patternType="solid">
        <fgColor theme="0" tint="-0.34998626667073579"/>
        <bgColor indexed="64"/>
      </patternFill>
    </fill>
    <fill>
      <patternFill patternType="solid">
        <fgColor theme="1"/>
        <bgColor indexed="64"/>
      </patternFill>
    </fill>
    <fill>
      <patternFill patternType="solid">
        <fgColor theme="0" tint="-0.24994659260841701"/>
        <bgColor indexed="64"/>
      </patternFill>
    </fill>
  </fills>
  <borders count="3">
    <border>
      <left/>
      <right/>
      <top/>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s>
  <cellStyleXfs count="1">
    <xf numFmtId="0" fontId="0" fillId="0" borderId="0"/>
  </cellStyleXfs>
  <cellXfs count="24">
    <xf numFmtId="0" fontId="0" fillId="0" borderId="0" xfId="0"/>
    <xf numFmtId="0" fontId="1" fillId="0" borderId="0" xfId="0" applyFont="1" applyAlignment="1">
      <alignment horizontal="center" textRotation="90"/>
    </xf>
    <xf numFmtId="0" fontId="1" fillId="2" borderId="0" xfId="0" applyFont="1" applyFill="1" applyAlignment="1">
      <alignment horizontal="center" textRotation="90"/>
    </xf>
    <xf numFmtId="0" fontId="2" fillId="0" borderId="0" xfId="0" applyFont="1" applyAlignment="1">
      <alignment horizontal="center"/>
    </xf>
    <xf numFmtId="0" fontId="2" fillId="0" borderId="0" xfId="0" applyFont="1" applyAlignment="1">
      <alignment horizontal="center" textRotation="90"/>
    </xf>
    <xf numFmtId="0" fontId="2" fillId="0" borderId="1" xfId="0" applyFont="1" applyBorder="1"/>
    <xf numFmtId="0" fontId="2" fillId="0" borderId="0" xfId="0" applyFont="1"/>
    <xf numFmtId="0" fontId="3" fillId="3" borderId="0" xfId="0" applyFont="1" applyFill="1" applyAlignment="1">
      <alignment horizontal="center"/>
    </xf>
    <xf numFmtId="0" fontId="4" fillId="4" borderId="0" xfId="0" applyFont="1" applyFill="1" applyAlignment="1">
      <alignment horizontal="center"/>
    </xf>
    <xf numFmtId="0" fontId="2" fillId="0" borderId="0" xfId="0" applyFont="1" applyAlignment="1">
      <alignment horizontal="left"/>
    </xf>
    <xf numFmtId="0" fontId="2" fillId="0" borderId="2" xfId="0" applyFont="1" applyBorder="1"/>
    <xf numFmtId="1" fontId="2" fillId="0" borderId="0" xfId="0" applyNumberFormat="1" applyFont="1" applyAlignment="1">
      <alignment horizontal="center"/>
    </xf>
    <xf numFmtId="164" fontId="2" fillId="0" borderId="0" xfId="0" applyNumberFormat="1" applyFont="1" applyAlignment="1">
      <alignment horizontal="center"/>
    </xf>
    <xf numFmtId="0" fontId="2" fillId="0" borderId="0" xfId="0" quotePrefix="1" applyFont="1"/>
    <xf numFmtId="0" fontId="2" fillId="0" borderId="0" xfId="0" applyFont="1" applyAlignment="1">
      <alignment wrapText="1"/>
    </xf>
    <xf numFmtId="0" fontId="3" fillId="5" borderId="0" xfId="0" applyFont="1" applyFill="1" applyAlignment="1">
      <alignment horizontal="center"/>
    </xf>
    <xf numFmtId="0" fontId="5" fillId="0" borderId="0" xfId="0" applyFont="1"/>
    <xf numFmtId="0" fontId="5" fillId="0" borderId="0" xfId="0" applyFont="1" applyAlignment="1">
      <alignment horizontal="center"/>
    </xf>
    <xf numFmtId="0" fontId="6" fillId="0" borderId="0" xfId="0" applyFont="1"/>
    <xf numFmtId="0" fontId="1" fillId="0" borderId="0" xfId="0" applyFont="1"/>
    <xf numFmtId="164" fontId="2" fillId="0" borderId="0" xfId="0" applyNumberFormat="1" applyFont="1"/>
    <xf numFmtId="164" fontId="5" fillId="0" borderId="0" xfId="0" applyNumberFormat="1" applyFont="1" applyAlignment="1">
      <alignment horizontal="center"/>
    </xf>
    <xf numFmtId="0" fontId="7" fillId="0" borderId="0" xfId="0" applyFont="1" applyFill="1" applyAlignment="1">
      <alignment textRotation="90"/>
    </xf>
    <xf numFmtId="0" fontId="7" fillId="0" borderId="0" xfId="0" applyFont="1" applyFill="1" applyAlignment="1">
      <alignment horizontal="center" textRotation="90"/>
    </xf>
  </cellXfs>
  <cellStyles count="1">
    <cellStyle name="Normal" xfId="0" builtinId="0"/>
  </cellStyles>
  <dxfs count="5">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1432F-8399-4AB9-A6D3-8E8A9B3D1B0D}">
  <dimension ref="A1:AD92"/>
  <sheetViews>
    <sheetView tabSelected="1" zoomScaleNormal="100" workbookViewId="0">
      <pane xSplit="2080" topLeftCell="N1" activePane="topRight"/>
      <selection activeCell="A97" sqref="A97"/>
      <selection pane="topRight" activeCell="AA1" sqref="AA1"/>
    </sheetView>
  </sheetViews>
  <sheetFormatPr defaultColWidth="8.81640625" defaultRowHeight="14.5" x14ac:dyDescent="0.35"/>
  <cols>
    <col min="1" max="1" width="15.453125" style="6" customWidth="1"/>
    <col min="2" max="2" width="6.26953125" style="6" bestFit="1" customWidth="1"/>
    <col min="3" max="3" width="11.81640625" style="3" customWidth="1"/>
    <col min="4" max="4" width="7.453125" style="3" customWidth="1"/>
    <col min="5" max="5" width="9.1796875" style="6" customWidth="1"/>
    <col min="6" max="6" width="20.1796875" style="6" customWidth="1"/>
    <col min="7" max="9" width="3.81640625" style="3" customWidth="1"/>
    <col min="10" max="10" width="3.81640625" style="9" customWidth="1"/>
    <col min="11" max="11" width="5" style="3" customWidth="1"/>
    <col min="12" max="12" width="7.453125" style="3" customWidth="1"/>
    <col min="13" max="13" width="5.81640625" style="3" customWidth="1"/>
    <col min="14" max="15" width="4.7265625" style="3" customWidth="1"/>
    <col min="16" max="16" width="14.453125" style="3" customWidth="1"/>
    <col min="17" max="17" width="50.6328125" style="6" customWidth="1"/>
    <col min="18" max="18" width="7.453125" style="3" customWidth="1"/>
    <col min="19" max="23" width="6.81640625" style="3" customWidth="1"/>
    <col min="24" max="25" width="9.1796875" style="6" bestFit="1" customWidth="1"/>
    <col min="26" max="26" width="5.1796875" style="3" customWidth="1"/>
    <col min="27" max="16384" width="8.81640625" style="6"/>
  </cols>
  <sheetData>
    <row r="1" spans="1:30" s="4" customFormat="1" ht="161" customHeight="1" thickBot="1" x14ac:dyDescent="0.4">
      <c r="A1" s="1" t="s">
        <v>0</v>
      </c>
      <c r="B1" s="2" t="s">
        <v>1</v>
      </c>
      <c r="C1" s="2" t="s">
        <v>2</v>
      </c>
      <c r="D1" s="22" t="s">
        <v>3</v>
      </c>
      <c r="E1" s="22" t="s">
        <v>4</v>
      </c>
      <c r="F1" s="23" t="s">
        <v>5</v>
      </c>
      <c r="G1" s="22" t="s">
        <v>6</v>
      </c>
      <c r="H1" s="22" t="s">
        <v>7</v>
      </c>
      <c r="I1" s="22" t="s">
        <v>8</v>
      </c>
      <c r="J1" s="22" t="s">
        <v>9</v>
      </c>
      <c r="K1" s="22" t="s">
        <v>10</v>
      </c>
      <c r="L1" s="22" t="s">
        <v>11</v>
      </c>
      <c r="M1" s="22" t="s">
        <v>12</v>
      </c>
      <c r="N1" s="22" t="s">
        <v>13</v>
      </c>
      <c r="O1" s="22" t="s">
        <v>14</v>
      </c>
      <c r="P1" s="1" t="s">
        <v>15</v>
      </c>
      <c r="Q1" s="23" t="s">
        <v>16</v>
      </c>
      <c r="R1" s="1" t="s">
        <v>17</v>
      </c>
      <c r="S1" s="1" t="s">
        <v>18</v>
      </c>
      <c r="T1" s="1" t="s">
        <v>20</v>
      </c>
      <c r="U1" s="1" t="s">
        <v>21</v>
      </c>
      <c r="V1" s="1" t="s">
        <v>19</v>
      </c>
      <c r="W1" s="19"/>
      <c r="X1" s="1" t="s">
        <v>22</v>
      </c>
      <c r="AA1" s="6"/>
      <c r="AB1" s="6"/>
      <c r="AC1" s="6"/>
      <c r="AD1" s="6"/>
    </row>
    <row r="2" spans="1:30" x14ac:dyDescent="0.35">
      <c r="A2" s="5" t="s">
        <v>23</v>
      </c>
      <c r="B2" s="6">
        <v>2022</v>
      </c>
      <c r="C2" s="3" t="s">
        <v>24</v>
      </c>
      <c r="D2" s="3">
        <v>2021</v>
      </c>
      <c r="E2" s="6" t="s">
        <v>25</v>
      </c>
      <c r="F2" s="6" t="s">
        <v>26</v>
      </c>
      <c r="G2" s="7" t="s">
        <v>12</v>
      </c>
      <c r="H2" s="8" t="s">
        <v>27</v>
      </c>
      <c r="I2" s="8" t="s">
        <v>27</v>
      </c>
      <c r="J2" s="9" t="s">
        <v>28</v>
      </c>
      <c r="M2" s="3">
        <v>154</v>
      </c>
      <c r="O2" s="3" t="s">
        <v>29</v>
      </c>
      <c r="P2" s="3" t="s">
        <v>30</v>
      </c>
      <c r="Q2" s="10" t="s">
        <v>31</v>
      </c>
      <c r="R2" s="11">
        <f>M2*(S2/100)</f>
        <v>110.11</v>
      </c>
      <c r="S2" s="3">
        <f>28.6+42.9</f>
        <v>71.5</v>
      </c>
      <c r="T2" s="12">
        <v>78.629698450846291</v>
      </c>
      <c r="U2" s="12">
        <v>64.370301549153709</v>
      </c>
      <c r="V2" s="3">
        <v>1</v>
      </c>
      <c r="W2" s="20"/>
      <c r="X2" s="6" t="s">
        <v>32</v>
      </c>
    </row>
    <row r="3" spans="1:30" x14ac:dyDescent="0.35">
      <c r="A3" s="6" t="s">
        <v>23</v>
      </c>
      <c r="B3" s="6">
        <v>2022</v>
      </c>
      <c r="C3" s="3" t="s">
        <v>24</v>
      </c>
      <c r="D3" s="3">
        <v>2021</v>
      </c>
      <c r="E3" s="6" t="s">
        <v>25</v>
      </c>
      <c r="F3" s="6" t="s">
        <v>26</v>
      </c>
      <c r="G3" s="7" t="s">
        <v>12</v>
      </c>
      <c r="H3" s="8" t="s">
        <v>27</v>
      </c>
      <c r="I3" s="8" t="s">
        <v>27</v>
      </c>
      <c r="J3" s="9" t="s">
        <v>28</v>
      </c>
      <c r="M3" s="3">
        <v>154</v>
      </c>
      <c r="O3" s="3" t="s">
        <v>29</v>
      </c>
      <c r="P3" s="3" t="s">
        <v>30</v>
      </c>
      <c r="Q3" s="6" t="s">
        <v>33</v>
      </c>
      <c r="R3" s="11">
        <f>M3*(S3/100)</f>
        <v>88.088000000000008</v>
      </c>
      <c r="S3" s="3">
        <f>42.9+14.3</f>
        <v>57.2</v>
      </c>
      <c r="T3" s="12">
        <v>65.01475936929603</v>
      </c>
      <c r="U3" s="12">
        <v>49.385240630703983</v>
      </c>
      <c r="V3" s="3">
        <v>2</v>
      </c>
      <c r="W3" s="20"/>
      <c r="X3" s="6" t="s">
        <v>32</v>
      </c>
    </row>
    <row r="4" spans="1:30" x14ac:dyDescent="0.35">
      <c r="A4" s="6" t="s">
        <v>23</v>
      </c>
      <c r="B4" s="6">
        <v>2022</v>
      </c>
      <c r="C4" s="3" t="s">
        <v>24</v>
      </c>
      <c r="D4" s="3">
        <v>2021</v>
      </c>
      <c r="E4" s="6" t="s">
        <v>25</v>
      </c>
      <c r="F4" s="6" t="s">
        <v>26</v>
      </c>
      <c r="G4" s="7" t="s">
        <v>12</v>
      </c>
      <c r="H4" s="8" t="s">
        <v>27</v>
      </c>
      <c r="I4" s="8" t="s">
        <v>27</v>
      </c>
      <c r="J4" s="9" t="s">
        <v>28</v>
      </c>
      <c r="M4" s="3">
        <v>154</v>
      </c>
      <c r="O4" s="3" t="s">
        <v>29</v>
      </c>
      <c r="P4" s="3" t="s">
        <v>30</v>
      </c>
      <c r="Q4" s="6" t="s">
        <v>34</v>
      </c>
      <c r="R4" s="11">
        <f>M4*(S4/100)</f>
        <v>88.088000000000008</v>
      </c>
      <c r="S4" s="3">
        <f>42.9+14.3</f>
        <v>57.2</v>
      </c>
      <c r="T4" s="12">
        <v>65.01475936929603</v>
      </c>
      <c r="U4" s="12">
        <v>49.385240630703983</v>
      </c>
      <c r="V4" s="3">
        <v>2</v>
      </c>
      <c r="W4" s="20"/>
      <c r="X4" s="6" t="s">
        <v>32</v>
      </c>
    </row>
    <row r="5" spans="1:30" x14ac:dyDescent="0.35">
      <c r="A5" s="6" t="s">
        <v>23</v>
      </c>
      <c r="B5" s="6">
        <v>2022</v>
      </c>
      <c r="C5" s="3" t="s">
        <v>24</v>
      </c>
      <c r="D5" s="3">
        <v>2021</v>
      </c>
      <c r="E5" s="6" t="s">
        <v>25</v>
      </c>
      <c r="F5" s="6" t="s">
        <v>26</v>
      </c>
      <c r="G5" s="7" t="s">
        <v>12</v>
      </c>
      <c r="H5" s="8" t="s">
        <v>27</v>
      </c>
      <c r="I5" s="8" t="s">
        <v>27</v>
      </c>
      <c r="J5" s="9" t="s">
        <v>28</v>
      </c>
      <c r="M5" s="3">
        <v>154</v>
      </c>
      <c r="O5" s="3" t="s">
        <v>29</v>
      </c>
      <c r="P5" s="3" t="s">
        <v>35</v>
      </c>
      <c r="Q5" s="6" t="s">
        <v>36</v>
      </c>
      <c r="R5" s="3">
        <v>154</v>
      </c>
      <c r="S5" s="3">
        <v>100</v>
      </c>
      <c r="T5" s="12">
        <v>100</v>
      </c>
      <c r="U5" s="12">
        <v>100</v>
      </c>
      <c r="V5" s="3" t="s">
        <v>35</v>
      </c>
      <c r="W5" s="20"/>
    </row>
    <row r="6" spans="1:30" x14ac:dyDescent="0.35">
      <c r="A6" s="6" t="s">
        <v>37</v>
      </c>
      <c r="B6" s="6">
        <v>2019</v>
      </c>
      <c r="C6" s="3" t="s">
        <v>38</v>
      </c>
      <c r="D6" s="3">
        <v>2019</v>
      </c>
      <c r="E6" s="6" t="s">
        <v>39</v>
      </c>
      <c r="F6" s="6" t="s">
        <v>40</v>
      </c>
      <c r="G6" s="8" t="s">
        <v>27</v>
      </c>
      <c r="H6" s="7" t="s">
        <v>12</v>
      </c>
      <c r="I6" s="7" t="s">
        <v>12</v>
      </c>
      <c r="J6" s="9" t="s">
        <v>28</v>
      </c>
      <c r="K6" s="3" t="s">
        <v>35</v>
      </c>
      <c r="M6" s="3">
        <v>77</v>
      </c>
      <c r="O6" s="3" t="s">
        <v>29</v>
      </c>
      <c r="P6" s="3" t="s">
        <v>30</v>
      </c>
      <c r="Q6" s="6" t="s">
        <v>41</v>
      </c>
      <c r="R6" s="11">
        <f t="shared" ref="R6:R11" si="0">M6*(S6/100)</f>
        <v>33.11</v>
      </c>
      <c r="S6" s="3">
        <v>43</v>
      </c>
      <c r="T6" s="12">
        <v>54.058147140539326</v>
      </c>
      <c r="U6" s="12">
        <v>31.941852859460667</v>
      </c>
      <c r="V6" s="3">
        <v>1</v>
      </c>
      <c r="W6" s="20"/>
      <c r="X6" s="6" t="s">
        <v>42</v>
      </c>
    </row>
    <row r="7" spans="1:30" x14ac:dyDescent="0.35">
      <c r="A7" s="6" t="s">
        <v>37</v>
      </c>
      <c r="B7" s="6">
        <v>2019</v>
      </c>
      <c r="C7" s="3" t="s">
        <v>38</v>
      </c>
      <c r="D7" s="3">
        <v>2019</v>
      </c>
      <c r="E7" s="6" t="s">
        <v>39</v>
      </c>
      <c r="F7" s="6" t="s">
        <v>40</v>
      </c>
      <c r="G7" s="8" t="s">
        <v>27</v>
      </c>
      <c r="H7" s="7" t="s">
        <v>12</v>
      </c>
      <c r="I7" s="7" t="s">
        <v>12</v>
      </c>
      <c r="J7" s="9" t="s">
        <v>28</v>
      </c>
      <c r="K7" s="3" t="s">
        <v>35</v>
      </c>
      <c r="M7" s="3">
        <v>42</v>
      </c>
      <c r="O7" s="3" t="s">
        <v>29</v>
      </c>
      <c r="P7" s="3" t="s">
        <v>30</v>
      </c>
      <c r="Q7" s="6" t="s">
        <v>41</v>
      </c>
      <c r="R7" s="11">
        <f t="shared" si="0"/>
        <v>12.18</v>
      </c>
      <c r="S7" s="3">
        <v>29</v>
      </c>
      <c r="T7" s="12">
        <v>42.723332928507809</v>
      </c>
      <c r="U7" s="12">
        <v>15.276667071492191</v>
      </c>
      <c r="V7" s="3">
        <v>2</v>
      </c>
      <c r="W7" s="20"/>
    </row>
    <row r="8" spans="1:30" x14ac:dyDescent="0.35">
      <c r="A8" s="6" t="s">
        <v>37</v>
      </c>
      <c r="B8" s="6">
        <v>2019</v>
      </c>
      <c r="C8" s="3" t="s">
        <v>38</v>
      </c>
      <c r="D8" s="3">
        <v>2019</v>
      </c>
      <c r="E8" s="6" t="s">
        <v>39</v>
      </c>
      <c r="F8" s="6" t="s">
        <v>40</v>
      </c>
      <c r="G8" s="8" t="s">
        <v>27</v>
      </c>
      <c r="H8" s="7" t="s">
        <v>12</v>
      </c>
      <c r="I8" s="7" t="s">
        <v>12</v>
      </c>
      <c r="J8" s="9" t="s">
        <v>28</v>
      </c>
      <c r="K8" s="3" t="s">
        <v>35</v>
      </c>
      <c r="M8" s="3">
        <v>77</v>
      </c>
      <c r="O8" s="3" t="s">
        <v>29</v>
      </c>
      <c r="P8" s="3" t="s">
        <v>30</v>
      </c>
      <c r="Q8" s="6" t="s">
        <v>43</v>
      </c>
      <c r="R8" s="11">
        <f t="shared" si="0"/>
        <v>22.33</v>
      </c>
      <c r="S8" s="3">
        <v>29</v>
      </c>
      <c r="T8" s="12">
        <v>39.135353068254787</v>
      </c>
      <c r="U8" s="12">
        <v>18.864646931745206</v>
      </c>
      <c r="V8" s="3">
        <v>2</v>
      </c>
      <c r="W8" s="20"/>
    </row>
    <row r="9" spans="1:30" x14ac:dyDescent="0.35">
      <c r="A9" s="6" t="s">
        <v>37</v>
      </c>
      <c r="B9" s="6">
        <v>2019</v>
      </c>
      <c r="C9" s="3" t="s">
        <v>38</v>
      </c>
      <c r="D9" s="3">
        <v>2019</v>
      </c>
      <c r="E9" s="6" t="s">
        <v>39</v>
      </c>
      <c r="F9" s="6" t="s">
        <v>40</v>
      </c>
      <c r="G9" s="8" t="s">
        <v>27</v>
      </c>
      <c r="H9" s="7" t="s">
        <v>12</v>
      </c>
      <c r="I9" s="7" t="s">
        <v>12</v>
      </c>
      <c r="J9" s="9" t="s">
        <v>28</v>
      </c>
      <c r="K9" s="3" t="s">
        <v>35</v>
      </c>
      <c r="M9" s="3">
        <v>42</v>
      </c>
      <c r="O9" s="3" t="s">
        <v>29</v>
      </c>
      <c r="P9" s="3" t="s">
        <v>30</v>
      </c>
      <c r="Q9" s="6" t="s">
        <v>43</v>
      </c>
      <c r="R9" s="11">
        <f t="shared" si="0"/>
        <v>5.04</v>
      </c>
      <c r="S9" s="3">
        <v>12</v>
      </c>
      <c r="T9" s="12">
        <v>21.827960113879175</v>
      </c>
      <c r="U9" s="12">
        <v>2.1720398861208232</v>
      </c>
      <c r="V9" s="3">
        <v>5</v>
      </c>
      <c r="W9" s="20"/>
    </row>
    <row r="10" spans="1:30" x14ac:dyDescent="0.35">
      <c r="A10" s="6" t="s">
        <v>37</v>
      </c>
      <c r="B10" s="6">
        <v>2019</v>
      </c>
      <c r="C10" s="3" t="s">
        <v>38</v>
      </c>
      <c r="D10" s="3">
        <v>2019</v>
      </c>
      <c r="E10" s="6" t="s">
        <v>39</v>
      </c>
      <c r="F10" s="6" t="s">
        <v>40</v>
      </c>
      <c r="G10" s="8" t="s">
        <v>27</v>
      </c>
      <c r="H10" s="7" t="s">
        <v>12</v>
      </c>
      <c r="I10" s="7" t="s">
        <v>12</v>
      </c>
      <c r="J10" s="9" t="s">
        <v>28</v>
      </c>
      <c r="K10" s="3" t="s">
        <v>35</v>
      </c>
      <c r="M10" s="3">
        <v>77</v>
      </c>
      <c r="O10" s="3" t="s">
        <v>29</v>
      </c>
      <c r="P10" s="3" t="s">
        <v>30</v>
      </c>
      <c r="Q10" s="6" t="s">
        <v>44</v>
      </c>
      <c r="R10" s="11">
        <f t="shared" si="0"/>
        <v>17.71</v>
      </c>
      <c r="S10" s="3">
        <v>23</v>
      </c>
      <c r="T10" s="12">
        <v>32.39982978569293</v>
      </c>
      <c r="U10" s="12">
        <v>13.600170214307072</v>
      </c>
      <c r="V10" s="3">
        <v>4</v>
      </c>
      <c r="W10" s="20"/>
    </row>
    <row r="11" spans="1:30" x14ac:dyDescent="0.35">
      <c r="A11" s="6" t="s">
        <v>37</v>
      </c>
      <c r="B11" s="6">
        <v>2019</v>
      </c>
      <c r="C11" s="3" t="s">
        <v>38</v>
      </c>
      <c r="D11" s="3">
        <v>2019</v>
      </c>
      <c r="E11" s="6" t="s">
        <v>39</v>
      </c>
      <c r="F11" s="6" t="s">
        <v>40</v>
      </c>
      <c r="G11" s="8" t="s">
        <v>27</v>
      </c>
      <c r="H11" s="7" t="s">
        <v>12</v>
      </c>
      <c r="I11" s="7" t="s">
        <v>12</v>
      </c>
      <c r="J11" s="9" t="s">
        <v>28</v>
      </c>
      <c r="K11" s="3" t="s">
        <v>35</v>
      </c>
      <c r="M11" s="3">
        <v>42</v>
      </c>
      <c r="O11" s="3" t="s">
        <v>29</v>
      </c>
      <c r="P11" s="3" t="s">
        <v>30</v>
      </c>
      <c r="Q11" s="6" t="s">
        <v>44</v>
      </c>
      <c r="R11" s="11">
        <f t="shared" si="0"/>
        <v>4.2</v>
      </c>
      <c r="S11" s="3">
        <v>10</v>
      </c>
      <c r="T11" s="12">
        <v>19.073036977771004</v>
      </c>
      <c r="U11" s="12">
        <v>0.92696302222899651</v>
      </c>
      <c r="V11" s="3">
        <v>6</v>
      </c>
      <c r="W11" s="20"/>
    </row>
    <row r="12" spans="1:30" x14ac:dyDescent="0.35">
      <c r="A12" s="6" t="s">
        <v>45</v>
      </c>
      <c r="B12" s="6">
        <v>2019</v>
      </c>
      <c r="C12" s="3" t="s">
        <v>38</v>
      </c>
      <c r="D12" s="3">
        <v>2014</v>
      </c>
      <c r="E12" s="6" t="s">
        <v>39</v>
      </c>
      <c r="F12" s="6" t="s">
        <v>46</v>
      </c>
      <c r="G12" s="7" t="s">
        <v>12</v>
      </c>
      <c r="H12" s="8" t="s">
        <v>27</v>
      </c>
      <c r="I12" s="7" t="s">
        <v>12</v>
      </c>
      <c r="J12" s="9" t="s">
        <v>28</v>
      </c>
      <c r="K12" s="3" t="s">
        <v>35</v>
      </c>
      <c r="M12" s="3">
        <f>83+46</f>
        <v>129</v>
      </c>
      <c r="O12" s="3" t="s">
        <v>29</v>
      </c>
      <c r="P12" s="3" t="s">
        <v>35</v>
      </c>
      <c r="Q12" s="6" t="s">
        <v>47</v>
      </c>
      <c r="R12" s="3">
        <v>0</v>
      </c>
      <c r="S12" s="12">
        <f>(R12/M12)*100</f>
        <v>0</v>
      </c>
      <c r="T12" s="12">
        <v>0</v>
      </c>
      <c r="U12" s="12">
        <v>0</v>
      </c>
      <c r="V12" s="12" t="s">
        <v>35</v>
      </c>
      <c r="W12" s="20"/>
      <c r="X12" s="6" t="s">
        <v>158</v>
      </c>
    </row>
    <row r="13" spans="1:30" x14ac:dyDescent="0.35">
      <c r="A13" s="6" t="s">
        <v>45</v>
      </c>
      <c r="B13" s="6">
        <v>2019</v>
      </c>
      <c r="C13" s="3" t="s">
        <v>38</v>
      </c>
      <c r="D13" s="3">
        <v>2015</v>
      </c>
      <c r="E13" s="6" t="s">
        <v>39</v>
      </c>
      <c r="F13" s="6" t="s">
        <v>46</v>
      </c>
      <c r="G13" s="7" t="s">
        <v>12</v>
      </c>
      <c r="H13" s="8" t="s">
        <v>27</v>
      </c>
      <c r="I13" s="7" t="s">
        <v>12</v>
      </c>
      <c r="J13" s="9" t="s">
        <v>28</v>
      </c>
      <c r="K13" s="3" t="s">
        <v>35</v>
      </c>
      <c r="M13" s="3">
        <f>83+71</f>
        <v>154</v>
      </c>
      <c r="O13" s="3" t="s">
        <v>29</v>
      </c>
      <c r="P13" s="3" t="s">
        <v>35</v>
      </c>
      <c r="Q13" s="6" t="s">
        <v>47</v>
      </c>
      <c r="R13" s="3">
        <v>0</v>
      </c>
      <c r="S13" s="12">
        <f>(R13/M13)*100</f>
        <v>0</v>
      </c>
      <c r="T13" s="12">
        <v>0</v>
      </c>
      <c r="U13" s="12">
        <v>0</v>
      </c>
      <c r="V13" s="12" t="s">
        <v>35</v>
      </c>
      <c r="W13" s="20"/>
      <c r="X13" s="6" t="s">
        <v>48</v>
      </c>
    </row>
    <row r="14" spans="1:30" x14ac:dyDescent="0.35">
      <c r="A14" s="6" t="s">
        <v>45</v>
      </c>
      <c r="B14" s="6">
        <v>2019</v>
      </c>
      <c r="C14" s="3" t="s">
        <v>38</v>
      </c>
      <c r="D14" s="3">
        <v>2016</v>
      </c>
      <c r="E14" s="6" t="s">
        <v>39</v>
      </c>
      <c r="F14" s="6" t="s">
        <v>46</v>
      </c>
      <c r="G14" s="7" t="s">
        <v>12</v>
      </c>
      <c r="H14" s="8" t="s">
        <v>27</v>
      </c>
      <c r="I14" s="7" t="s">
        <v>12</v>
      </c>
      <c r="J14" s="9" t="s">
        <v>28</v>
      </c>
      <c r="K14" s="3" t="s">
        <v>35</v>
      </c>
      <c r="M14" s="3">
        <f>68+37</f>
        <v>105</v>
      </c>
      <c r="O14" s="3" t="s">
        <v>29</v>
      </c>
      <c r="P14" s="3" t="s">
        <v>35</v>
      </c>
      <c r="Q14" s="6" t="s">
        <v>47</v>
      </c>
      <c r="R14" s="3">
        <f>5+6</f>
        <v>11</v>
      </c>
      <c r="S14" s="12">
        <f>(R14/M14)*100</f>
        <v>10.476190476190476</v>
      </c>
      <c r="T14" s="12">
        <v>16.333961509739115</v>
      </c>
      <c r="U14" s="12">
        <v>4.6184194426418381</v>
      </c>
      <c r="V14" s="12" t="s">
        <v>35</v>
      </c>
      <c r="W14" s="20"/>
      <c r="X14" s="6" t="s">
        <v>48</v>
      </c>
    </row>
    <row r="15" spans="1:30" x14ac:dyDescent="0.35">
      <c r="A15" s="6" t="s">
        <v>45</v>
      </c>
      <c r="B15" s="6">
        <v>2019</v>
      </c>
      <c r="C15" s="3" t="s">
        <v>38</v>
      </c>
      <c r="D15" s="3">
        <v>2017</v>
      </c>
      <c r="E15" s="6" t="s">
        <v>39</v>
      </c>
      <c r="F15" s="6" t="s">
        <v>46</v>
      </c>
      <c r="G15" s="7" t="s">
        <v>12</v>
      </c>
      <c r="H15" s="8" t="s">
        <v>27</v>
      </c>
      <c r="I15" s="7" t="s">
        <v>12</v>
      </c>
      <c r="J15" s="9" t="s">
        <v>28</v>
      </c>
      <c r="K15" s="3" t="s">
        <v>35</v>
      </c>
      <c r="M15" s="3">
        <f>40+27</f>
        <v>67</v>
      </c>
      <c r="O15" s="3" t="s">
        <v>29</v>
      </c>
      <c r="P15" s="3" t="s">
        <v>35</v>
      </c>
      <c r="Q15" s="6" t="s">
        <v>47</v>
      </c>
      <c r="R15" s="3">
        <f>11+6</f>
        <v>17</v>
      </c>
      <c r="S15" s="12">
        <f>(R15/M15)*100</f>
        <v>25.373134328358208</v>
      </c>
      <c r="T15" s="12">
        <v>35.792789104483035</v>
      </c>
      <c r="U15" s="12">
        <v>14.953479552233381</v>
      </c>
      <c r="V15" s="12" t="s">
        <v>35</v>
      </c>
      <c r="W15" s="20"/>
      <c r="X15" s="6" t="s">
        <v>48</v>
      </c>
    </row>
    <row r="16" spans="1:30" x14ac:dyDescent="0.35">
      <c r="A16" s="6" t="s">
        <v>45</v>
      </c>
      <c r="B16" s="6">
        <v>2019</v>
      </c>
      <c r="C16" s="3" t="s">
        <v>38</v>
      </c>
      <c r="D16" s="3">
        <v>2018</v>
      </c>
      <c r="E16" s="6" t="s">
        <v>39</v>
      </c>
      <c r="F16" s="6" t="s">
        <v>46</v>
      </c>
      <c r="G16" s="7" t="s">
        <v>12</v>
      </c>
      <c r="H16" s="8" t="s">
        <v>27</v>
      </c>
      <c r="I16" s="7" t="s">
        <v>12</v>
      </c>
      <c r="J16" s="9" t="s">
        <v>28</v>
      </c>
      <c r="K16" s="3" t="s">
        <v>35</v>
      </c>
      <c r="M16" s="3">
        <f>59+42</f>
        <v>101</v>
      </c>
      <c r="O16" s="3" t="s">
        <v>29</v>
      </c>
      <c r="P16" s="3" t="s">
        <v>35</v>
      </c>
      <c r="Q16" s="6" t="s">
        <v>47</v>
      </c>
      <c r="R16" s="3">
        <f>22+10</f>
        <v>32</v>
      </c>
      <c r="S16" s="12">
        <f>(R16/M16)*100</f>
        <v>31.683168316831683</v>
      </c>
      <c r="T16" s="12">
        <v>40.756641191046761</v>
      </c>
      <c r="U16" s="12">
        <v>22.609695442616609</v>
      </c>
      <c r="V16" s="12" t="s">
        <v>35</v>
      </c>
      <c r="W16" s="20"/>
      <c r="X16" s="6" t="s">
        <v>48</v>
      </c>
    </row>
    <row r="17" spans="1:26" x14ac:dyDescent="0.35">
      <c r="A17" s="6" t="s">
        <v>49</v>
      </c>
      <c r="B17" s="6">
        <v>2021</v>
      </c>
      <c r="C17" s="3" t="s">
        <v>50</v>
      </c>
      <c r="D17" s="3">
        <v>2021</v>
      </c>
      <c r="E17" s="6" t="s">
        <v>39</v>
      </c>
      <c r="F17" s="6" t="s">
        <v>51</v>
      </c>
      <c r="G17" s="7" t="s">
        <v>12</v>
      </c>
      <c r="H17" s="8" t="s">
        <v>27</v>
      </c>
      <c r="I17" s="8" t="s">
        <v>27</v>
      </c>
      <c r="J17" s="9" t="s">
        <v>28</v>
      </c>
      <c r="K17" s="3" t="s">
        <v>35</v>
      </c>
      <c r="L17" s="3">
        <v>150</v>
      </c>
      <c r="M17" s="3">
        <v>101</v>
      </c>
      <c r="N17" s="3" t="s">
        <v>35</v>
      </c>
      <c r="O17" s="3" t="s">
        <v>29</v>
      </c>
      <c r="P17" s="3" t="s">
        <v>35</v>
      </c>
      <c r="Q17" s="6" t="s">
        <v>52</v>
      </c>
      <c r="R17" s="11">
        <v>94</v>
      </c>
      <c r="S17" s="3">
        <v>93</v>
      </c>
      <c r="T17" s="12">
        <v>97.976063098514331</v>
      </c>
      <c r="U17" s="12">
        <v>88.023936901485683</v>
      </c>
      <c r="V17" s="3" t="s">
        <v>35</v>
      </c>
      <c r="W17" s="20"/>
      <c r="X17" s="6" t="s">
        <v>53</v>
      </c>
    </row>
    <row r="18" spans="1:26" x14ac:dyDescent="0.35">
      <c r="A18" s="6" t="s">
        <v>54</v>
      </c>
      <c r="B18" s="6">
        <v>2021</v>
      </c>
      <c r="C18" s="3" t="s">
        <v>55</v>
      </c>
      <c r="D18" s="3">
        <v>2020</v>
      </c>
      <c r="E18" s="6" t="s">
        <v>56</v>
      </c>
      <c r="F18" s="6" t="s">
        <v>57</v>
      </c>
      <c r="G18" s="8" t="s">
        <v>27</v>
      </c>
      <c r="H18" s="7" t="s">
        <v>12</v>
      </c>
      <c r="I18" s="8" t="s">
        <v>27</v>
      </c>
      <c r="J18" s="9" t="s">
        <v>28</v>
      </c>
      <c r="M18" s="3">
        <v>730</v>
      </c>
      <c r="O18" s="3" t="s">
        <v>58</v>
      </c>
      <c r="P18" s="3" t="s">
        <v>59</v>
      </c>
      <c r="Q18" s="13" t="s">
        <v>60</v>
      </c>
      <c r="R18" s="11">
        <f>(M18*(S18/100))</f>
        <v>148.99299999999999</v>
      </c>
      <c r="S18" s="3">
        <v>20.41</v>
      </c>
      <c r="T18" s="12">
        <v>23.333784746269899</v>
      </c>
      <c r="U18" s="12">
        <v>17.486215253730101</v>
      </c>
      <c r="V18" s="3">
        <v>2</v>
      </c>
      <c r="W18" s="20"/>
      <c r="X18" s="6" t="s">
        <v>61</v>
      </c>
    </row>
    <row r="19" spans="1:26" x14ac:dyDescent="0.35">
      <c r="A19" s="6" t="s">
        <v>54</v>
      </c>
      <c r="B19" s="6">
        <v>2021</v>
      </c>
      <c r="C19" s="3" t="s">
        <v>55</v>
      </c>
      <c r="D19" s="3">
        <v>2020</v>
      </c>
      <c r="E19" s="6" t="s">
        <v>56</v>
      </c>
      <c r="F19" s="6" t="s">
        <v>57</v>
      </c>
      <c r="G19" s="8" t="s">
        <v>27</v>
      </c>
      <c r="H19" s="7" t="s">
        <v>12</v>
      </c>
      <c r="I19" s="8" t="s">
        <v>27</v>
      </c>
      <c r="J19" s="9" t="s">
        <v>28</v>
      </c>
      <c r="M19" s="3">
        <v>730</v>
      </c>
      <c r="O19" s="3" t="s">
        <v>58</v>
      </c>
      <c r="P19" s="3" t="s">
        <v>30</v>
      </c>
      <c r="Q19" s="13" t="s">
        <v>63</v>
      </c>
      <c r="R19" s="11">
        <f>(M19*(S19/100))</f>
        <v>178.99600000000001</v>
      </c>
      <c r="S19" s="3">
        <v>24.52</v>
      </c>
      <c r="T19" s="12">
        <v>27.64083508655607</v>
      </c>
      <c r="U19" s="12">
        <v>21.399164913443926</v>
      </c>
      <c r="V19" s="3">
        <v>1</v>
      </c>
      <c r="W19" s="20"/>
      <c r="X19" s="6" t="s">
        <v>61</v>
      </c>
    </row>
    <row r="20" spans="1:26" x14ac:dyDescent="0.35">
      <c r="A20" s="6" t="s">
        <v>54</v>
      </c>
      <c r="B20" s="6">
        <v>2021</v>
      </c>
      <c r="C20" s="3" t="s">
        <v>55</v>
      </c>
      <c r="D20" s="3">
        <v>2020</v>
      </c>
      <c r="E20" s="6" t="s">
        <v>56</v>
      </c>
      <c r="F20" s="6" t="s">
        <v>57</v>
      </c>
      <c r="G20" s="8" t="s">
        <v>27</v>
      </c>
      <c r="H20" s="7" t="s">
        <v>12</v>
      </c>
      <c r="I20" s="8" t="s">
        <v>27</v>
      </c>
      <c r="J20" s="9" t="s">
        <v>28</v>
      </c>
      <c r="M20" s="3">
        <v>730</v>
      </c>
      <c r="O20" s="3" t="s">
        <v>58</v>
      </c>
      <c r="P20" s="3" t="s">
        <v>35</v>
      </c>
      <c r="Q20" s="6" t="s">
        <v>64</v>
      </c>
      <c r="R20" s="11">
        <f>(M20*(S20/100))</f>
        <v>327.98899999999998</v>
      </c>
      <c r="S20" s="3">
        <f>100-55.07</f>
        <v>44.93</v>
      </c>
      <c r="T20" s="12">
        <v>48.538447481620928</v>
      </c>
      <c r="U20" s="12">
        <v>41.321552518379065</v>
      </c>
      <c r="V20" s="3" t="s">
        <v>35</v>
      </c>
      <c r="W20" s="20"/>
      <c r="X20" s="6" t="s">
        <v>61</v>
      </c>
    </row>
    <row r="21" spans="1:26" x14ac:dyDescent="0.35">
      <c r="A21" s="6" t="s">
        <v>65</v>
      </c>
      <c r="B21" s="6">
        <v>2014</v>
      </c>
      <c r="C21" s="3" t="s">
        <v>38</v>
      </c>
      <c r="D21" s="3">
        <v>2011</v>
      </c>
      <c r="E21" s="6" t="s">
        <v>66</v>
      </c>
      <c r="F21" s="6" t="s">
        <v>46</v>
      </c>
      <c r="G21" s="8" t="s">
        <v>27</v>
      </c>
      <c r="H21" s="8" t="s">
        <v>27</v>
      </c>
      <c r="I21" s="7" t="s">
        <v>12</v>
      </c>
      <c r="J21" s="9" t="s">
        <v>28</v>
      </c>
      <c r="K21" s="3">
        <v>1225</v>
      </c>
      <c r="L21" s="3">
        <v>1225</v>
      </c>
      <c r="M21" s="3">
        <v>196</v>
      </c>
      <c r="O21" s="3" t="s">
        <v>29</v>
      </c>
      <c r="P21" s="3" t="s">
        <v>30</v>
      </c>
      <c r="Q21" s="6" t="s">
        <v>67</v>
      </c>
      <c r="R21" s="11">
        <f t="shared" ref="R21:R28" si="1">M21*(S21/100)</f>
        <v>29.203999999999997</v>
      </c>
      <c r="S21" s="3">
        <v>14.9</v>
      </c>
      <c r="T21" s="12">
        <v>19.885238610136931</v>
      </c>
      <c r="U21" s="12">
        <v>9.9147613898630702</v>
      </c>
      <c r="V21" s="3">
        <v>2</v>
      </c>
      <c r="W21" s="20"/>
    </row>
    <row r="22" spans="1:26" x14ac:dyDescent="0.35">
      <c r="A22" s="6" t="s">
        <v>65</v>
      </c>
      <c r="B22" s="6">
        <v>2014</v>
      </c>
      <c r="C22" s="3" t="s">
        <v>38</v>
      </c>
      <c r="D22" s="3">
        <v>2011</v>
      </c>
      <c r="E22" s="6" t="s">
        <v>66</v>
      </c>
      <c r="F22" s="6" t="s">
        <v>46</v>
      </c>
      <c r="G22" s="8" t="s">
        <v>27</v>
      </c>
      <c r="H22" s="8" t="s">
        <v>27</v>
      </c>
      <c r="I22" s="7" t="s">
        <v>12</v>
      </c>
      <c r="J22" s="9" t="s">
        <v>28</v>
      </c>
      <c r="K22" s="3">
        <v>1225</v>
      </c>
      <c r="L22" s="3">
        <v>1225</v>
      </c>
      <c r="M22" s="3">
        <v>196</v>
      </c>
      <c r="O22" s="3" t="s">
        <v>29</v>
      </c>
      <c r="P22" s="3" t="s">
        <v>30</v>
      </c>
      <c r="Q22" s="6" t="s">
        <v>68</v>
      </c>
      <c r="R22" s="11">
        <f t="shared" si="1"/>
        <v>29.008000000000003</v>
      </c>
      <c r="S22" s="3">
        <v>14.8</v>
      </c>
      <c r="T22" s="12">
        <v>19.77139980287243</v>
      </c>
      <c r="U22" s="12">
        <v>9.8286001971275745</v>
      </c>
      <c r="V22" s="3">
        <v>2</v>
      </c>
      <c r="W22" s="20"/>
    </row>
    <row r="23" spans="1:26" x14ac:dyDescent="0.35">
      <c r="A23" s="6" t="s">
        <v>65</v>
      </c>
      <c r="B23" s="6">
        <v>2014</v>
      </c>
      <c r="C23" s="3" t="s">
        <v>38</v>
      </c>
      <c r="D23" s="3">
        <v>2011</v>
      </c>
      <c r="E23" s="6" t="s">
        <v>66</v>
      </c>
      <c r="F23" s="6" t="s">
        <v>46</v>
      </c>
      <c r="G23" s="8" t="s">
        <v>27</v>
      </c>
      <c r="H23" s="8" t="s">
        <v>27</v>
      </c>
      <c r="I23" s="7" t="s">
        <v>12</v>
      </c>
      <c r="J23" s="9" t="s">
        <v>28</v>
      </c>
      <c r="K23" s="3">
        <v>1225</v>
      </c>
      <c r="L23" s="3">
        <v>1225</v>
      </c>
      <c r="M23" s="3">
        <v>196</v>
      </c>
      <c r="O23" s="3" t="s">
        <v>29</v>
      </c>
      <c r="P23" s="3" t="s">
        <v>30</v>
      </c>
      <c r="Q23" s="6" t="s">
        <v>69</v>
      </c>
      <c r="R23" s="11">
        <f t="shared" si="1"/>
        <v>68.207999999999998</v>
      </c>
      <c r="S23" s="3">
        <v>34.799999999999997</v>
      </c>
      <c r="T23" s="12">
        <v>41.468704221960962</v>
      </c>
      <c r="U23" s="12">
        <v>28.131295778039032</v>
      </c>
      <c r="V23" s="3">
        <v>1</v>
      </c>
      <c r="W23" s="20"/>
    </row>
    <row r="24" spans="1:26" x14ac:dyDescent="0.35">
      <c r="A24" s="6" t="s">
        <v>70</v>
      </c>
      <c r="B24" s="6">
        <v>2020</v>
      </c>
      <c r="C24" s="3" t="s">
        <v>38</v>
      </c>
      <c r="D24" s="3">
        <v>2020</v>
      </c>
      <c r="E24" s="6" t="s">
        <v>39</v>
      </c>
      <c r="F24" s="6" t="s">
        <v>71</v>
      </c>
      <c r="G24" s="7" t="s">
        <v>12</v>
      </c>
      <c r="H24" s="8" t="s">
        <v>27</v>
      </c>
      <c r="I24" s="7" t="s">
        <v>12</v>
      </c>
      <c r="J24" s="9" t="s">
        <v>28</v>
      </c>
      <c r="K24" s="3" t="s">
        <v>35</v>
      </c>
      <c r="L24" s="3">
        <v>183</v>
      </c>
      <c r="M24" s="3">
        <v>146</v>
      </c>
      <c r="N24" s="3" t="s">
        <v>35</v>
      </c>
      <c r="O24" s="3" t="s">
        <v>58</v>
      </c>
      <c r="P24" s="3" t="s">
        <v>35</v>
      </c>
      <c r="Q24" s="6" t="s">
        <v>72</v>
      </c>
      <c r="R24" s="11">
        <f t="shared" si="1"/>
        <v>77.963999999999999</v>
      </c>
      <c r="S24" s="3">
        <v>53.4</v>
      </c>
      <c r="T24" s="12">
        <v>61.491764418052483</v>
      </c>
      <c r="U24" s="12">
        <v>45.308235581947521</v>
      </c>
      <c r="V24" s="3" t="s">
        <v>35</v>
      </c>
      <c r="W24" s="20"/>
      <c r="X24" s="6" t="s">
        <v>73</v>
      </c>
      <c r="Z24" s="6"/>
    </row>
    <row r="25" spans="1:26" x14ac:dyDescent="0.35">
      <c r="A25" s="6" t="s">
        <v>74</v>
      </c>
      <c r="B25" s="6">
        <v>2021</v>
      </c>
      <c r="C25" s="3" t="s">
        <v>75</v>
      </c>
      <c r="D25" s="3">
        <v>2020</v>
      </c>
      <c r="E25" s="6" t="s">
        <v>39</v>
      </c>
      <c r="F25" s="6" t="s">
        <v>76</v>
      </c>
      <c r="G25" s="7" t="s">
        <v>12</v>
      </c>
      <c r="H25" s="8" t="s">
        <v>27</v>
      </c>
      <c r="I25" s="8" t="s">
        <v>27</v>
      </c>
      <c r="J25" s="9" t="s">
        <v>28</v>
      </c>
      <c r="K25" s="3" t="s">
        <v>35</v>
      </c>
      <c r="L25" s="3">
        <v>1593</v>
      </c>
      <c r="M25" s="3">
        <v>734</v>
      </c>
      <c r="O25" s="3" t="s">
        <v>58</v>
      </c>
      <c r="P25" s="3" t="s">
        <v>59</v>
      </c>
      <c r="Q25" s="6" t="s">
        <v>77</v>
      </c>
      <c r="R25" s="11">
        <f t="shared" si="1"/>
        <v>336.90599999999995</v>
      </c>
      <c r="S25" s="3">
        <v>45.9</v>
      </c>
      <c r="T25" s="12">
        <v>49.505064312539737</v>
      </c>
      <c r="U25" s="12">
        <v>42.294935687460246</v>
      </c>
      <c r="V25" s="3">
        <v>2</v>
      </c>
      <c r="W25" s="20"/>
    </row>
    <row r="26" spans="1:26" x14ac:dyDescent="0.35">
      <c r="A26" s="6" t="s">
        <v>74</v>
      </c>
      <c r="B26" s="6">
        <v>2021</v>
      </c>
      <c r="C26" s="3" t="s">
        <v>75</v>
      </c>
      <c r="D26" s="3">
        <v>2020</v>
      </c>
      <c r="E26" s="6" t="s">
        <v>39</v>
      </c>
      <c r="F26" s="6" t="s">
        <v>76</v>
      </c>
      <c r="G26" s="7" t="s">
        <v>12</v>
      </c>
      <c r="H26" s="8" t="s">
        <v>27</v>
      </c>
      <c r="I26" s="8" t="s">
        <v>27</v>
      </c>
      <c r="J26" s="9" t="s">
        <v>28</v>
      </c>
      <c r="K26" s="3" t="s">
        <v>35</v>
      </c>
      <c r="L26" s="3">
        <v>1593</v>
      </c>
      <c r="M26" s="3">
        <f>385+349</f>
        <v>734</v>
      </c>
      <c r="O26" s="3" t="s">
        <v>58</v>
      </c>
      <c r="P26" s="3" t="s">
        <v>30</v>
      </c>
      <c r="Q26" s="6" t="s">
        <v>78</v>
      </c>
      <c r="R26" s="11">
        <f t="shared" si="1"/>
        <v>356.72399999999999</v>
      </c>
      <c r="S26" s="3">
        <v>48.6</v>
      </c>
      <c r="T26" s="12">
        <v>52.215827767111819</v>
      </c>
      <c r="U26" s="12">
        <v>44.984172232888177</v>
      </c>
      <c r="V26" s="3">
        <v>1</v>
      </c>
      <c r="W26" s="20"/>
    </row>
    <row r="27" spans="1:26" x14ac:dyDescent="0.35">
      <c r="A27" s="6" t="s">
        <v>74</v>
      </c>
      <c r="B27" s="6">
        <v>2021</v>
      </c>
      <c r="C27" s="3" t="s">
        <v>75</v>
      </c>
      <c r="D27" s="3">
        <v>2020</v>
      </c>
      <c r="E27" s="6" t="s">
        <v>39</v>
      </c>
      <c r="F27" s="6" t="s">
        <v>76</v>
      </c>
      <c r="G27" s="7" t="s">
        <v>12</v>
      </c>
      <c r="H27" s="8" t="s">
        <v>27</v>
      </c>
      <c r="I27" s="8" t="s">
        <v>27</v>
      </c>
      <c r="J27" s="9" t="s">
        <v>28</v>
      </c>
      <c r="K27" s="3" t="s">
        <v>35</v>
      </c>
      <c r="L27" s="3">
        <v>1593</v>
      </c>
      <c r="M27" s="3">
        <v>734</v>
      </c>
      <c r="O27" s="3" t="s">
        <v>58</v>
      </c>
      <c r="P27" s="3" t="s">
        <v>62</v>
      </c>
      <c r="Q27" s="6" t="s">
        <v>79</v>
      </c>
      <c r="R27" s="11">
        <f t="shared" si="1"/>
        <v>33.03</v>
      </c>
      <c r="S27" s="3">
        <v>4.5</v>
      </c>
      <c r="T27" s="12">
        <v>5.9997400319681198</v>
      </c>
      <c r="U27" s="12">
        <v>3.0002599680318798</v>
      </c>
      <c r="V27" s="3">
        <v>3</v>
      </c>
      <c r="W27" s="20"/>
    </row>
    <row r="28" spans="1:26" x14ac:dyDescent="0.35">
      <c r="A28" s="6" t="s">
        <v>74</v>
      </c>
      <c r="B28" s="6">
        <v>2021</v>
      </c>
      <c r="C28" s="3" t="s">
        <v>75</v>
      </c>
      <c r="D28" s="3">
        <v>2020</v>
      </c>
      <c r="E28" s="6" t="s">
        <v>39</v>
      </c>
      <c r="F28" s="6" t="s">
        <v>76</v>
      </c>
      <c r="G28" s="7" t="s">
        <v>12</v>
      </c>
      <c r="H28" s="8" t="s">
        <v>27</v>
      </c>
      <c r="I28" s="8" t="s">
        <v>27</v>
      </c>
      <c r="J28" s="9" t="s">
        <v>28</v>
      </c>
      <c r="K28" s="3" t="s">
        <v>35</v>
      </c>
      <c r="L28" s="3">
        <v>1593</v>
      </c>
      <c r="M28" s="3">
        <v>734</v>
      </c>
      <c r="O28" s="3" t="s">
        <v>58</v>
      </c>
      <c r="P28" s="3" t="s">
        <v>35</v>
      </c>
      <c r="Q28" s="14" t="s">
        <v>154</v>
      </c>
      <c r="R28" s="11">
        <f t="shared" si="1"/>
        <v>450.67599999999999</v>
      </c>
      <c r="S28" s="3">
        <v>61.4</v>
      </c>
      <c r="T28" s="12">
        <v>64.921971840571217</v>
      </c>
      <c r="U28" s="12">
        <v>57.878028159428787</v>
      </c>
      <c r="V28" s="3" t="s">
        <v>35</v>
      </c>
      <c r="W28" s="20"/>
    </row>
    <row r="29" spans="1:26" x14ac:dyDescent="0.35">
      <c r="A29" s="6" t="s">
        <v>80</v>
      </c>
      <c r="B29" s="6">
        <v>2021</v>
      </c>
      <c r="C29" s="3" t="s">
        <v>75</v>
      </c>
      <c r="D29" s="3">
        <v>2021</v>
      </c>
      <c r="E29" s="6" t="s">
        <v>25</v>
      </c>
      <c r="F29" s="6" t="s">
        <v>81</v>
      </c>
      <c r="G29" s="7" t="s">
        <v>12</v>
      </c>
      <c r="H29" s="7" t="s">
        <v>12</v>
      </c>
      <c r="I29" s="8" t="s">
        <v>27</v>
      </c>
      <c r="J29" s="9" t="s">
        <v>28</v>
      </c>
      <c r="K29" s="3" t="s">
        <v>35</v>
      </c>
      <c r="L29" s="3">
        <v>2294</v>
      </c>
      <c r="M29" s="3">
        <v>416</v>
      </c>
      <c r="O29" s="3" t="s">
        <v>29</v>
      </c>
      <c r="P29" s="3" t="s">
        <v>30</v>
      </c>
      <c r="Q29" s="6" t="s">
        <v>82</v>
      </c>
      <c r="R29" s="11">
        <f>(S29/100)*M29</f>
        <v>114.816</v>
      </c>
      <c r="S29" s="3">
        <v>27.6</v>
      </c>
      <c r="T29" s="12">
        <v>31.895692941325514</v>
      </c>
      <c r="U29" s="12">
        <v>23.304307058674489</v>
      </c>
      <c r="V29" s="3" t="s">
        <v>35</v>
      </c>
      <c r="W29" s="20"/>
      <c r="X29" s="6" t="s">
        <v>159</v>
      </c>
    </row>
    <row r="30" spans="1:26" x14ac:dyDescent="0.35">
      <c r="A30" s="6" t="s">
        <v>83</v>
      </c>
      <c r="B30" s="6">
        <v>2022</v>
      </c>
      <c r="C30" s="3" t="s">
        <v>38</v>
      </c>
      <c r="D30" s="3">
        <v>2020</v>
      </c>
      <c r="E30" s="6" t="s">
        <v>39</v>
      </c>
      <c r="F30" s="6" t="s">
        <v>84</v>
      </c>
      <c r="G30" s="8" t="s">
        <v>27</v>
      </c>
      <c r="H30" s="8" t="s">
        <v>27</v>
      </c>
      <c r="I30" s="8" t="s">
        <v>27</v>
      </c>
      <c r="J30" s="9" t="s">
        <v>28</v>
      </c>
      <c r="K30" s="3" t="s">
        <v>35</v>
      </c>
      <c r="L30" s="3">
        <v>1748</v>
      </c>
      <c r="M30" s="3">
        <v>25</v>
      </c>
      <c r="O30" s="3" t="s">
        <v>85</v>
      </c>
      <c r="P30" s="3" t="s">
        <v>59</v>
      </c>
      <c r="Q30" s="6" t="s">
        <v>86</v>
      </c>
      <c r="R30" s="3">
        <v>2</v>
      </c>
      <c r="S30" s="3">
        <v>8</v>
      </c>
      <c r="T30" s="12">
        <v>18.634693413540422</v>
      </c>
      <c r="U30" s="12">
        <v>-2.6346934135404205</v>
      </c>
      <c r="V30" s="3">
        <v>4</v>
      </c>
      <c r="W30" s="20"/>
      <c r="X30" s="6" t="s">
        <v>87</v>
      </c>
    </row>
    <row r="31" spans="1:26" x14ac:dyDescent="0.35">
      <c r="A31" s="6" t="s">
        <v>83</v>
      </c>
      <c r="B31" s="6">
        <v>2022</v>
      </c>
      <c r="C31" s="3" t="s">
        <v>38</v>
      </c>
      <c r="D31" s="3">
        <v>2020</v>
      </c>
      <c r="E31" s="6" t="s">
        <v>39</v>
      </c>
      <c r="F31" s="6" t="s">
        <v>84</v>
      </c>
      <c r="G31" s="8" t="s">
        <v>27</v>
      </c>
      <c r="H31" s="8" t="s">
        <v>27</v>
      </c>
      <c r="I31" s="8" t="s">
        <v>27</v>
      </c>
      <c r="J31" s="9" t="s">
        <v>28</v>
      </c>
      <c r="K31" s="3" t="s">
        <v>35</v>
      </c>
      <c r="L31" s="3">
        <v>1748</v>
      </c>
      <c r="M31" s="3">
        <v>25</v>
      </c>
      <c r="O31" s="3" t="s">
        <v>85</v>
      </c>
      <c r="P31" s="3" t="s">
        <v>30</v>
      </c>
      <c r="Q31" s="6" t="s">
        <v>88</v>
      </c>
      <c r="R31" s="3">
        <v>12</v>
      </c>
      <c r="S31" s="3">
        <v>48</v>
      </c>
      <c r="T31" s="12">
        <v>67.58431372297737</v>
      </c>
      <c r="U31" s="12">
        <v>28.415686277022623</v>
      </c>
      <c r="V31" s="3">
        <v>1</v>
      </c>
      <c r="W31" s="20"/>
      <c r="X31" s="6" t="s">
        <v>87</v>
      </c>
    </row>
    <row r="32" spans="1:26" x14ac:dyDescent="0.35">
      <c r="A32" s="6" t="s">
        <v>83</v>
      </c>
      <c r="B32" s="6">
        <v>2022</v>
      </c>
      <c r="C32" s="3" t="s">
        <v>38</v>
      </c>
      <c r="D32" s="3">
        <v>2020</v>
      </c>
      <c r="E32" s="6" t="s">
        <v>39</v>
      </c>
      <c r="F32" s="6" t="s">
        <v>84</v>
      </c>
      <c r="G32" s="8" t="s">
        <v>27</v>
      </c>
      <c r="H32" s="8" t="s">
        <v>27</v>
      </c>
      <c r="I32" s="8" t="s">
        <v>27</v>
      </c>
      <c r="J32" s="9" t="s">
        <v>28</v>
      </c>
      <c r="K32" s="3" t="s">
        <v>35</v>
      </c>
      <c r="L32" s="3">
        <v>1748</v>
      </c>
      <c r="M32" s="3">
        <v>25</v>
      </c>
      <c r="O32" s="3" t="s">
        <v>85</v>
      </c>
      <c r="P32" s="3" t="s">
        <v>30</v>
      </c>
      <c r="Q32" s="6" t="s">
        <v>89</v>
      </c>
      <c r="R32" s="3">
        <v>3</v>
      </c>
      <c r="S32" s="3">
        <v>12</v>
      </c>
      <c r="T32" s="12">
        <v>24.738492218469187</v>
      </c>
      <c r="U32" s="12">
        <v>-0.73849221846918611</v>
      </c>
      <c r="V32" s="3">
        <v>3</v>
      </c>
      <c r="W32" s="20"/>
      <c r="X32" s="6" t="s">
        <v>87</v>
      </c>
    </row>
    <row r="33" spans="1:24" x14ac:dyDescent="0.35">
      <c r="A33" s="6" t="s">
        <v>83</v>
      </c>
      <c r="B33" s="6">
        <v>2022</v>
      </c>
      <c r="C33" s="3" t="s">
        <v>38</v>
      </c>
      <c r="D33" s="3">
        <v>2020</v>
      </c>
      <c r="E33" s="6" t="s">
        <v>39</v>
      </c>
      <c r="F33" s="6" t="s">
        <v>84</v>
      </c>
      <c r="G33" s="8" t="s">
        <v>27</v>
      </c>
      <c r="H33" s="8" t="s">
        <v>27</v>
      </c>
      <c r="I33" s="8" t="s">
        <v>27</v>
      </c>
      <c r="J33" s="9" t="s">
        <v>28</v>
      </c>
      <c r="K33" s="3" t="s">
        <v>35</v>
      </c>
      <c r="L33" s="3">
        <v>1748</v>
      </c>
      <c r="M33" s="3">
        <v>25</v>
      </c>
      <c r="O33" s="3" t="s">
        <v>85</v>
      </c>
      <c r="P33" s="3" t="s">
        <v>30</v>
      </c>
      <c r="Q33" s="6" t="s">
        <v>90</v>
      </c>
      <c r="R33" s="3">
        <v>8</v>
      </c>
      <c r="S33" s="3">
        <v>32</v>
      </c>
      <c r="T33" s="12">
        <v>50.285865142234861</v>
      </c>
      <c r="U33" s="12">
        <v>13.71413485776514</v>
      </c>
      <c r="V33" s="3">
        <v>2</v>
      </c>
      <c r="W33" s="20"/>
      <c r="X33" s="6" t="s">
        <v>87</v>
      </c>
    </row>
    <row r="34" spans="1:24" x14ac:dyDescent="0.35">
      <c r="A34" s="6" t="s">
        <v>83</v>
      </c>
      <c r="B34" s="6">
        <v>2022</v>
      </c>
      <c r="C34" s="3" t="s">
        <v>38</v>
      </c>
      <c r="D34" s="3">
        <v>2020</v>
      </c>
      <c r="E34" s="6" t="s">
        <v>39</v>
      </c>
      <c r="F34" s="6" t="s">
        <v>84</v>
      </c>
      <c r="G34" s="8" t="s">
        <v>27</v>
      </c>
      <c r="H34" s="8" t="s">
        <v>27</v>
      </c>
      <c r="I34" s="7" t="s">
        <v>12</v>
      </c>
      <c r="J34" s="9" t="s">
        <v>28</v>
      </c>
      <c r="L34" s="3">
        <v>1748</v>
      </c>
      <c r="M34" s="3">
        <v>214</v>
      </c>
      <c r="O34" s="3" t="s">
        <v>29</v>
      </c>
      <c r="P34" s="3" t="s">
        <v>35</v>
      </c>
      <c r="R34" s="11">
        <f>125-64</f>
        <v>61</v>
      </c>
      <c r="S34" s="12">
        <f>(R34/M34)*100</f>
        <v>28.504672897196258</v>
      </c>
      <c r="T34" s="12">
        <v>34.553150046386556</v>
      </c>
      <c r="U34" s="12">
        <v>22.45619574800596</v>
      </c>
      <c r="V34" s="12" t="s">
        <v>35</v>
      </c>
      <c r="W34" s="20"/>
      <c r="X34" s="6" t="s">
        <v>91</v>
      </c>
    </row>
    <row r="35" spans="1:24" x14ac:dyDescent="0.35">
      <c r="A35" s="6" t="s">
        <v>83</v>
      </c>
      <c r="B35" s="6">
        <v>2022</v>
      </c>
      <c r="C35" s="3" t="s">
        <v>38</v>
      </c>
      <c r="D35" s="3">
        <v>2020</v>
      </c>
      <c r="E35" s="6" t="s">
        <v>39</v>
      </c>
      <c r="F35" s="6" t="s">
        <v>84</v>
      </c>
      <c r="G35" s="8" t="s">
        <v>27</v>
      </c>
      <c r="H35" s="8" t="s">
        <v>27</v>
      </c>
      <c r="I35" s="8" t="s">
        <v>27</v>
      </c>
      <c r="J35" s="9" t="s">
        <v>28</v>
      </c>
      <c r="K35" s="3" t="s">
        <v>35</v>
      </c>
      <c r="L35" s="3">
        <v>1748</v>
      </c>
      <c r="M35" s="3">
        <v>214</v>
      </c>
      <c r="O35" s="3" t="s">
        <v>29</v>
      </c>
      <c r="P35" s="3" t="s">
        <v>35</v>
      </c>
      <c r="Q35" s="6" t="s">
        <v>155</v>
      </c>
      <c r="R35" s="11">
        <f t="shared" ref="R35:R47" si="2">M35*(S35/100)</f>
        <v>124.976</v>
      </c>
      <c r="S35" s="3">
        <v>58.4</v>
      </c>
      <c r="T35" s="12">
        <v>65.003927146555242</v>
      </c>
      <c r="U35" s="12">
        <v>51.796072853444755</v>
      </c>
      <c r="V35" s="3" t="s">
        <v>35</v>
      </c>
      <c r="W35" s="20"/>
    </row>
    <row r="36" spans="1:24" x14ac:dyDescent="0.35">
      <c r="A36" s="6" t="s">
        <v>83</v>
      </c>
      <c r="B36" s="6">
        <v>2022</v>
      </c>
      <c r="C36" s="3" t="s">
        <v>38</v>
      </c>
      <c r="D36" s="3">
        <v>2020</v>
      </c>
      <c r="E36" s="6" t="s">
        <v>39</v>
      </c>
      <c r="F36" s="6" t="s">
        <v>84</v>
      </c>
      <c r="G36" s="8" t="s">
        <v>27</v>
      </c>
      <c r="H36" s="8" t="s">
        <v>27</v>
      </c>
      <c r="I36" s="8" t="s">
        <v>27</v>
      </c>
      <c r="J36" s="9" t="s">
        <v>28</v>
      </c>
      <c r="K36" s="3" t="s">
        <v>35</v>
      </c>
      <c r="L36" s="3">
        <v>1748</v>
      </c>
      <c r="M36" s="3">
        <v>182</v>
      </c>
      <c r="O36" s="3" t="s">
        <v>85</v>
      </c>
      <c r="P36" s="3" t="s">
        <v>35</v>
      </c>
      <c r="Q36" s="6" t="s">
        <v>92</v>
      </c>
      <c r="R36" s="11">
        <f t="shared" si="2"/>
        <v>30.03</v>
      </c>
      <c r="S36" s="3">
        <v>16.5</v>
      </c>
      <c r="T36" s="12">
        <v>21.892691635623446</v>
      </c>
      <c r="U36" s="12">
        <v>11.107308364376554</v>
      </c>
      <c r="V36" s="3" t="s">
        <v>35</v>
      </c>
      <c r="X36" s="9" t="s">
        <v>93</v>
      </c>
    </row>
    <row r="37" spans="1:24" x14ac:dyDescent="0.35">
      <c r="A37" s="6" t="s">
        <v>94</v>
      </c>
      <c r="B37" s="6">
        <v>2013</v>
      </c>
      <c r="C37" s="3" t="s">
        <v>38</v>
      </c>
      <c r="D37" s="3">
        <v>2012</v>
      </c>
      <c r="E37" s="6" t="s">
        <v>25</v>
      </c>
      <c r="F37" s="6" t="s">
        <v>95</v>
      </c>
      <c r="G37" s="15" t="s">
        <v>12</v>
      </c>
      <c r="H37" s="15" t="s">
        <v>12</v>
      </c>
      <c r="I37" s="15" t="s">
        <v>12</v>
      </c>
      <c r="J37" s="9" t="s">
        <v>28</v>
      </c>
      <c r="K37" s="3" t="s">
        <v>35</v>
      </c>
      <c r="L37" s="3" t="s">
        <v>35</v>
      </c>
      <c r="M37" s="3">
        <v>194</v>
      </c>
      <c r="O37" s="3" t="s">
        <v>29</v>
      </c>
      <c r="P37" s="3" t="s">
        <v>30</v>
      </c>
      <c r="Q37" s="9" t="s">
        <v>96</v>
      </c>
      <c r="R37" s="11">
        <f t="shared" si="2"/>
        <v>135.024</v>
      </c>
      <c r="S37" s="3">
        <v>69.599999999999994</v>
      </c>
      <c r="T37" s="12">
        <v>76.0728660233857</v>
      </c>
      <c r="U37" s="12">
        <v>63.127133976614289</v>
      </c>
      <c r="V37" s="3">
        <v>1</v>
      </c>
      <c r="X37" s="9"/>
    </row>
    <row r="38" spans="1:24" x14ac:dyDescent="0.35">
      <c r="A38" s="6" t="s">
        <v>94</v>
      </c>
      <c r="B38" s="6">
        <v>2013</v>
      </c>
      <c r="C38" s="3" t="s">
        <v>38</v>
      </c>
      <c r="D38" s="3">
        <v>2012</v>
      </c>
      <c r="E38" s="6" t="s">
        <v>25</v>
      </c>
      <c r="F38" s="6" t="s">
        <v>95</v>
      </c>
      <c r="G38" s="15" t="s">
        <v>12</v>
      </c>
      <c r="H38" s="15" t="s">
        <v>12</v>
      </c>
      <c r="I38" s="15" t="s">
        <v>12</v>
      </c>
      <c r="J38" s="9" t="s">
        <v>28</v>
      </c>
      <c r="K38" s="3" t="s">
        <v>35</v>
      </c>
      <c r="L38" s="3" t="s">
        <v>35</v>
      </c>
      <c r="M38" s="3">
        <v>194</v>
      </c>
      <c r="O38" s="3" t="s">
        <v>29</v>
      </c>
      <c r="P38" s="3" t="s">
        <v>59</v>
      </c>
      <c r="Q38" s="16" t="s">
        <v>97</v>
      </c>
      <c r="R38" s="11">
        <f t="shared" si="2"/>
        <v>1.94</v>
      </c>
      <c r="S38" s="17">
        <v>1</v>
      </c>
      <c r="T38" s="21">
        <v>2.4001443224579888</v>
      </c>
      <c r="U38" s="21">
        <v>0</v>
      </c>
      <c r="V38" s="3">
        <v>9</v>
      </c>
      <c r="X38" s="9"/>
    </row>
    <row r="39" spans="1:24" x14ac:dyDescent="0.35">
      <c r="A39" s="6" t="s">
        <v>94</v>
      </c>
      <c r="B39" s="6">
        <v>2013</v>
      </c>
      <c r="C39" s="3" t="s">
        <v>38</v>
      </c>
      <c r="D39" s="3">
        <v>2012</v>
      </c>
      <c r="E39" s="6" t="s">
        <v>25</v>
      </c>
      <c r="F39" s="6" t="s">
        <v>95</v>
      </c>
      <c r="G39" s="15" t="s">
        <v>12</v>
      </c>
      <c r="H39" s="15" t="s">
        <v>12</v>
      </c>
      <c r="I39" s="15" t="s">
        <v>12</v>
      </c>
      <c r="J39" s="9" t="s">
        <v>28</v>
      </c>
      <c r="K39" s="3" t="s">
        <v>35</v>
      </c>
      <c r="L39" s="3" t="s">
        <v>35</v>
      </c>
      <c r="M39" s="3">
        <v>194</v>
      </c>
      <c r="O39" s="3" t="s">
        <v>29</v>
      </c>
      <c r="P39" s="3" t="s">
        <v>59</v>
      </c>
      <c r="Q39" s="16" t="s">
        <v>98</v>
      </c>
      <c r="R39" s="11">
        <f t="shared" si="2"/>
        <v>22.116</v>
      </c>
      <c r="S39" s="17">
        <v>11.4</v>
      </c>
      <c r="T39" s="21">
        <v>15.872233732342378</v>
      </c>
      <c r="U39" s="21">
        <v>6.9277662676576233</v>
      </c>
      <c r="V39" s="3">
        <v>7</v>
      </c>
      <c r="X39" s="9"/>
    </row>
    <row r="40" spans="1:24" x14ac:dyDescent="0.35">
      <c r="A40" s="6" t="s">
        <v>94</v>
      </c>
      <c r="B40" s="6">
        <v>2013</v>
      </c>
      <c r="C40" s="3" t="s">
        <v>38</v>
      </c>
      <c r="D40" s="3">
        <v>2012</v>
      </c>
      <c r="E40" s="6" t="s">
        <v>25</v>
      </c>
      <c r="F40" s="6" t="s">
        <v>95</v>
      </c>
      <c r="G40" s="15" t="s">
        <v>12</v>
      </c>
      <c r="H40" s="15" t="s">
        <v>12</v>
      </c>
      <c r="I40" s="15" t="s">
        <v>12</v>
      </c>
      <c r="J40" s="9" t="s">
        <v>28</v>
      </c>
      <c r="K40" s="3" t="s">
        <v>35</v>
      </c>
      <c r="L40" s="3" t="s">
        <v>35</v>
      </c>
      <c r="M40" s="3">
        <v>194</v>
      </c>
      <c r="O40" s="3" t="s">
        <v>29</v>
      </c>
      <c r="P40" s="3" t="s">
        <v>59</v>
      </c>
      <c r="Q40" s="16" t="s">
        <v>99</v>
      </c>
      <c r="R40" s="11">
        <f t="shared" si="2"/>
        <v>2.9099999999999997</v>
      </c>
      <c r="S40" s="17">
        <v>1.5</v>
      </c>
      <c r="T40" s="21">
        <v>3.2104837442008196</v>
      </c>
      <c r="U40" s="21">
        <v>0</v>
      </c>
      <c r="V40" s="3">
        <v>8</v>
      </c>
      <c r="X40" s="9"/>
    </row>
    <row r="41" spans="1:24" x14ac:dyDescent="0.35">
      <c r="A41" s="6" t="s">
        <v>94</v>
      </c>
      <c r="B41" s="6">
        <v>2013</v>
      </c>
      <c r="C41" s="3" t="s">
        <v>38</v>
      </c>
      <c r="D41" s="3">
        <v>2012</v>
      </c>
      <c r="E41" s="6" t="s">
        <v>25</v>
      </c>
      <c r="F41" s="6" t="s">
        <v>95</v>
      </c>
      <c r="G41" s="15" t="s">
        <v>12</v>
      </c>
      <c r="H41" s="15" t="s">
        <v>12</v>
      </c>
      <c r="I41" s="15" t="s">
        <v>12</v>
      </c>
      <c r="J41" s="9" t="s">
        <v>28</v>
      </c>
      <c r="K41" s="3" t="s">
        <v>35</v>
      </c>
      <c r="L41" s="3" t="s">
        <v>35</v>
      </c>
      <c r="M41" s="3">
        <v>194</v>
      </c>
      <c r="O41" s="3" t="s">
        <v>29</v>
      </c>
      <c r="P41" s="3" t="s">
        <v>30</v>
      </c>
      <c r="Q41" s="6" t="s">
        <v>100</v>
      </c>
      <c r="R41" s="11">
        <f t="shared" si="2"/>
        <v>24.056000000000001</v>
      </c>
      <c r="S41" s="17">
        <v>12.4</v>
      </c>
      <c r="T41" s="21">
        <v>17.037864990499735</v>
      </c>
      <c r="U41" s="21">
        <v>7.7621350095002661</v>
      </c>
      <c r="V41" s="3">
        <v>6</v>
      </c>
      <c r="X41" s="9"/>
    </row>
    <row r="42" spans="1:24" x14ac:dyDescent="0.35">
      <c r="A42" s="6" t="s">
        <v>94</v>
      </c>
      <c r="B42" s="6">
        <v>2013</v>
      </c>
      <c r="C42" s="3" t="s">
        <v>38</v>
      </c>
      <c r="D42" s="3">
        <v>2012</v>
      </c>
      <c r="E42" s="6" t="s">
        <v>25</v>
      </c>
      <c r="F42" s="6" t="s">
        <v>95</v>
      </c>
      <c r="G42" s="15" t="s">
        <v>12</v>
      </c>
      <c r="H42" s="15" t="s">
        <v>12</v>
      </c>
      <c r="I42" s="15" t="s">
        <v>12</v>
      </c>
      <c r="J42" s="9" t="s">
        <v>28</v>
      </c>
      <c r="K42" s="3" t="s">
        <v>35</v>
      </c>
      <c r="L42" s="3" t="s">
        <v>35</v>
      </c>
      <c r="M42" s="3">
        <v>194</v>
      </c>
      <c r="O42" s="3" t="s">
        <v>29</v>
      </c>
      <c r="P42" s="3" t="s">
        <v>30</v>
      </c>
      <c r="Q42" s="6" t="s">
        <v>101</v>
      </c>
      <c r="R42" s="11">
        <f t="shared" si="2"/>
        <v>58.006</v>
      </c>
      <c r="S42" s="17">
        <v>29.9</v>
      </c>
      <c r="T42" s="21">
        <v>36.342431499741842</v>
      </c>
      <c r="U42" s="21">
        <v>23.457568500258152</v>
      </c>
      <c r="V42" s="3">
        <v>3</v>
      </c>
      <c r="X42" s="9"/>
    </row>
    <row r="43" spans="1:24" x14ac:dyDescent="0.35">
      <c r="A43" s="6" t="s">
        <v>94</v>
      </c>
      <c r="B43" s="6">
        <v>2013</v>
      </c>
      <c r="C43" s="3" t="s">
        <v>38</v>
      </c>
      <c r="D43" s="3">
        <v>2012</v>
      </c>
      <c r="E43" s="6" t="s">
        <v>25</v>
      </c>
      <c r="F43" s="6" t="s">
        <v>95</v>
      </c>
      <c r="G43" s="15" t="s">
        <v>12</v>
      </c>
      <c r="H43" s="15" t="s">
        <v>12</v>
      </c>
      <c r="I43" s="15" t="s">
        <v>12</v>
      </c>
      <c r="J43" s="9" t="s">
        <v>28</v>
      </c>
      <c r="K43" s="3" t="s">
        <v>35</v>
      </c>
      <c r="L43" s="3" t="s">
        <v>35</v>
      </c>
      <c r="M43" s="3">
        <v>194</v>
      </c>
      <c r="O43" s="3" t="s">
        <v>29</v>
      </c>
      <c r="P43" s="3" t="s">
        <v>30</v>
      </c>
      <c r="Q43" s="6" t="s">
        <v>102</v>
      </c>
      <c r="R43" s="11">
        <f t="shared" si="2"/>
        <v>46.948</v>
      </c>
      <c r="S43" s="17">
        <v>24.2</v>
      </c>
      <c r="T43" s="21">
        <v>30.226948662927782</v>
      </c>
      <c r="U43" s="21">
        <v>18.173051337072216</v>
      </c>
      <c r="V43" s="3">
        <v>4</v>
      </c>
      <c r="X43" s="9"/>
    </row>
    <row r="44" spans="1:24" x14ac:dyDescent="0.35">
      <c r="A44" s="6" t="s">
        <v>94</v>
      </c>
      <c r="B44" s="6">
        <v>2013</v>
      </c>
      <c r="C44" s="3" t="s">
        <v>38</v>
      </c>
      <c r="D44" s="3">
        <v>2012</v>
      </c>
      <c r="E44" s="6" t="s">
        <v>25</v>
      </c>
      <c r="F44" s="6" t="s">
        <v>95</v>
      </c>
      <c r="G44" s="15" t="s">
        <v>12</v>
      </c>
      <c r="H44" s="15" t="s">
        <v>12</v>
      </c>
      <c r="I44" s="15" t="s">
        <v>12</v>
      </c>
      <c r="J44" s="9" t="s">
        <v>28</v>
      </c>
      <c r="K44" s="3" t="s">
        <v>35</v>
      </c>
      <c r="L44" s="3" t="s">
        <v>35</v>
      </c>
      <c r="M44" s="3">
        <v>194</v>
      </c>
      <c r="O44" s="3" t="s">
        <v>29</v>
      </c>
      <c r="P44" s="3" t="s">
        <v>30</v>
      </c>
      <c r="Q44" s="6" t="s">
        <v>103</v>
      </c>
      <c r="R44" s="11">
        <f t="shared" si="2"/>
        <v>122.996</v>
      </c>
      <c r="S44" s="17">
        <v>63.4</v>
      </c>
      <c r="T44" s="21">
        <v>70.17860578676553</v>
      </c>
      <c r="U44" s="21">
        <v>56.621394213234467</v>
      </c>
      <c r="V44" s="3">
        <v>2</v>
      </c>
      <c r="X44" s="9"/>
    </row>
    <row r="45" spans="1:24" x14ac:dyDescent="0.35">
      <c r="A45" s="6" t="s">
        <v>94</v>
      </c>
      <c r="B45" s="6">
        <v>2013</v>
      </c>
      <c r="C45" s="3" t="s">
        <v>38</v>
      </c>
      <c r="D45" s="3">
        <v>2012</v>
      </c>
      <c r="E45" s="6" t="s">
        <v>25</v>
      </c>
      <c r="F45" s="6" t="s">
        <v>95</v>
      </c>
      <c r="G45" s="15" t="s">
        <v>12</v>
      </c>
      <c r="H45" s="15" t="s">
        <v>12</v>
      </c>
      <c r="I45" s="15" t="s">
        <v>12</v>
      </c>
      <c r="J45" s="9" t="s">
        <v>28</v>
      </c>
      <c r="K45" s="3" t="s">
        <v>35</v>
      </c>
      <c r="L45" s="3" t="s">
        <v>35</v>
      </c>
      <c r="M45" s="3">
        <v>194</v>
      </c>
      <c r="O45" s="3" t="s">
        <v>29</v>
      </c>
      <c r="P45" s="3" t="s">
        <v>30</v>
      </c>
      <c r="Q45" s="6" t="s">
        <v>104</v>
      </c>
      <c r="R45" s="11">
        <f t="shared" si="2"/>
        <v>33.949999999999996</v>
      </c>
      <c r="S45" s="17">
        <v>17.5</v>
      </c>
      <c r="T45" s="21">
        <v>22.846889451271991</v>
      </c>
      <c r="U45" s="21">
        <v>12.153110548728007</v>
      </c>
      <c r="V45" s="3">
        <v>5</v>
      </c>
      <c r="X45" s="9"/>
    </row>
    <row r="46" spans="1:24" x14ac:dyDescent="0.35">
      <c r="A46" s="6" t="s">
        <v>94</v>
      </c>
      <c r="B46" s="6">
        <v>2013</v>
      </c>
      <c r="C46" s="3" t="s">
        <v>38</v>
      </c>
      <c r="D46" s="3">
        <v>2012</v>
      </c>
      <c r="E46" s="6" t="s">
        <v>25</v>
      </c>
      <c r="F46" s="6" t="s">
        <v>95</v>
      </c>
      <c r="G46" s="15" t="s">
        <v>12</v>
      </c>
      <c r="H46" s="15" t="s">
        <v>12</v>
      </c>
      <c r="I46" s="15" t="s">
        <v>12</v>
      </c>
      <c r="J46" s="9" t="s">
        <v>28</v>
      </c>
      <c r="K46" s="3" t="s">
        <v>35</v>
      </c>
      <c r="L46" s="3" t="s">
        <v>35</v>
      </c>
      <c r="M46" s="3">
        <v>194</v>
      </c>
      <c r="O46" s="3" t="s">
        <v>29</v>
      </c>
      <c r="P46" s="3" t="s">
        <v>30</v>
      </c>
      <c r="Q46" s="6" t="s">
        <v>105</v>
      </c>
      <c r="R46" s="11">
        <f t="shared" si="2"/>
        <v>0.97</v>
      </c>
      <c r="S46" s="17">
        <v>0.5</v>
      </c>
      <c r="T46" s="21">
        <v>1.4925485264306162</v>
      </c>
      <c r="U46" s="21">
        <v>0</v>
      </c>
      <c r="V46" s="3">
        <v>10</v>
      </c>
      <c r="X46" s="9"/>
    </row>
    <row r="47" spans="1:24" x14ac:dyDescent="0.35">
      <c r="A47" s="6" t="s">
        <v>94</v>
      </c>
      <c r="B47" s="6">
        <v>2013</v>
      </c>
      <c r="C47" s="3" t="s">
        <v>38</v>
      </c>
      <c r="D47" s="3">
        <v>2012</v>
      </c>
      <c r="E47" s="6" t="s">
        <v>25</v>
      </c>
      <c r="F47" s="6" t="s">
        <v>95</v>
      </c>
      <c r="G47" s="15" t="s">
        <v>12</v>
      </c>
      <c r="H47" s="15" t="s">
        <v>12</v>
      </c>
      <c r="I47" s="15" t="s">
        <v>12</v>
      </c>
      <c r="J47" s="9" t="s">
        <v>28</v>
      </c>
      <c r="K47" s="3" t="s">
        <v>35</v>
      </c>
      <c r="L47" s="3" t="s">
        <v>35</v>
      </c>
      <c r="M47" s="3">
        <v>194</v>
      </c>
      <c r="O47" s="3" t="s">
        <v>29</v>
      </c>
      <c r="P47" s="3" t="s">
        <v>59</v>
      </c>
      <c r="Q47" s="6" t="s">
        <v>106</v>
      </c>
      <c r="R47" s="11">
        <f t="shared" si="2"/>
        <v>0.97</v>
      </c>
      <c r="S47" s="17">
        <v>0.5</v>
      </c>
      <c r="T47" s="21">
        <v>1.4925485264306162</v>
      </c>
      <c r="U47" s="21">
        <v>0</v>
      </c>
      <c r="V47" s="3">
        <v>10</v>
      </c>
      <c r="X47" s="9"/>
    </row>
    <row r="48" spans="1:24" x14ac:dyDescent="0.35">
      <c r="A48" s="6" t="s">
        <v>107</v>
      </c>
      <c r="B48" s="6">
        <v>2014</v>
      </c>
      <c r="C48" s="3" t="s">
        <v>38</v>
      </c>
      <c r="D48" s="3">
        <v>2012</v>
      </c>
      <c r="E48" s="6" t="s">
        <v>39</v>
      </c>
      <c r="F48" s="6" t="s">
        <v>71</v>
      </c>
      <c r="G48" s="7" t="s">
        <v>12</v>
      </c>
      <c r="H48" s="8" t="s">
        <v>27</v>
      </c>
      <c r="I48" s="7" t="s">
        <v>12</v>
      </c>
      <c r="J48" s="9" t="s">
        <v>28</v>
      </c>
      <c r="K48" s="3" t="s">
        <v>35</v>
      </c>
      <c r="L48" s="3">
        <v>137</v>
      </c>
      <c r="M48" s="3">
        <v>137</v>
      </c>
      <c r="O48" s="3" t="s">
        <v>29</v>
      </c>
      <c r="P48" s="3" t="s">
        <v>35</v>
      </c>
      <c r="Q48" s="13" t="s">
        <v>108</v>
      </c>
      <c r="R48" s="11">
        <f>(S48/100)*M48</f>
        <v>23.290000000000003</v>
      </c>
      <c r="S48" s="3">
        <v>17</v>
      </c>
      <c r="T48" s="12">
        <v>23.290125270009238</v>
      </c>
      <c r="U48" s="12">
        <v>10.709874729990766</v>
      </c>
    </row>
    <row r="49" spans="1:24" x14ac:dyDescent="0.35">
      <c r="A49" s="6" t="s">
        <v>107</v>
      </c>
      <c r="B49" s="6">
        <v>2014</v>
      </c>
      <c r="C49" s="3" t="s">
        <v>38</v>
      </c>
      <c r="D49" s="3">
        <v>2013</v>
      </c>
      <c r="E49" s="6" t="s">
        <v>39</v>
      </c>
      <c r="F49" s="6" t="s">
        <v>71</v>
      </c>
      <c r="G49" s="7" t="s">
        <v>12</v>
      </c>
      <c r="H49" s="8" t="s">
        <v>27</v>
      </c>
      <c r="I49" s="7" t="s">
        <v>12</v>
      </c>
      <c r="J49" s="9" t="s">
        <v>28</v>
      </c>
      <c r="K49" s="3" t="s">
        <v>35</v>
      </c>
      <c r="L49" s="3">
        <v>168</v>
      </c>
      <c r="M49" s="3">
        <v>168</v>
      </c>
      <c r="O49" s="3" t="s">
        <v>29</v>
      </c>
      <c r="P49" s="3" t="s">
        <v>35</v>
      </c>
      <c r="Q49" s="13" t="s">
        <v>108</v>
      </c>
      <c r="R49" s="11">
        <f>(S49/100)*M49</f>
        <v>48.72</v>
      </c>
      <c r="S49" s="3">
        <v>29</v>
      </c>
      <c r="T49" s="12">
        <v>35.861666464253901</v>
      </c>
      <c r="U49" s="12">
        <v>22.138333535746096</v>
      </c>
    </row>
    <row r="50" spans="1:24" x14ac:dyDescent="0.35">
      <c r="A50" s="6" t="s">
        <v>109</v>
      </c>
      <c r="B50" s="6">
        <v>2015</v>
      </c>
      <c r="C50" s="3" t="s">
        <v>38</v>
      </c>
      <c r="D50" s="3">
        <v>2015</v>
      </c>
      <c r="E50" s="6" t="s">
        <v>39</v>
      </c>
      <c r="F50" s="6" t="s">
        <v>71</v>
      </c>
      <c r="G50" s="7" t="s">
        <v>12</v>
      </c>
      <c r="H50" s="8" t="s">
        <v>27</v>
      </c>
      <c r="I50" s="7" t="s">
        <v>12</v>
      </c>
      <c r="J50" s="9" t="s">
        <v>28</v>
      </c>
      <c r="L50" s="3">
        <v>217</v>
      </c>
      <c r="M50" s="3">
        <v>84</v>
      </c>
      <c r="O50" s="3" t="s">
        <v>29</v>
      </c>
      <c r="P50" s="3" t="s">
        <v>35</v>
      </c>
      <c r="Q50" s="6" t="s">
        <v>110</v>
      </c>
      <c r="R50" s="3">
        <v>2</v>
      </c>
      <c r="S50" s="12">
        <f t="shared" ref="S50:S56" si="3">(R50/M50)*100</f>
        <v>2.3809523809523809</v>
      </c>
      <c r="T50" s="12">
        <v>5.6412636589793159</v>
      </c>
      <c r="U50" s="12">
        <v>0</v>
      </c>
      <c r="V50" s="12" t="s">
        <v>35</v>
      </c>
      <c r="W50" s="12"/>
      <c r="X50" s="6" t="s">
        <v>111</v>
      </c>
    </row>
    <row r="51" spans="1:24" x14ac:dyDescent="0.35">
      <c r="A51" s="6" t="s">
        <v>112</v>
      </c>
      <c r="B51" s="6">
        <v>2015</v>
      </c>
      <c r="C51" s="3" t="s">
        <v>38</v>
      </c>
      <c r="D51" s="3">
        <v>2015</v>
      </c>
      <c r="E51" s="6" t="s">
        <v>66</v>
      </c>
      <c r="F51" s="6" t="s">
        <v>76</v>
      </c>
      <c r="G51" s="8" t="s">
        <v>27</v>
      </c>
      <c r="H51" s="8" t="s">
        <v>27</v>
      </c>
      <c r="I51" s="7" t="s">
        <v>12</v>
      </c>
      <c r="J51" s="9" t="s">
        <v>28</v>
      </c>
      <c r="M51" s="3">
        <v>82</v>
      </c>
      <c r="O51" s="3" t="s">
        <v>85</v>
      </c>
      <c r="P51" s="3" t="s">
        <v>59</v>
      </c>
      <c r="Q51" s="6" t="s">
        <v>113</v>
      </c>
      <c r="R51" s="3">
        <v>0</v>
      </c>
      <c r="S51" s="12">
        <f t="shared" si="3"/>
        <v>0</v>
      </c>
      <c r="T51" s="12">
        <v>0</v>
      </c>
      <c r="U51" s="12">
        <v>0</v>
      </c>
      <c r="V51" s="12"/>
      <c r="W51" s="12"/>
    </row>
    <row r="52" spans="1:24" x14ac:dyDescent="0.35">
      <c r="A52" s="6" t="s">
        <v>112</v>
      </c>
      <c r="B52" s="6">
        <v>2015</v>
      </c>
      <c r="C52" s="3" t="s">
        <v>38</v>
      </c>
      <c r="D52" s="3">
        <v>2015</v>
      </c>
      <c r="E52" s="6" t="s">
        <v>66</v>
      </c>
      <c r="F52" s="6" t="s">
        <v>76</v>
      </c>
      <c r="G52" s="8" t="s">
        <v>27</v>
      </c>
      <c r="H52" s="8" t="s">
        <v>27</v>
      </c>
      <c r="I52" s="7" t="s">
        <v>12</v>
      </c>
      <c r="J52" s="9" t="s">
        <v>28</v>
      </c>
      <c r="M52" s="3">
        <v>83</v>
      </c>
      <c r="O52" s="3" t="s">
        <v>58</v>
      </c>
      <c r="P52" s="3" t="s">
        <v>59</v>
      </c>
      <c r="Q52" s="6" t="s">
        <v>113</v>
      </c>
      <c r="R52" s="3">
        <v>1</v>
      </c>
      <c r="S52" s="12">
        <f t="shared" si="3"/>
        <v>1.2048192771084338</v>
      </c>
      <c r="T52" s="12">
        <v>3.5519963750291748</v>
      </c>
      <c r="U52" s="12">
        <v>0</v>
      </c>
      <c r="V52" s="12"/>
      <c r="W52" s="12"/>
    </row>
    <row r="53" spans="1:24" x14ac:dyDescent="0.35">
      <c r="A53" s="6" t="s">
        <v>112</v>
      </c>
      <c r="B53" s="6">
        <v>2015</v>
      </c>
      <c r="C53" s="3" t="s">
        <v>38</v>
      </c>
      <c r="D53" s="3">
        <v>2015</v>
      </c>
      <c r="E53" s="6" t="s">
        <v>66</v>
      </c>
      <c r="F53" s="6" t="s">
        <v>76</v>
      </c>
      <c r="G53" s="8" t="s">
        <v>27</v>
      </c>
      <c r="H53" s="8" t="s">
        <v>27</v>
      </c>
      <c r="I53" s="7" t="s">
        <v>12</v>
      </c>
      <c r="J53" s="9" t="s">
        <v>28</v>
      </c>
      <c r="M53" s="3">
        <v>82</v>
      </c>
      <c r="O53" s="3" t="s">
        <v>85</v>
      </c>
      <c r="P53" s="3" t="s">
        <v>59</v>
      </c>
      <c r="Q53" s="6" t="s">
        <v>114</v>
      </c>
      <c r="R53" s="3">
        <v>3</v>
      </c>
      <c r="S53" s="12">
        <f t="shared" si="3"/>
        <v>3.6585365853658534</v>
      </c>
      <c r="T53" s="12">
        <v>7.7221226824586235</v>
      </c>
      <c r="U53" s="12">
        <v>0</v>
      </c>
      <c r="V53" s="12"/>
      <c r="W53" s="12"/>
    </row>
    <row r="54" spans="1:24" x14ac:dyDescent="0.35">
      <c r="A54" s="6" t="s">
        <v>112</v>
      </c>
      <c r="B54" s="6">
        <v>2015</v>
      </c>
      <c r="C54" s="3" t="s">
        <v>38</v>
      </c>
      <c r="D54" s="3">
        <v>2015</v>
      </c>
      <c r="E54" s="6" t="s">
        <v>66</v>
      </c>
      <c r="F54" s="6" t="s">
        <v>76</v>
      </c>
      <c r="G54" s="8" t="s">
        <v>27</v>
      </c>
      <c r="H54" s="8" t="s">
        <v>27</v>
      </c>
      <c r="I54" s="7" t="s">
        <v>12</v>
      </c>
      <c r="J54" s="9" t="s">
        <v>28</v>
      </c>
      <c r="M54" s="3">
        <v>83</v>
      </c>
      <c r="O54" s="3" t="s">
        <v>58</v>
      </c>
      <c r="P54" s="3" t="s">
        <v>59</v>
      </c>
      <c r="Q54" s="6" t="s">
        <v>114</v>
      </c>
      <c r="R54" s="3">
        <v>6</v>
      </c>
      <c r="S54" s="12">
        <f t="shared" si="3"/>
        <v>7.2289156626506017</v>
      </c>
      <c r="T54" s="12">
        <v>12.800258969600778</v>
      </c>
      <c r="U54" s="12">
        <v>1.6575723557004269</v>
      </c>
      <c r="V54" s="12"/>
      <c r="W54" s="12"/>
    </row>
    <row r="55" spans="1:24" x14ac:dyDescent="0.35">
      <c r="A55" s="6" t="s">
        <v>112</v>
      </c>
      <c r="B55" s="6">
        <v>2015</v>
      </c>
      <c r="C55" s="3" t="s">
        <v>38</v>
      </c>
      <c r="D55" s="3">
        <v>2015</v>
      </c>
      <c r="E55" s="6" t="s">
        <v>66</v>
      </c>
      <c r="F55" s="6" t="s">
        <v>76</v>
      </c>
      <c r="G55" s="8" t="s">
        <v>27</v>
      </c>
      <c r="H55" s="8" t="s">
        <v>27</v>
      </c>
      <c r="I55" s="7" t="s">
        <v>12</v>
      </c>
      <c r="J55" s="9" t="s">
        <v>28</v>
      </c>
      <c r="M55" s="3">
        <v>82</v>
      </c>
      <c r="O55" s="3" t="s">
        <v>85</v>
      </c>
      <c r="P55" s="3" t="s">
        <v>59</v>
      </c>
      <c r="Q55" s="6" t="s">
        <v>115</v>
      </c>
      <c r="R55" s="3">
        <v>0</v>
      </c>
      <c r="S55" s="12">
        <f t="shared" si="3"/>
        <v>0</v>
      </c>
      <c r="T55" s="12">
        <v>0</v>
      </c>
      <c r="U55" s="12">
        <v>0</v>
      </c>
      <c r="V55" s="12"/>
      <c r="W55" s="12"/>
    </row>
    <row r="56" spans="1:24" x14ac:dyDescent="0.35">
      <c r="A56" s="6" t="s">
        <v>112</v>
      </c>
      <c r="B56" s="6">
        <v>2015</v>
      </c>
      <c r="C56" s="3" t="s">
        <v>38</v>
      </c>
      <c r="D56" s="3">
        <v>2015</v>
      </c>
      <c r="E56" s="6" t="s">
        <v>66</v>
      </c>
      <c r="F56" s="6" t="s">
        <v>76</v>
      </c>
      <c r="G56" s="8" t="s">
        <v>27</v>
      </c>
      <c r="H56" s="8" t="s">
        <v>27</v>
      </c>
      <c r="I56" s="7" t="s">
        <v>12</v>
      </c>
      <c r="J56" s="9" t="s">
        <v>28</v>
      </c>
      <c r="M56" s="3">
        <v>83</v>
      </c>
      <c r="O56" s="3" t="s">
        <v>58</v>
      </c>
      <c r="P56" s="3" t="s">
        <v>59</v>
      </c>
      <c r="Q56" s="6" t="s">
        <v>115</v>
      </c>
      <c r="R56" s="3">
        <v>1</v>
      </c>
      <c r="S56" s="12">
        <f t="shared" si="3"/>
        <v>1.2048192771084338</v>
      </c>
      <c r="T56" s="12">
        <v>3.5519963750291748</v>
      </c>
      <c r="U56" s="12">
        <v>0</v>
      </c>
      <c r="V56" s="12"/>
      <c r="W56" s="12"/>
    </row>
    <row r="57" spans="1:24" x14ac:dyDescent="0.35">
      <c r="A57" s="6" t="s">
        <v>112</v>
      </c>
      <c r="B57" s="6">
        <v>2015</v>
      </c>
      <c r="C57" s="3" t="s">
        <v>38</v>
      </c>
      <c r="D57" s="3">
        <v>2015</v>
      </c>
      <c r="E57" s="6" t="s">
        <v>66</v>
      </c>
      <c r="F57" s="6" t="s">
        <v>76</v>
      </c>
      <c r="G57" s="8" t="s">
        <v>27</v>
      </c>
      <c r="H57" s="8" t="s">
        <v>27</v>
      </c>
      <c r="I57" s="7" t="s">
        <v>12</v>
      </c>
      <c r="J57" s="9" t="s">
        <v>28</v>
      </c>
      <c r="M57" s="3">
        <v>165</v>
      </c>
      <c r="O57" s="3" t="s">
        <v>35</v>
      </c>
      <c r="P57" s="3" t="s">
        <v>30</v>
      </c>
      <c r="Q57" s="6" t="s">
        <v>156</v>
      </c>
      <c r="R57" s="3">
        <v>0</v>
      </c>
      <c r="S57" s="3">
        <v>0</v>
      </c>
      <c r="T57" s="12">
        <v>0</v>
      </c>
      <c r="U57" s="12">
        <v>0</v>
      </c>
      <c r="X57" s="6" t="s">
        <v>116</v>
      </c>
    </row>
    <row r="58" spans="1:24" x14ac:dyDescent="0.35">
      <c r="A58" s="6" t="s">
        <v>112</v>
      </c>
      <c r="B58" s="6">
        <v>2015</v>
      </c>
      <c r="C58" s="3" t="s">
        <v>38</v>
      </c>
      <c r="D58" s="3">
        <v>2015</v>
      </c>
      <c r="E58" s="6" t="s">
        <v>66</v>
      </c>
      <c r="F58" s="6" t="s">
        <v>76</v>
      </c>
      <c r="G58" s="8" t="s">
        <v>27</v>
      </c>
      <c r="H58" s="8" t="s">
        <v>27</v>
      </c>
      <c r="I58" s="7" t="s">
        <v>12</v>
      </c>
      <c r="J58" s="9" t="s">
        <v>28</v>
      </c>
      <c r="M58" s="3">
        <v>82</v>
      </c>
      <c r="O58" s="3" t="s">
        <v>85</v>
      </c>
      <c r="P58" s="3" t="s">
        <v>30</v>
      </c>
      <c r="Q58" s="6" t="s">
        <v>117</v>
      </c>
      <c r="R58" s="3">
        <v>1</v>
      </c>
      <c r="S58" s="12">
        <f t="shared" ref="S58:S81" si="4">(R58/M58)*100</f>
        <v>1.2195121951219512</v>
      </c>
      <c r="T58" s="12">
        <v>3.595136731658894</v>
      </c>
      <c r="U58" s="12">
        <v>0</v>
      </c>
      <c r="V58" s="12"/>
      <c r="W58" s="6"/>
      <c r="X58" s="6" t="s">
        <v>118</v>
      </c>
    </row>
    <row r="59" spans="1:24" x14ac:dyDescent="0.35">
      <c r="A59" s="6" t="s">
        <v>112</v>
      </c>
      <c r="B59" s="6">
        <v>2015</v>
      </c>
      <c r="C59" s="3" t="s">
        <v>38</v>
      </c>
      <c r="D59" s="3">
        <v>2015</v>
      </c>
      <c r="E59" s="6" t="s">
        <v>66</v>
      </c>
      <c r="F59" s="6" t="s">
        <v>76</v>
      </c>
      <c r="G59" s="8" t="s">
        <v>27</v>
      </c>
      <c r="H59" s="8" t="s">
        <v>27</v>
      </c>
      <c r="I59" s="7" t="s">
        <v>12</v>
      </c>
      <c r="J59" s="9" t="s">
        <v>28</v>
      </c>
      <c r="M59" s="3">
        <v>83</v>
      </c>
      <c r="O59" s="3" t="s">
        <v>58</v>
      </c>
      <c r="P59" s="3" t="s">
        <v>30</v>
      </c>
      <c r="Q59" s="6" t="s">
        <v>117</v>
      </c>
      <c r="R59" s="3">
        <v>2</v>
      </c>
      <c r="S59" s="12">
        <f t="shared" si="4"/>
        <v>2.4096385542168677</v>
      </c>
      <c r="T59" s="12">
        <v>5.7087458490264362</v>
      </c>
      <c r="U59" s="12">
        <v>0</v>
      </c>
      <c r="V59" s="12"/>
      <c r="W59" s="6"/>
    </row>
    <row r="60" spans="1:24" x14ac:dyDescent="0.35">
      <c r="A60" s="6" t="s">
        <v>112</v>
      </c>
      <c r="B60" s="6">
        <v>2015</v>
      </c>
      <c r="C60" s="3" t="s">
        <v>38</v>
      </c>
      <c r="D60" s="3">
        <v>2015</v>
      </c>
      <c r="E60" s="6" t="s">
        <v>66</v>
      </c>
      <c r="F60" s="6" t="s">
        <v>76</v>
      </c>
      <c r="G60" s="8" t="s">
        <v>27</v>
      </c>
      <c r="H60" s="8" t="s">
        <v>27</v>
      </c>
      <c r="I60" s="7" t="s">
        <v>12</v>
      </c>
      <c r="J60" s="9" t="s">
        <v>28</v>
      </c>
      <c r="M60" s="3">
        <v>82</v>
      </c>
      <c r="O60" s="3" t="s">
        <v>85</v>
      </c>
      <c r="P60" s="3" t="s">
        <v>30</v>
      </c>
      <c r="Q60" s="6" t="s">
        <v>119</v>
      </c>
      <c r="R60" s="3">
        <v>1</v>
      </c>
      <c r="S60" s="12">
        <f t="shared" si="4"/>
        <v>1.2195121951219512</v>
      </c>
      <c r="T60" s="12">
        <v>3.595136731658894</v>
      </c>
      <c r="U60" s="12">
        <v>0</v>
      </c>
      <c r="V60" s="12"/>
      <c r="W60" s="12"/>
    </row>
    <row r="61" spans="1:24" x14ac:dyDescent="0.35">
      <c r="A61" s="6" t="s">
        <v>112</v>
      </c>
      <c r="B61" s="6">
        <v>2015</v>
      </c>
      <c r="C61" s="3" t="s">
        <v>38</v>
      </c>
      <c r="D61" s="3">
        <v>2015</v>
      </c>
      <c r="E61" s="6" t="s">
        <v>66</v>
      </c>
      <c r="F61" s="6" t="s">
        <v>76</v>
      </c>
      <c r="G61" s="8" t="s">
        <v>27</v>
      </c>
      <c r="H61" s="8" t="s">
        <v>27</v>
      </c>
      <c r="I61" s="7" t="s">
        <v>12</v>
      </c>
      <c r="J61" s="9" t="s">
        <v>28</v>
      </c>
      <c r="M61" s="3">
        <v>83</v>
      </c>
      <c r="O61" s="3" t="s">
        <v>58</v>
      </c>
      <c r="P61" s="3" t="s">
        <v>30</v>
      </c>
      <c r="Q61" s="6" t="s">
        <v>119</v>
      </c>
      <c r="R61" s="3">
        <v>1</v>
      </c>
      <c r="S61" s="12">
        <f t="shared" si="4"/>
        <v>1.2048192771084338</v>
      </c>
      <c r="T61" s="12">
        <v>3.5519963750291748</v>
      </c>
      <c r="U61" s="12">
        <v>0</v>
      </c>
      <c r="V61" s="12"/>
      <c r="W61" s="12"/>
    </row>
    <row r="62" spans="1:24" x14ac:dyDescent="0.35">
      <c r="A62" s="6" t="s">
        <v>112</v>
      </c>
      <c r="B62" s="6">
        <v>2015</v>
      </c>
      <c r="C62" s="3" t="s">
        <v>38</v>
      </c>
      <c r="D62" s="3">
        <v>2015</v>
      </c>
      <c r="E62" s="6" t="s">
        <v>66</v>
      </c>
      <c r="F62" s="6" t="s">
        <v>76</v>
      </c>
      <c r="G62" s="8" t="s">
        <v>27</v>
      </c>
      <c r="H62" s="8" t="s">
        <v>27</v>
      </c>
      <c r="I62" s="7" t="s">
        <v>12</v>
      </c>
      <c r="J62" s="9" t="s">
        <v>28</v>
      </c>
      <c r="M62" s="3">
        <v>82</v>
      </c>
      <c r="O62" s="3" t="s">
        <v>85</v>
      </c>
      <c r="P62" s="3" t="s">
        <v>30</v>
      </c>
      <c r="Q62" s="6" t="s">
        <v>120</v>
      </c>
      <c r="R62" s="3">
        <v>1</v>
      </c>
      <c r="S62" s="12">
        <f t="shared" si="4"/>
        <v>1.2195121951219512</v>
      </c>
      <c r="T62" s="12">
        <v>3.595136731658894</v>
      </c>
      <c r="U62" s="12">
        <v>0</v>
      </c>
      <c r="V62" s="12"/>
      <c r="W62" s="12"/>
    </row>
    <row r="63" spans="1:24" x14ac:dyDescent="0.35">
      <c r="A63" s="6" t="s">
        <v>112</v>
      </c>
      <c r="B63" s="6">
        <v>2015</v>
      </c>
      <c r="C63" s="3" t="s">
        <v>38</v>
      </c>
      <c r="D63" s="3">
        <v>2015</v>
      </c>
      <c r="E63" s="6" t="s">
        <v>66</v>
      </c>
      <c r="F63" s="6" t="s">
        <v>76</v>
      </c>
      <c r="G63" s="8" t="s">
        <v>27</v>
      </c>
      <c r="H63" s="8" t="s">
        <v>27</v>
      </c>
      <c r="I63" s="7" t="s">
        <v>12</v>
      </c>
      <c r="J63" s="9" t="s">
        <v>28</v>
      </c>
      <c r="M63" s="3">
        <v>83</v>
      </c>
      <c r="O63" s="3" t="s">
        <v>58</v>
      </c>
      <c r="P63" s="3" t="s">
        <v>30</v>
      </c>
      <c r="Q63" s="6" t="s">
        <v>120</v>
      </c>
      <c r="R63" s="3">
        <v>2</v>
      </c>
      <c r="S63" s="12">
        <f t="shared" si="4"/>
        <v>2.4096385542168677</v>
      </c>
      <c r="T63" s="12">
        <v>5.7087458490264362</v>
      </c>
      <c r="U63" s="12">
        <v>0</v>
      </c>
      <c r="V63" s="12"/>
      <c r="W63" s="12"/>
    </row>
    <row r="64" spans="1:24" x14ac:dyDescent="0.35">
      <c r="A64" s="6" t="s">
        <v>112</v>
      </c>
      <c r="B64" s="6">
        <v>2015</v>
      </c>
      <c r="C64" s="3" t="s">
        <v>38</v>
      </c>
      <c r="D64" s="3">
        <v>2015</v>
      </c>
      <c r="E64" s="6" t="s">
        <v>66</v>
      </c>
      <c r="F64" s="6" t="s">
        <v>76</v>
      </c>
      <c r="G64" s="8" t="s">
        <v>27</v>
      </c>
      <c r="H64" s="8" t="s">
        <v>27</v>
      </c>
      <c r="I64" s="7" t="s">
        <v>12</v>
      </c>
      <c r="J64" s="9" t="s">
        <v>28</v>
      </c>
      <c r="M64" s="3">
        <v>82</v>
      </c>
      <c r="O64" s="3" t="s">
        <v>85</v>
      </c>
      <c r="P64" s="3" t="s">
        <v>30</v>
      </c>
      <c r="Q64" s="6" t="s">
        <v>121</v>
      </c>
      <c r="R64" s="3">
        <v>4</v>
      </c>
      <c r="S64" s="12">
        <f t="shared" si="4"/>
        <v>4.8780487804878048</v>
      </c>
      <c r="T64" s="12">
        <v>9.5404816282378491</v>
      </c>
      <c r="U64" s="12">
        <v>0.21561593273776089</v>
      </c>
      <c r="V64" s="12"/>
      <c r="W64" s="12"/>
    </row>
    <row r="65" spans="1:24" x14ac:dyDescent="0.35">
      <c r="A65" s="6" t="s">
        <v>112</v>
      </c>
      <c r="B65" s="6">
        <v>2015</v>
      </c>
      <c r="C65" s="3" t="s">
        <v>38</v>
      </c>
      <c r="D65" s="3">
        <v>2015</v>
      </c>
      <c r="E65" s="6" t="s">
        <v>66</v>
      </c>
      <c r="F65" s="6" t="s">
        <v>76</v>
      </c>
      <c r="G65" s="8" t="s">
        <v>27</v>
      </c>
      <c r="H65" s="8" t="s">
        <v>27</v>
      </c>
      <c r="I65" s="7" t="s">
        <v>12</v>
      </c>
      <c r="J65" s="9" t="s">
        <v>28</v>
      </c>
      <c r="M65" s="3">
        <v>83</v>
      </c>
      <c r="O65" s="3" t="s">
        <v>58</v>
      </c>
      <c r="P65" s="3" t="s">
        <v>30</v>
      </c>
      <c r="Q65" s="6" t="s">
        <v>121</v>
      </c>
      <c r="R65" s="3">
        <v>5</v>
      </c>
      <c r="S65" s="12">
        <f t="shared" si="4"/>
        <v>6.024096385542169</v>
      </c>
      <c r="T65" s="12">
        <v>11.142932629416613</v>
      </c>
      <c r="U65" s="12">
        <v>0.90526014166772351</v>
      </c>
      <c r="V65" s="12"/>
      <c r="W65" s="12"/>
    </row>
    <row r="66" spans="1:24" x14ac:dyDescent="0.35">
      <c r="A66" s="6" t="s">
        <v>112</v>
      </c>
      <c r="B66" s="6">
        <v>2015</v>
      </c>
      <c r="C66" s="3" t="s">
        <v>38</v>
      </c>
      <c r="D66" s="3">
        <v>2015</v>
      </c>
      <c r="E66" s="6" t="s">
        <v>66</v>
      </c>
      <c r="F66" s="6" t="s">
        <v>76</v>
      </c>
      <c r="G66" s="8" t="s">
        <v>27</v>
      </c>
      <c r="H66" s="8" t="s">
        <v>27</v>
      </c>
      <c r="I66" s="7" t="s">
        <v>12</v>
      </c>
      <c r="J66" s="9" t="s">
        <v>28</v>
      </c>
      <c r="M66" s="3">
        <v>82</v>
      </c>
      <c r="O66" s="3" t="s">
        <v>85</v>
      </c>
      <c r="P66" s="3" t="s">
        <v>30</v>
      </c>
      <c r="Q66" s="6" t="s">
        <v>122</v>
      </c>
      <c r="R66" s="3">
        <v>1</v>
      </c>
      <c r="S66" s="12">
        <f t="shared" si="4"/>
        <v>1.2195121951219512</v>
      </c>
      <c r="T66" s="12">
        <v>3.595136731658894</v>
      </c>
      <c r="U66" s="12">
        <v>0</v>
      </c>
      <c r="V66" s="12"/>
      <c r="W66" s="12"/>
      <c r="X66" s="18"/>
    </row>
    <row r="67" spans="1:24" x14ac:dyDescent="0.35">
      <c r="A67" s="6" t="s">
        <v>112</v>
      </c>
      <c r="B67" s="6">
        <v>2015</v>
      </c>
      <c r="C67" s="3" t="s">
        <v>38</v>
      </c>
      <c r="D67" s="3">
        <v>2015</v>
      </c>
      <c r="E67" s="6" t="s">
        <v>66</v>
      </c>
      <c r="F67" s="6" t="s">
        <v>76</v>
      </c>
      <c r="G67" s="8" t="s">
        <v>27</v>
      </c>
      <c r="H67" s="8" t="s">
        <v>27</v>
      </c>
      <c r="I67" s="7" t="s">
        <v>12</v>
      </c>
      <c r="J67" s="9" t="s">
        <v>28</v>
      </c>
      <c r="M67" s="3">
        <v>83</v>
      </c>
      <c r="O67" s="3" t="s">
        <v>58</v>
      </c>
      <c r="P67" s="3" t="s">
        <v>30</v>
      </c>
      <c r="Q67" s="6" t="s">
        <v>122</v>
      </c>
      <c r="R67" s="3">
        <v>5</v>
      </c>
      <c r="S67" s="12">
        <f t="shared" si="4"/>
        <v>6.024096385542169</v>
      </c>
      <c r="T67" s="12">
        <v>11.142932629416613</v>
      </c>
      <c r="U67" s="12">
        <v>0.90526014166772351</v>
      </c>
      <c r="V67" s="12"/>
      <c r="W67" s="12"/>
    </row>
    <row r="68" spans="1:24" x14ac:dyDescent="0.35">
      <c r="A68" s="6" t="s">
        <v>112</v>
      </c>
      <c r="B68" s="6">
        <v>2015</v>
      </c>
      <c r="C68" s="3" t="s">
        <v>38</v>
      </c>
      <c r="D68" s="3">
        <v>2015</v>
      </c>
      <c r="E68" s="6" t="s">
        <v>66</v>
      </c>
      <c r="F68" s="6" t="s">
        <v>76</v>
      </c>
      <c r="G68" s="8" t="s">
        <v>27</v>
      </c>
      <c r="H68" s="8" t="s">
        <v>27</v>
      </c>
      <c r="I68" s="7" t="s">
        <v>12</v>
      </c>
      <c r="J68" s="9" t="s">
        <v>28</v>
      </c>
      <c r="M68" s="3">
        <v>83</v>
      </c>
      <c r="O68" s="3" t="s">
        <v>58</v>
      </c>
      <c r="P68" s="3" t="s">
        <v>30</v>
      </c>
      <c r="Q68" s="6" t="s">
        <v>123</v>
      </c>
      <c r="R68" s="3">
        <v>33</v>
      </c>
      <c r="S68" s="12">
        <f t="shared" si="4"/>
        <v>39.75903614457831</v>
      </c>
      <c r="T68" s="12">
        <v>50.287885329402847</v>
      </c>
      <c r="U68" s="12">
        <v>29.230186959753762</v>
      </c>
      <c r="V68" s="11">
        <v>1</v>
      </c>
      <c r="W68" s="12"/>
    </row>
    <row r="69" spans="1:24" x14ac:dyDescent="0.35">
      <c r="A69" s="6" t="s">
        <v>112</v>
      </c>
      <c r="B69" s="6">
        <v>2015</v>
      </c>
      <c r="C69" s="3" t="s">
        <v>38</v>
      </c>
      <c r="D69" s="3">
        <v>2015</v>
      </c>
      <c r="E69" s="6" t="s">
        <v>66</v>
      </c>
      <c r="F69" s="6" t="s">
        <v>76</v>
      </c>
      <c r="G69" s="8" t="s">
        <v>27</v>
      </c>
      <c r="H69" s="8" t="s">
        <v>27</v>
      </c>
      <c r="I69" s="7" t="s">
        <v>12</v>
      </c>
      <c r="J69" s="9" t="s">
        <v>28</v>
      </c>
      <c r="M69" s="3">
        <v>82</v>
      </c>
      <c r="O69" s="3" t="s">
        <v>85</v>
      </c>
      <c r="P69" s="3" t="s">
        <v>30</v>
      </c>
      <c r="Q69" s="6" t="s">
        <v>124</v>
      </c>
      <c r="R69" s="3">
        <v>2</v>
      </c>
      <c r="S69" s="12">
        <f t="shared" si="4"/>
        <v>2.4390243902439024</v>
      </c>
      <c r="T69" s="12">
        <v>5.7778619017277402</v>
      </c>
      <c r="U69" s="12">
        <v>0</v>
      </c>
      <c r="V69" s="12"/>
      <c r="W69" s="12"/>
    </row>
    <row r="70" spans="1:24" x14ac:dyDescent="0.35">
      <c r="A70" s="6" t="s">
        <v>112</v>
      </c>
      <c r="B70" s="6">
        <v>2015</v>
      </c>
      <c r="C70" s="3" t="s">
        <v>38</v>
      </c>
      <c r="D70" s="3">
        <v>2015</v>
      </c>
      <c r="E70" s="6" t="s">
        <v>66</v>
      </c>
      <c r="F70" s="6" t="s">
        <v>76</v>
      </c>
      <c r="G70" s="8" t="s">
        <v>27</v>
      </c>
      <c r="H70" s="8" t="s">
        <v>27</v>
      </c>
      <c r="I70" s="7" t="s">
        <v>12</v>
      </c>
      <c r="J70" s="9" t="s">
        <v>28</v>
      </c>
      <c r="M70" s="3">
        <v>83</v>
      </c>
      <c r="O70" s="3" t="s">
        <v>58</v>
      </c>
      <c r="P70" s="3" t="s">
        <v>30</v>
      </c>
      <c r="Q70" s="6" t="s">
        <v>124</v>
      </c>
      <c r="R70" s="3">
        <v>1</v>
      </c>
      <c r="S70" s="12">
        <f t="shared" si="4"/>
        <v>1.2048192771084338</v>
      </c>
      <c r="T70" s="12">
        <v>3.5519963750291748</v>
      </c>
      <c r="U70" s="12">
        <v>0</v>
      </c>
      <c r="V70" s="12"/>
      <c r="W70" s="12"/>
    </row>
    <row r="71" spans="1:24" x14ac:dyDescent="0.35">
      <c r="A71" s="6" t="s">
        <v>112</v>
      </c>
      <c r="B71" s="6">
        <v>2015</v>
      </c>
      <c r="C71" s="3" t="s">
        <v>38</v>
      </c>
      <c r="D71" s="3">
        <v>2015</v>
      </c>
      <c r="E71" s="6" t="s">
        <v>66</v>
      </c>
      <c r="F71" s="6" t="s">
        <v>76</v>
      </c>
      <c r="G71" s="8" t="s">
        <v>27</v>
      </c>
      <c r="H71" s="8" t="s">
        <v>27</v>
      </c>
      <c r="I71" s="7" t="s">
        <v>12</v>
      </c>
      <c r="J71" s="9" t="s">
        <v>28</v>
      </c>
      <c r="M71" s="3">
        <v>82</v>
      </c>
      <c r="O71" s="3" t="s">
        <v>85</v>
      </c>
      <c r="P71" s="3" t="s">
        <v>30</v>
      </c>
      <c r="Q71" s="6" t="s">
        <v>125</v>
      </c>
      <c r="R71" s="3">
        <v>6</v>
      </c>
      <c r="S71" s="12">
        <f t="shared" si="4"/>
        <v>7.3170731707317067</v>
      </c>
      <c r="T71" s="12">
        <v>12.953679631631832</v>
      </c>
      <c r="U71" s="12">
        <v>1.6804667098315837</v>
      </c>
      <c r="V71" s="12"/>
      <c r="W71" s="12"/>
    </row>
    <row r="72" spans="1:24" x14ac:dyDescent="0.35">
      <c r="A72" s="6" t="s">
        <v>112</v>
      </c>
      <c r="B72" s="6">
        <v>2015</v>
      </c>
      <c r="C72" s="3" t="s">
        <v>38</v>
      </c>
      <c r="D72" s="3">
        <v>2015</v>
      </c>
      <c r="E72" s="6" t="s">
        <v>66</v>
      </c>
      <c r="F72" s="6" t="s">
        <v>76</v>
      </c>
      <c r="G72" s="8" t="s">
        <v>27</v>
      </c>
      <c r="H72" s="8" t="s">
        <v>27</v>
      </c>
      <c r="I72" s="7" t="s">
        <v>12</v>
      </c>
      <c r="J72" s="9" t="s">
        <v>28</v>
      </c>
      <c r="M72" s="3">
        <v>83</v>
      </c>
      <c r="O72" s="3" t="s">
        <v>58</v>
      </c>
      <c r="P72" s="3" t="s">
        <v>30</v>
      </c>
      <c r="Q72" s="6" t="s">
        <v>125</v>
      </c>
      <c r="R72" s="3">
        <v>4</v>
      </c>
      <c r="S72" s="12">
        <f t="shared" si="4"/>
        <v>4.8192771084337354</v>
      </c>
      <c r="T72" s="12">
        <v>9.4269588491755183</v>
      </c>
      <c r="U72" s="12">
        <v>0.21159536769195311</v>
      </c>
      <c r="V72" s="12"/>
      <c r="W72" s="12"/>
    </row>
    <row r="73" spans="1:24" x14ac:dyDescent="0.35">
      <c r="A73" s="6" t="s">
        <v>112</v>
      </c>
      <c r="B73" s="6">
        <v>2015</v>
      </c>
      <c r="C73" s="3" t="s">
        <v>38</v>
      </c>
      <c r="D73" s="3">
        <v>2015</v>
      </c>
      <c r="E73" s="6" t="s">
        <v>66</v>
      </c>
      <c r="F73" s="6" t="s">
        <v>76</v>
      </c>
      <c r="G73" s="8" t="s">
        <v>27</v>
      </c>
      <c r="H73" s="8" t="s">
        <v>27</v>
      </c>
      <c r="I73" s="7" t="s">
        <v>12</v>
      </c>
      <c r="J73" s="9" t="s">
        <v>28</v>
      </c>
      <c r="M73" s="3">
        <v>82</v>
      </c>
      <c r="O73" s="3" t="s">
        <v>85</v>
      </c>
      <c r="P73" s="3" t="s">
        <v>30</v>
      </c>
      <c r="Q73" s="6" t="s">
        <v>123</v>
      </c>
      <c r="R73" s="3">
        <v>7</v>
      </c>
      <c r="S73" s="12">
        <f t="shared" si="4"/>
        <v>8.536585365853659</v>
      </c>
      <c r="T73" s="12">
        <v>14.584629400006396</v>
      </c>
      <c r="U73" s="12">
        <v>2.4885413317009228</v>
      </c>
      <c r="V73" s="12"/>
      <c r="W73" s="12"/>
    </row>
    <row r="74" spans="1:24" x14ac:dyDescent="0.35">
      <c r="A74" s="6" t="s">
        <v>112</v>
      </c>
      <c r="B74" s="6">
        <v>2015</v>
      </c>
      <c r="C74" s="3" t="s">
        <v>38</v>
      </c>
      <c r="D74" s="3">
        <v>2015</v>
      </c>
      <c r="E74" s="6" t="s">
        <v>66</v>
      </c>
      <c r="F74" s="6" t="s">
        <v>76</v>
      </c>
      <c r="G74" s="8" t="s">
        <v>27</v>
      </c>
      <c r="H74" s="8" t="s">
        <v>27</v>
      </c>
      <c r="I74" s="7" t="s">
        <v>12</v>
      </c>
      <c r="J74" s="9" t="s">
        <v>28</v>
      </c>
      <c r="M74" s="3">
        <v>82</v>
      </c>
      <c r="O74" s="3" t="s">
        <v>85</v>
      </c>
      <c r="P74" s="3" t="s">
        <v>30</v>
      </c>
      <c r="Q74" s="6" t="s">
        <v>126</v>
      </c>
      <c r="R74" s="3">
        <v>1</v>
      </c>
      <c r="S74" s="12">
        <f t="shared" si="4"/>
        <v>1.2195121951219512</v>
      </c>
      <c r="T74" s="12">
        <v>3.595136731658894</v>
      </c>
      <c r="U74" s="12">
        <v>0</v>
      </c>
      <c r="V74" s="12"/>
      <c r="W74" s="12"/>
    </row>
    <row r="75" spans="1:24" x14ac:dyDescent="0.35">
      <c r="A75" s="6" t="s">
        <v>112</v>
      </c>
      <c r="B75" s="6">
        <v>2015</v>
      </c>
      <c r="C75" s="3" t="s">
        <v>38</v>
      </c>
      <c r="D75" s="3">
        <v>2015</v>
      </c>
      <c r="E75" s="6" t="s">
        <v>66</v>
      </c>
      <c r="F75" s="6" t="s">
        <v>76</v>
      </c>
      <c r="G75" s="8" t="s">
        <v>27</v>
      </c>
      <c r="H75" s="8" t="s">
        <v>27</v>
      </c>
      <c r="I75" s="7" t="s">
        <v>12</v>
      </c>
      <c r="J75" s="9" t="s">
        <v>28</v>
      </c>
      <c r="M75" s="3">
        <v>83</v>
      </c>
      <c r="O75" s="3" t="s">
        <v>58</v>
      </c>
      <c r="P75" s="3" t="s">
        <v>30</v>
      </c>
      <c r="Q75" s="6" t="s">
        <v>126</v>
      </c>
      <c r="R75" s="3">
        <v>1</v>
      </c>
      <c r="S75" s="12">
        <f t="shared" si="4"/>
        <v>1.2048192771084338</v>
      </c>
      <c r="T75" s="12">
        <v>3.5519963750291748</v>
      </c>
      <c r="U75" s="12">
        <v>0</v>
      </c>
      <c r="V75" s="12"/>
      <c r="W75" s="12"/>
    </row>
    <row r="76" spans="1:24" x14ac:dyDescent="0.35">
      <c r="A76" s="6" t="s">
        <v>112</v>
      </c>
      <c r="B76" s="6">
        <v>2015</v>
      </c>
      <c r="C76" s="3" t="s">
        <v>38</v>
      </c>
      <c r="D76" s="3">
        <v>2015</v>
      </c>
      <c r="E76" s="6" t="s">
        <v>66</v>
      </c>
      <c r="F76" s="6" t="s">
        <v>76</v>
      </c>
      <c r="G76" s="8" t="s">
        <v>27</v>
      </c>
      <c r="H76" s="8" t="s">
        <v>27</v>
      </c>
      <c r="I76" s="7" t="s">
        <v>12</v>
      </c>
      <c r="J76" s="9" t="s">
        <v>28</v>
      </c>
      <c r="M76" s="3">
        <v>82</v>
      </c>
      <c r="O76" s="3" t="s">
        <v>85</v>
      </c>
      <c r="P76" s="3" t="s">
        <v>30</v>
      </c>
      <c r="Q76" s="6" t="s">
        <v>127</v>
      </c>
      <c r="R76" s="3">
        <v>0</v>
      </c>
      <c r="S76" s="12">
        <f t="shared" si="4"/>
        <v>0</v>
      </c>
      <c r="T76" s="12">
        <v>0</v>
      </c>
      <c r="U76" s="12">
        <v>0</v>
      </c>
      <c r="V76" s="12"/>
      <c r="W76" s="12"/>
    </row>
    <row r="77" spans="1:24" x14ac:dyDescent="0.35">
      <c r="A77" s="6" t="s">
        <v>112</v>
      </c>
      <c r="B77" s="6">
        <v>2015</v>
      </c>
      <c r="C77" s="3" t="s">
        <v>38</v>
      </c>
      <c r="D77" s="3">
        <v>2015</v>
      </c>
      <c r="E77" s="6" t="s">
        <v>66</v>
      </c>
      <c r="F77" s="6" t="s">
        <v>76</v>
      </c>
      <c r="G77" s="8" t="s">
        <v>27</v>
      </c>
      <c r="H77" s="8" t="s">
        <v>27</v>
      </c>
      <c r="I77" s="7" t="s">
        <v>12</v>
      </c>
      <c r="J77" s="9" t="s">
        <v>28</v>
      </c>
      <c r="M77" s="3">
        <v>83</v>
      </c>
      <c r="O77" s="3" t="s">
        <v>58</v>
      </c>
      <c r="P77" s="3" t="s">
        <v>30</v>
      </c>
      <c r="Q77" s="6" t="s">
        <v>127</v>
      </c>
      <c r="R77" s="3">
        <v>1</v>
      </c>
      <c r="S77" s="12">
        <f t="shared" si="4"/>
        <v>1.2048192771084338</v>
      </c>
      <c r="T77" s="12">
        <v>3.5519963750291748</v>
      </c>
      <c r="U77" s="12">
        <v>0</v>
      </c>
      <c r="V77" s="12"/>
      <c r="W77" s="12"/>
    </row>
    <row r="78" spans="1:24" x14ac:dyDescent="0.35">
      <c r="A78" s="6" t="s">
        <v>128</v>
      </c>
      <c r="B78" s="6">
        <v>2022</v>
      </c>
      <c r="C78" s="3" t="s">
        <v>129</v>
      </c>
      <c r="D78" s="3">
        <v>2021</v>
      </c>
      <c r="E78" s="6" t="s">
        <v>39</v>
      </c>
      <c r="F78" s="6" t="s">
        <v>76</v>
      </c>
      <c r="G78" s="7" t="s">
        <v>12</v>
      </c>
      <c r="H78" s="7" t="s">
        <v>12</v>
      </c>
      <c r="I78" s="8" t="s">
        <v>27</v>
      </c>
      <c r="J78" s="9" t="s">
        <v>28</v>
      </c>
      <c r="M78" s="3">
        <v>222</v>
      </c>
      <c r="O78" s="3" t="s">
        <v>29</v>
      </c>
      <c r="P78" s="3" t="s">
        <v>59</v>
      </c>
      <c r="Q78" s="6" t="s">
        <v>130</v>
      </c>
      <c r="R78" s="3">
        <v>6</v>
      </c>
      <c r="S78" s="12">
        <f t="shared" si="4"/>
        <v>2.7027027027027026</v>
      </c>
      <c r="T78" s="12">
        <v>4.8358905971126829</v>
      </c>
      <c r="U78" s="12">
        <v>0.56951480829272283</v>
      </c>
      <c r="V78" s="11">
        <v>2</v>
      </c>
      <c r="W78" s="11"/>
    </row>
    <row r="79" spans="1:24" x14ac:dyDescent="0.35">
      <c r="A79" s="6" t="s">
        <v>128</v>
      </c>
      <c r="B79" s="6">
        <v>2022</v>
      </c>
      <c r="C79" s="3" t="s">
        <v>129</v>
      </c>
      <c r="D79" s="3">
        <v>2021</v>
      </c>
      <c r="E79" s="6" t="s">
        <v>39</v>
      </c>
      <c r="F79" s="6" t="s">
        <v>76</v>
      </c>
      <c r="G79" s="7" t="s">
        <v>12</v>
      </c>
      <c r="H79" s="7" t="s">
        <v>12</v>
      </c>
      <c r="I79" s="8" t="s">
        <v>27</v>
      </c>
      <c r="J79" s="9" t="s">
        <v>28</v>
      </c>
      <c r="M79" s="3">
        <v>222</v>
      </c>
      <c r="O79" s="3" t="s">
        <v>29</v>
      </c>
      <c r="P79" s="3" t="s">
        <v>30</v>
      </c>
      <c r="Q79" s="6" t="s">
        <v>131</v>
      </c>
      <c r="R79" s="3">
        <v>52</v>
      </c>
      <c r="S79" s="12">
        <f t="shared" si="4"/>
        <v>23.423423423423422</v>
      </c>
      <c r="T79" s="12">
        <v>28.994674643300634</v>
      </c>
      <c r="U79" s="12">
        <v>17.852172203546214</v>
      </c>
      <c r="V79" s="11">
        <v>1</v>
      </c>
      <c r="W79" s="11"/>
    </row>
    <row r="80" spans="1:24" x14ac:dyDescent="0.35">
      <c r="A80" s="6" t="s">
        <v>128</v>
      </c>
      <c r="B80" s="6">
        <v>2022</v>
      </c>
      <c r="C80" s="3" t="s">
        <v>129</v>
      </c>
      <c r="D80" s="3">
        <v>2021</v>
      </c>
      <c r="E80" s="6" t="s">
        <v>39</v>
      </c>
      <c r="F80" s="6" t="s">
        <v>76</v>
      </c>
      <c r="G80" s="7" t="s">
        <v>12</v>
      </c>
      <c r="H80" s="7" t="s">
        <v>12</v>
      </c>
      <c r="I80" s="8" t="s">
        <v>27</v>
      </c>
      <c r="J80" s="9" t="s">
        <v>28</v>
      </c>
      <c r="M80" s="3">
        <v>222</v>
      </c>
      <c r="O80" s="3" t="s">
        <v>29</v>
      </c>
      <c r="P80" s="3" t="s">
        <v>30</v>
      </c>
      <c r="Q80" s="6" t="s">
        <v>132</v>
      </c>
      <c r="R80" s="3">
        <v>4</v>
      </c>
      <c r="S80" s="12">
        <f t="shared" si="4"/>
        <v>1.8018018018018018</v>
      </c>
      <c r="T80" s="12">
        <v>3.5515874582015354</v>
      </c>
      <c r="U80" s="12">
        <v>5.2016145402068378E-2</v>
      </c>
      <c r="V80" s="11">
        <v>3</v>
      </c>
      <c r="W80" s="11"/>
    </row>
    <row r="81" spans="1:24" x14ac:dyDescent="0.35">
      <c r="A81" s="6" t="s">
        <v>128</v>
      </c>
      <c r="B81" s="6">
        <v>2022</v>
      </c>
      <c r="C81" s="3" t="s">
        <v>129</v>
      </c>
      <c r="D81" s="3">
        <v>2021</v>
      </c>
      <c r="E81" s="6" t="s">
        <v>39</v>
      </c>
      <c r="F81" s="6" t="s">
        <v>76</v>
      </c>
      <c r="G81" s="7" t="s">
        <v>12</v>
      </c>
      <c r="H81" s="7" t="s">
        <v>12</v>
      </c>
      <c r="I81" s="8" t="s">
        <v>27</v>
      </c>
      <c r="J81" s="9" t="s">
        <v>28</v>
      </c>
      <c r="M81" s="3">
        <v>222</v>
      </c>
      <c r="O81" s="3" t="s">
        <v>29</v>
      </c>
      <c r="P81" s="3" t="s">
        <v>30</v>
      </c>
      <c r="Q81" s="6" t="s">
        <v>133</v>
      </c>
      <c r="R81" s="3">
        <v>2</v>
      </c>
      <c r="S81" s="12">
        <f t="shared" si="4"/>
        <v>0.90090090090090091</v>
      </c>
      <c r="T81" s="12">
        <v>2.1438488667157021</v>
      </c>
      <c r="U81" s="12">
        <v>0</v>
      </c>
      <c r="V81" s="11">
        <v>4</v>
      </c>
      <c r="W81" s="11"/>
    </row>
    <row r="82" spans="1:24" x14ac:dyDescent="0.35">
      <c r="A82" s="6" t="s">
        <v>128</v>
      </c>
      <c r="B82" s="6">
        <v>2022</v>
      </c>
      <c r="C82" s="3" t="s">
        <v>129</v>
      </c>
      <c r="D82" s="3">
        <v>2021</v>
      </c>
      <c r="E82" s="6" t="s">
        <v>39</v>
      </c>
      <c r="F82" s="6" t="s">
        <v>76</v>
      </c>
      <c r="G82" s="7" t="s">
        <v>12</v>
      </c>
      <c r="H82" s="7" t="s">
        <v>12</v>
      </c>
      <c r="I82" s="8" t="s">
        <v>27</v>
      </c>
      <c r="J82" s="9" t="s">
        <v>28</v>
      </c>
      <c r="M82" s="3">
        <v>222</v>
      </c>
      <c r="O82" s="3" t="s">
        <v>29</v>
      </c>
      <c r="P82" s="3" t="s">
        <v>35</v>
      </c>
      <c r="Q82" s="18" t="s">
        <v>157</v>
      </c>
      <c r="R82" s="11">
        <f>(M82*(S82/100))</f>
        <v>59.007599999999996</v>
      </c>
      <c r="S82" s="3">
        <v>26.58</v>
      </c>
      <c r="T82" s="12">
        <v>32.391179126197777</v>
      </c>
      <c r="U82" s="12">
        <v>20.76882087380222</v>
      </c>
      <c r="V82" s="11" t="s">
        <v>35</v>
      </c>
      <c r="W82" s="11"/>
      <c r="X82" s="18" t="s">
        <v>160</v>
      </c>
    </row>
    <row r="83" spans="1:24" x14ac:dyDescent="0.35">
      <c r="A83" s="6" t="s">
        <v>134</v>
      </c>
      <c r="B83" s="6">
        <v>2014</v>
      </c>
      <c r="C83" s="3" t="s">
        <v>135</v>
      </c>
      <c r="D83" s="3">
        <v>2014</v>
      </c>
      <c r="E83" s="6" t="s">
        <v>25</v>
      </c>
      <c r="F83" s="6" t="s">
        <v>136</v>
      </c>
      <c r="G83" s="7" t="s">
        <v>12</v>
      </c>
      <c r="H83" s="8" t="s">
        <v>27</v>
      </c>
      <c r="I83" s="7" t="s">
        <v>12</v>
      </c>
      <c r="J83" s="9" t="s">
        <v>28</v>
      </c>
      <c r="K83" s="3" t="s">
        <v>35</v>
      </c>
      <c r="M83" s="3">
        <f>69+59</f>
        <v>128</v>
      </c>
      <c r="O83" s="3" t="s">
        <v>29</v>
      </c>
      <c r="P83" s="3" t="s">
        <v>59</v>
      </c>
      <c r="Q83" s="6" t="s">
        <v>137</v>
      </c>
      <c r="R83" s="3">
        <v>69</v>
      </c>
      <c r="S83" s="12">
        <f>(R83/M83)*100</f>
        <v>53.90625</v>
      </c>
      <c r="T83" s="12">
        <v>62.541833106731225</v>
      </c>
      <c r="U83" s="12">
        <v>45.270666893268775</v>
      </c>
      <c r="V83" s="11">
        <v>1</v>
      </c>
      <c r="W83" s="11"/>
      <c r="X83" s="6" t="s">
        <v>138</v>
      </c>
    </row>
    <row r="84" spans="1:24" x14ac:dyDescent="0.35">
      <c r="A84" s="6" t="s">
        <v>134</v>
      </c>
      <c r="B84" s="6">
        <v>2014</v>
      </c>
      <c r="C84" s="3" t="s">
        <v>135</v>
      </c>
      <c r="D84" s="3">
        <v>2014</v>
      </c>
      <c r="E84" s="6" t="s">
        <v>25</v>
      </c>
      <c r="F84" s="6" t="s">
        <v>136</v>
      </c>
      <c r="G84" s="7" t="s">
        <v>12</v>
      </c>
      <c r="H84" s="8" t="s">
        <v>27</v>
      </c>
      <c r="I84" s="7" t="s">
        <v>12</v>
      </c>
      <c r="J84" s="9" t="s">
        <v>28</v>
      </c>
      <c r="K84" s="3" t="s">
        <v>35</v>
      </c>
      <c r="M84" s="3">
        <v>128</v>
      </c>
      <c r="O84" s="3" t="s">
        <v>29</v>
      </c>
      <c r="P84" s="3" t="s">
        <v>59</v>
      </c>
      <c r="Q84" s="6" t="s">
        <v>139</v>
      </c>
      <c r="R84" s="3">
        <v>22</v>
      </c>
      <c r="S84" s="12">
        <f>(R84/M84)*100</f>
        <v>17.1875</v>
      </c>
      <c r="T84" s="12">
        <v>23.723399866165856</v>
      </c>
      <c r="U84" s="12">
        <v>10.651600133834142</v>
      </c>
      <c r="V84" s="11">
        <v>2</v>
      </c>
      <c r="W84" s="11"/>
    </row>
    <row r="85" spans="1:24" x14ac:dyDescent="0.35">
      <c r="A85" s="6" t="s">
        <v>140</v>
      </c>
      <c r="B85" s="6">
        <v>2022</v>
      </c>
      <c r="C85" s="3" t="s">
        <v>141</v>
      </c>
      <c r="D85" s="3">
        <v>2022</v>
      </c>
      <c r="E85" s="6" t="s">
        <v>39</v>
      </c>
      <c r="F85" s="6" t="s">
        <v>142</v>
      </c>
      <c r="G85" s="7" t="s">
        <v>12</v>
      </c>
      <c r="H85" s="7" t="s">
        <v>12</v>
      </c>
      <c r="I85" s="8" t="s">
        <v>27</v>
      </c>
      <c r="J85" s="9" t="s">
        <v>143</v>
      </c>
      <c r="M85" s="3">
        <v>45</v>
      </c>
      <c r="O85" s="3" t="s">
        <v>29</v>
      </c>
      <c r="P85" s="3" t="s">
        <v>59</v>
      </c>
      <c r="Q85" s="6" t="s">
        <v>36</v>
      </c>
      <c r="R85" s="3">
        <v>37</v>
      </c>
      <c r="S85" s="12">
        <f>(R85/M85)*100</f>
        <v>82.222222222222214</v>
      </c>
      <c r="T85" s="12">
        <v>93.39299341062987</v>
      </c>
      <c r="U85" s="12">
        <v>71.051451033814558</v>
      </c>
      <c r="V85" s="11">
        <v>1</v>
      </c>
      <c r="W85" s="11"/>
    </row>
    <row r="86" spans="1:24" x14ac:dyDescent="0.35">
      <c r="A86" s="6" t="s">
        <v>140</v>
      </c>
      <c r="B86" s="6">
        <v>2022</v>
      </c>
      <c r="C86" s="3" t="s">
        <v>141</v>
      </c>
      <c r="D86" s="3">
        <v>2022</v>
      </c>
      <c r="E86" s="6" t="s">
        <v>39</v>
      </c>
      <c r="F86" s="6" t="s">
        <v>142</v>
      </c>
      <c r="G86" s="7" t="s">
        <v>12</v>
      </c>
      <c r="H86" s="7" t="s">
        <v>12</v>
      </c>
      <c r="I86" s="8" t="s">
        <v>27</v>
      </c>
      <c r="J86" s="9" t="s">
        <v>143</v>
      </c>
      <c r="M86" s="3">
        <v>45</v>
      </c>
      <c r="O86" s="3" t="s">
        <v>29</v>
      </c>
      <c r="P86" s="3" t="s">
        <v>35</v>
      </c>
      <c r="Q86" s="14" t="s">
        <v>36</v>
      </c>
      <c r="R86" s="3">
        <v>37</v>
      </c>
      <c r="S86" s="12">
        <f>(R86/M86)*100</f>
        <v>82.222222222222214</v>
      </c>
      <c r="T86" s="12">
        <v>93.39299341062987</v>
      </c>
      <c r="U86" s="12">
        <v>71.051451033814558</v>
      </c>
      <c r="V86" s="11" t="s">
        <v>35</v>
      </c>
      <c r="W86" s="11"/>
    </row>
    <row r="87" spans="1:24" x14ac:dyDescent="0.35">
      <c r="A87" s="6" t="s">
        <v>144</v>
      </c>
      <c r="B87" s="6">
        <v>2021</v>
      </c>
      <c r="C87" s="3" t="s">
        <v>145</v>
      </c>
      <c r="D87" s="3">
        <v>2021</v>
      </c>
      <c r="E87" s="6" t="s">
        <v>39</v>
      </c>
      <c r="F87" s="6" t="s">
        <v>142</v>
      </c>
      <c r="G87" s="7" t="s">
        <v>12</v>
      </c>
      <c r="H87" s="8" t="s">
        <v>27</v>
      </c>
      <c r="I87" s="8" t="s">
        <v>27</v>
      </c>
      <c r="J87" s="9" t="s">
        <v>146</v>
      </c>
      <c r="K87" s="3" t="s">
        <v>35</v>
      </c>
      <c r="L87" s="3">
        <v>211</v>
      </c>
      <c r="M87" s="3">
        <v>163</v>
      </c>
      <c r="N87" s="3" t="s">
        <v>35</v>
      </c>
      <c r="O87" s="3" t="s">
        <v>58</v>
      </c>
      <c r="P87" s="3" t="s">
        <v>59</v>
      </c>
      <c r="Q87" s="6" t="s">
        <v>147</v>
      </c>
      <c r="R87" s="11">
        <v>149</v>
      </c>
      <c r="S87" s="12">
        <f t="shared" ref="S87:S92" si="5">(R87/163)*100</f>
        <v>91.411042944785279</v>
      </c>
      <c r="T87" s="12">
        <v>95.712660707364634</v>
      </c>
      <c r="U87" s="12">
        <v>87.109425182205925</v>
      </c>
      <c r="V87" s="11">
        <v>3</v>
      </c>
      <c r="W87" s="11"/>
      <c r="X87" s="6" t="s">
        <v>148</v>
      </c>
    </row>
    <row r="88" spans="1:24" x14ac:dyDescent="0.35">
      <c r="A88" s="6" t="s">
        <v>144</v>
      </c>
      <c r="B88" s="6">
        <v>2021</v>
      </c>
      <c r="C88" s="3" t="s">
        <v>145</v>
      </c>
      <c r="D88" s="3">
        <v>2021</v>
      </c>
      <c r="E88" s="6" t="s">
        <v>39</v>
      </c>
      <c r="F88" s="6" t="s">
        <v>142</v>
      </c>
      <c r="G88" s="7" t="s">
        <v>12</v>
      </c>
      <c r="H88" s="8" t="s">
        <v>27</v>
      </c>
      <c r="I88" s="8" t="s">
        <v>27</v>
      </c>
      <c r="J88" s="9" t="s">
        <v>146</v>
      </c>
      <c r="K88" s="3" t="s">
        <v>35</v>
      </c>
      <c r="L88" s="3">
        <v>211</v>
      </c>
      <c r="M88" s="3">
        <v>163</v>
      </c>
      <c r="N88" s="3" t="s">
        <v>35</v>
      </c>
      <c r="O88" s="3" t="s">
        <v>58</v>
      </c>
      <c r="P88" s="3" t="s">
        <v>59</v>
      </c>
      <c r="Q88" s="6" t="s">
        <v>149</v>
      </c>
      <c r="R88" s="11">
        <v>116</v>
      </c>
      <c r="S88" s="12">
        <f t="shared" si="5"/>
        <v>71.165644171779135</v>
      </c>
      <c r="T88" s="12">
        <v>78.119930827428817</v>
      </c>
      <c r="U88" s="12">
        <v>64.211357516129439</v>
      </c>
      <c r="V88" s="11">
        <v>6</v>
      </c>
      <c r="W88" s="11"/>
      <c r="X88" s="6" t="s">
        <v>148</v>
      </c>
    </row>
    <row r="89" spans="1:24" x14ac:dyDescent="0.35">
      <c r="A89" s="6" t="s">
        <v>144</v>
      </c>
      <c r="B89" s="6">
        <v>2021</v>
      </c>
      <c r="C89" s="3" t="s">
        <v>145</v>
      </c>
      <c r="D89" s="3">
        <v>2021</v>
      </c>
      <c r="E89" s="6" t="s">
        <v>39</v>
      </c>
      <c r="F89" s="6" t="s">
        <v>142</v>
      </c>
      <c r="G89" s="7" t="s">
        <v>12</v>
      </c>
      <c r="H89" s="8" t="s">
        <v>27</v>
      </c>
      <c r="I89" s="8" t="s">
        <v>27</v>
      </c>
      <c r="J89" s="9" t="s">
        <v>146</v>
      </c>
      <c r="K89" s="3" t="s">
        <v>35</v>
      </c>
      <c r="L89" s="3">
        <v>211</v>
      </c>
      <c r="M89" s="3">
        <v>163</v>
      </c>
      <c r="N89" s="3" t="s">
        <v>35</v>
      </c>
      <c r="O89" s="3" t="s">
        <v>58</v>
      </c>
      <c r="P89" s="3" t="s">
        <v>30</v>
      </c>
      <c r="Q89" s="6" t="s">
        <v>150</v>
      </c>
      <c r="R89" s="11">
        <v>157</v>
      </c>
      <c r="S89" s="12">
        <f t="shared" si="5"/>
        <v>96.319018404907979</v>
      </c>
      <c r="T89" s="12">
        <v>99.209699060352065</v>
      </c>
      <c r="U89" s="12">
        <v>93.428337749463878</v>
      </c>
      <c r="V89" s="11">
        <v>1</v>
      </c>
      <c r="W89" s="11"/>
      <c r="X89" s="6" t="s">
        <v>148</v>
      </c>
    </row>
    <row r="90" spans="1:24" x14ac:dyDescent="0.35">
      <c r="A90" s="6" t="s">
        <v>144</v>
      </c>
      <c r="B90" s="6">
        <v>2021</v>
      </c>
      <c r="C90" s="3" t="s">
        <v>145</v>
      </c>
      <c r="D90" s="3">
        <v>2021</v>
      </c>
      <c r="E90" s="6" t="s">
        <v>39</v>
      </c>
      <c r="F90" s="6" t="s">
        <v>142</v>
      </c>
      <c r="G90" s="7" t="s">
        <v>12</v>
      </c>
      <c r="H90" s="8" t="s">
        <v>27</v>
      </c>
      <c r="I90" s="8" t="s">
        <v>27</v>
      </c>
      <c r="J90" s="9" t="s">
        <v>146</v>
      </c>
      <c r="K90" s="3" t="s">
        <v>35</v>
      </c>
      <c r="L90" s="3">
        <v>211</v>
      </c>
      <c r="M90" s="3">
        <v>163</v>
      </c>
      <c r="N90" s="3" t="s">
        <v>35</v>
      </c>
      <c r="O90" s="3" t="s">
        <v>58</v>
      </c>
      <c r="P90" s="3" t="s">
        <v>30</v>
      </c>
      <c r="Q90" s="6" t="s">
        <v>151</v>
      </c>
      <c r="R90" s="11">
        <v>148</v>
      </c>
      <c r="S90" s="12">
        <f t="shared" si="5"/>
        <v>90.797546012269933</v>
      </c>
      <c r="T90" s="12">
        <v>95.235176657086313</v>
      </c>
      <c r="U90" s="12">
        <v>86.359915367453553</v>
      </c>
      <c r="V90" s="11">
        <v>4</v>
      </c>
      <c r="W90" s="11"/>
      <c r="X90" s="6" t="s">
        <v>148</v>
      </c>
    </row>
    <row r="91" spans="1:24" x14ac:dyDescent="0.35">
      <c r="A91" s="6" t="s">
        <v>144</v>
      </c>
      <c r="B91" s="6">
        <v>2021</v>
      </c>
      <c r="C91" s="3" t="s">
        <v>145</v>
      </c>
      <c r="D91" s="3">
        <v>2021</v>
      </c>
      <c r="E91" s="6" t="s">
        <v>39</v>
      </c>
      <c r="F91" s="6" t="s">
        <v>142</v>
      </c>
      <c r="G91" s="7" t="s">
        <v>12</v>
      </c>
      <c r="H91" s="8" t="s">
        <v>27</v>
      </c>
      <c r="I91" s="8" t="s">
        <v>27</v>
      </c>
      <c r="J91" s="9" t="s">
        <v>146</v>
      </c>
      <c r="K91" s="3" t="s">
        <v>35</v>
      </c>
      <c r="L91" s="3">
        <v>211</v>
      </c>
      <c r="M91" s="3">
        <v>163</v>
      </c>
      <c r="N91" s="3" t="s">
        <v>35</v>
      </c>
      <c r="O91" s="3" t="s">
        <v>58</v>
      </c>
      <c r="P91" s="3" t="s">
        <v>30</v>
      </c>
      <c r="Q91" s="6" t="s">
        <v>152</v>
      </c>
      <c r="R91" s="11">
        <v>124</v>
      </c>
      <c r="S91" s="12">
        <f t="shared" si="5"/>
        <v>76.073619631901849</v>
      </c>
      <c r="T91" s="12">
        <v>82.623265379757555</v>
      </c>
      <c r="U91" s="12">
        <v>69.523973884046129</v>
      </c>
      <c r="V91" s="11">
        <v>5</v>
      </c>
      <c r="W91" s="11"/>
      <c r="X91" s="6" t="s">
        <v>148</v>
      </c>
    </row>
    <row r="92" spans="1:24" x14ac:dyDescent="0.35">
      <c r="A92" s="6" t="s">
        <v>144</v>
      </c>
      <c r="B92" s="6">
        <v>2021</v>
      </c>
      <c r="C92" s="3" t="s">
        <v>145</v>
      </c>
      <c r="D92" s="3">
        <v>2021</v>
      </c>
      <c r="E92" s="6" t="s">
        <v>39</v>
      </c>
      <c r="F92" s="6" t="s">
        <v>142</v>
      </c>
      <c r="G92" s="7" t="s">
        <v>12</v>
      </c>
      <c r="H92" s="8" t="s">
        <v>27</v>
      </c>
      <c r="I92" s="8" t="s">
        <v>27</v>
      </c>
      <c r="J92" s="9" t="s">
        <v>146</v>
      </c>
      <c r="K92" s="3" t="s">
        <v>35</v>
      </c>
      <c r="L92" s="3">
        <v>211</v>
      </c>
      <c r="M92" s="3">
        <v>163</v>
      </c>
      <c r="N92" s="3" t="s">
        <v>35</v>
      </c>
      <c r="O92" s="3" t="s">
        <v>58</v>
      </c>
      <c r="P92" s="3" t="s">
        <v>30</v>
      </c>
      <c r="Q92" s="6" t="s">
        <v>153</v>
      </c>
      <c r="R92" s="11">
        <v>153</v>
      </c>
      <c r="S92" s="12">
        <f t="shared" si="5"/>
        <v>93.865030674846622</v>
      </c>
      <c r="T92" s="12">
        <v>97.549037110139153</v>
      </c>
      <c r="U92" s="12">
        <v>90.181024239554048</v>
      </c>
      <c r="V92" s="11">
        <v>2</v>
      </c>
      <c r="W92" s="11"/>
      <c r="X92" s="6" t="s">
        <v>148</v>
      </c>
    </row>
  </sheetData>
  <conditionalFormatting sqref="G6:G11">
    <cfRule type="cellIs" dxfId="4" priority="5" operator="equal">
      <formula>"N"</formula>
    </cfRule>
  </conditionalFormatting>
  <conditionalFormatting sqref="H2:I5">
    <cfRule type="cellIs" dxfId="3" priority="4" operator="equal">
      <formula>"N"</formula>
    </cfRule>
  </conditionalFormatting>
  <conditionalFormatting sqref="H12">
    <cfRule type="cellIs" dxfId="2" priority="3" operator="equal">
      <formula>"N"</formula>
    </cfRule>
  </conditionalFormatting>
  <conditionalFormatting sqref="H13">
    <cfRule type="cellIs" dxfId="1" priority="2" operator="equal">
      <formula>"N"</formula>
    </cfRule>
  </conditionalFormatting>
  <conditionalFormatting sqref="H14">
    <cfRule type="cellIs" dxfId="0" priority="1" operator="equal">
      <formula>"N"</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88AB8A8A79BD646B83B4FC9BF1C301E" ma:contentTypeVersion="6" ma:contentTypeDescription="Create a new document." ma:contentTypeScope="" ma:versionID="3422b724a0b62813c59bade123c04936">
  <xsd:schema xmlns:xsd="http://www.w3.org/2001/XMLSchema" xmlns:xs="http://www.w3.org/2001/XMLSchema" xmlns:p="http://schemas.microsoft.com/office/2006/metadata/properties" xmlns:ns2="2f698f18-2716-4c7c-bc2e-daab73bf182a" xmlns:ns3="b3276302-67d8-41a0-9ecc-ada9a4b7b44a" targetNamespace="http://schemas.microsoft.com/office/2006/metadata/properties" ma:root="true" ma:fieldsID="9ff30db4cfa19304f7bc6054827893da" ns2:_="" ns3:_="">
    <xsd:import namespace="2f698f18-2716-4c7c-bc2e-daab73bf182a"/>
    <xsd:import namespace="b3276302-67d8-41a0-9ecc-ada9a4b7b44a"/>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f698f18-2716-4c7c-bc2e-daab73bf182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b3276302-67d8-41a0-9ecc-ada9a4b7b44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26EDD74-FE9B-4A87-BFDF-4B6786F3EAB4}">
  <ds:schemaRefs>
    <ds:schemaRef ds:uri="http://schemas.microsoft.com/office/2006/documentManagement/types"/>
    <ds:schemaRef ds:uri="http://purl.org/dc/terms/"/>
    <ds:schemaRef ds:uri="http://purl.org/dc/dcmitype/"/>
    <ds:schemaRef ds:uri="http://purl.org/dc/elements/1.1/"/>
    <ds:schemaRef ds:uri="http://schemas.microsoft.com/office/2006/metadata/properties"/>
    <ds:schemaRef ds:uri="http://www.w3.org/XML/1998/namespace"/>
    <ds:schemaRef ds:uri="b3276302-67d8-41a0-9ecc-ada9a4b7b44a"/>
    <ds:schemaRef ds:uri="http://schemas.microsoft.com/office/infopath/2007/PartnerControls"/>
    <ds:schemaRef ds:uri="http://schemas.openxmlformats.org/package/2006/metadata/core-properties"/>
    <ds:schemaRef ds:uri="2f698f18-2716-4c7c-bc2e-daab73bf182a"/>
  </ds:schemaRefs>
</ds:datastoreItem>
</file>

<file path=customXml/itemProps2.xml><?xml version="1.0" encoding="utf-8"?>
<ds:datastoreItem xmlns:ds="http://schemas.openxmlformats.org/officeDocument/2006/customXml" ds:itemID="{551EB832-675A-4837-9EA3-8527CF237176}">
  <ds:schemaRefs>
    <ds:schemaRef ds:uri="http://schemas.microsoft.com/sharepoint/v3/contenttype/forms"/>
  </ds:schemaRefs>
</ds:datastoreItem>
</file>

<file path=customXml/itemProps3.xml><?xml version="1.0" encoding="utf-8"?>
<ds:datastoreItem xmlns:ds="http://schemas.openxmlformats.org/officeDocument/2006/customXml" ds:itemID="{0A3A7286-35D4-4C1F-9831-3E98710A84D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f698f18-2716-4c7c-bc2e-daab73bf182a"/>
    <ds:schemaRef ds:uri="b3276302-67d8-41a0-9ecc-ada9a4b7b44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(F) Full dataset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Phil Newton</dc:creator>
  <cp:lastModifiedBy>Phil Newton</cp:lastModifiedBy>
  <dcterms:created xsi:type="dcterms:W3CDTF">2022-10-16T09:13:59Z</dcterms:created>
  <dcterms:modified xsi:type="dcterms:W3CDTF">2022-10-20T16:12:07Z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0x010100688AB8A8A79BD646B83B4FC9BF1C301E</vt:lpwstr>
  </property>
</Properties>
</file>